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20" windowWidth="19080" windowHeight="8685" activeTab="1"/>
  </bookViews>
  <sheets>
    <sheet name="MarketData" sheetId="1" r:id="rId1"/>
    <sheet name="Beta-GARCH" sheetId="2" r:id="rId2"/>
    <sheet name="Graph-VaR vs HPL" sheetId="7" r:id="rId3"/>
    <sheet name="Graph-HPL vs RTPL" sheetId="6" r:id="rId4"/>
    <sheet name="Graph-Variance-Comparison" sheetId="4" r:id="rId5"/>
    <sheet name="Graph-Beta-Rho" sheetId="5" r:id="rId6"/>
  </sheets>
  <calcPr calcId="145621" calcMode="manual" calcCompleted="0" calcOnSave="0"/>
</workbook>
</file>

<file path=xl/calcChain.xml><?xml version="1.0" encoding="utf-8"?>
<calcChain xmlns="http://schemas.openxmlformats.org/spreadsheetml/2006/main">
  <c r="N14" i="2" l="1"/>
  <c r="O14" i="2"/>
  <c r="W15" i="2"/>
  <c r="X15" i="2"/>
  <c r="I15" i="2" l="1" a="1"/>
  <c r="I15" i="2" s="1"/>
  <c r="J16" i="2" l="1" a="1"/>
  <c r="J16" i="2" s="1"/>
  <c r="J17" i="2" a="1"/>
  <c r="J17" i="2" s="1"/>
  <c r="J18" i="2" a="1"/>
  <c r="J18" i="2" s="1"/>
  <c r="J19" i="2" a="1"/>
  <c r="J19" i="2" s="1"/>
  <c r="I20" i="2" a="1"/>
  <c r="I20" i="2" s="1"/>
  <c r="J20" i="2" a="1"/>
  <c r="J20" i="2" s="1"/>
  <c r="J21" i="2" a="1"/>
  <c r="J21" i="2" s="1"/>
  <c r="J22" i="2" a="1"/>
  <c r="J22" i="2" s="1"/>
  <c r="J23" i="2" a="1"/>
  <c r="J23" i="2" s="1"/>
  <c r="J24" i="2" a="1"/>
  <c r="J24" i="2" s="1"/>
  <c r="J25" i="2" a="1"/>
  <c r="J25" i="2" s="1"/>
  <c r="J26" i="2" a="1"/>
  <c r="J26" i="2" s="1"/>
  <c r="J27" i="2" a="1"/>
  <c r="J27" i="2" s="1"/>
  <c r="J28" i="2" a="1"/>
  <c r="J28" i="2" s="1"/>
  <c r="J29" i="2" a="1"/>
  <c r="J29" i="2" s="1"/>
  <c r="J30" i="2" a="1"/>
  <c r="J30" i="2" s="1"/>
  <c r="J31" i="2" a="1"/>
  <c r="J31" i="2" s="1"/>
  <c r="J32" i="2" a="1"/>
  <c r="J32" i="2" s="1"/>
  <c r="J33" i="2" a="1"/>
  <c r="J33" i="2" s="1"/>
  <c r="J34" i="2" a="1"/>
  <c r="J34" i="2" s="1"/>
  <c r="J35" i="2" a="1"/>
  <c r="J35" i="2" s="1"/>
  <c r="J36" i="2" a="1"/>
  <c r="J36" i="2" s="1"/>
  <c r="J37" i="2" a="1"/>
  <c r="J37" i="2" s="1"/>
  <c r="J38" i="2" a="1"/>
  <c r="J38" i="2" s="1"/>
  <c r="J39" i="2" a="1"/>
  <c r="J39" i="2" s="1"/>
  <c r="I40" i="2" a="1"/>
  <c r="I40" i="2" s="1"/>
  <c r="J40" i="2" a="1"/>
  <c r="J40" i="2" s="1"/>
  <c r="I41" i="2" a="1"/>
  <c r="I41" i="2" s="1"/>
  <c r="J41" i="2" a="1"/>
  <c r="J41" i="2" s="1"/>
  <c r="I42" i="2" a="1"/>
  <c r="I42" i="2" s="1"/>
  <c r="J42" i="2" a="1"/>
  <c r="J42" i="2" s="1"/>
  <c r="I43" i="2" a="1"/>
  <c r="I43" i="2" s="1"/>
  <c r="J43" i="2" a="1"/>
  <c r="J43" i="2" s="1"/>
  <c r="I44" i="2" a="1"/>
  <c r="I44" i="2" s="1"/>
  <c r="J44" i="2" a="1"/>
  <c r="J44" i="2" s="1"/>
  <c r="I45" i="2" a="1"/>
  <c r="I45" i="2" s="1"/>
  <c r="J45" i="2" a="1"/>
  <c r="J45" i="2" s="1"/>
  <c r="I46" i="2" a="1"/>
  <c r="I46" i="2" s="1"/>
  <c r="J46" i="2" a="1"/>
  <c r="J46" i="2" s="1"/>
  <c r="I47" i="2" a="1"/>
  <c r="I47" i="2" s="1"/>
  <c r="J47" i="2" a="1"/>
  <c r="J47" i="2" s="1"/>
  <c r="I48" i="2" a="1"/>
  <c r="I48" i="2" s="1"/>
  <c r="J48" i="2" a="1"/>
  <c r="J48" i="2" s="1"/>
  <c r="I49" i="2" a="1"/>
  <c r="I49" i="2" s="1"/>
  <c r="J49" i="2" a="1"/>
  <c r="J49" i="2" s="1"/>
  <c r="I50" i="2" a="1"/>
  <c r="I50" i="2" s="1"/>
  <c r="J50" i="2" a="1"/>
  <c r="J50" i="2" s="1"/>
  <c r="I51" i="2" a="1"/>
  <c r="I51" i="2" s="1"/>
  <c r="J51" i="2" a="1"/>
  <c r="J51" i="2" s="1"/>
  <c r="I52" i="2" a="1"/>
  <c r="I52" i="2" s="1"/>
  <c r="J52" i="2" a="1"/>
  <c r="J52" i="2" s="1"/>
  <c r="I53" i="2" a="1"/>
  <c r="I53" i="2" s="1"/>
  <c r="J53" i="2" a="1"/>
  <c r="J53" i="2" s="1"/>
  <c r="I54" i="2" a="1"/>
  <c r="I54" i="2" s="1"/>
  <c r="J54" i="2" a="1"/>
  <c r="J54" i="2" s="1"/>
  <c r="I55" i="2" a="1"/>
  <c r="I55" i="2" s="1"/>
  <c r="J55" i="2" a="1"/>
  <c r="J55" i="2" s="1"/>
  <c r="I56" i="2" a="1"/>
  <c r="I56" i="2" s="1"/>
  <c r="J56" i="2" a="1"/>
  <c r="J56" i="2" s="1"/>
  <c r="I57" i="2" a="1"/>
  <c r="I57" i="2" s="1"/>
  <c r="J57" i="2" a="1"/>
  <c r="J57" i="2" s="1"/>
  <c r="I58" i="2" a="1"/>
  <c r="I58" i="2" s="1"/>
  <c r="J58" i="2" a="1"/>
  <c r="J58" i="2" s="1"/>
  <c r="I59" i="2" a="1"/>
  <c r="I59" i="2" s="1"/>
  <c r="J59" i="2" a="1"/>
  <c r="J59" i="2" s="1"/>
  <c r="I60" i="2" a="1"/>
  <c r="I60" i="2" s="1"/>
  <c r="J60" i="2" a="1"/>
  <c r="J60" i="2" s="1"/>
  <c r="I61" i="2" a="1"/>
  <c r="I61" i="2" s="1"/>
  <c r="J61" i="2" a="1"/>
  <c r="J61" i="2" s="1"/>
  <c r="I62" i="2" a="1"/>
  <c r="I62" i="2" s="1"/>
  <c r="J62" i="2" a="1"/>
  <c r="J62" i="2" s="1"/>
  <c r="I63" i="2" a="1"/>
  <c r="I63" i="2" s="1"/>
  <c r="J63" i="2" a="1"/>
  <c r="J63" i="2" s="1"/>
  <c r="I64" i="2" a="1"/>
  <c r="I64" i="2" s="1"/>
  <c r="J64" i="2" a="1"/>
  <c r="J64" i="2" s="1"/>
  <c r="I65" i="2" a="1"/>
  <c r="I65" i="2" s="1"/>
  <c r="J65" i="2" a="1"/>
  <c r="J65" i="2" s="1"/>
  <c r="I66" i="2" a="1"/>
  <c r="I66" i="2" s="1"/>
  <c r="J66" i="2" a="1"/>
  <c r="J66" i="2" s="1"/>
  <c r="I67" i="2" a="1"/>
  <c r="I67" i="2" s="1"/>
  <c r="J67" i="2" a="1"/>
  <c r="J67" i="2" s="1"/>
  <c r="I68" i="2" a="1"/>
  <c r="I68" i="2" s="1"/>
  <c r="J68" i="2" a="1"/>
  <c r="J68" i="2" s="1"/>
  <c r="I69" i="2" a="1"/>
  <c r="I69" i="2" s="1"/>
  <c r="J69" i="2" a="1"/>
  <c r="J69" i="2" s="1"/>
  <c r="I70" i="2" a="1"/>
  <c r="I70" i="2" s="1"/>
  <c r="J70" i="2" a="1"/>
  <c r="J70" i="2" s="1"/>
  <c r="I71" i="2" a="1"/>
  <c r="I71" i="2" s="1"/>
  <c r="J71" i="2" a="1"/>
  <c r="J71" i="2" s="1"/>
  <c r="I72" i="2" a="1"/>
  <c r="I72" i="2" s="1"/>
  <c r="J72" i="2" a="1"/>
  <c r="J72" i="2" s="1"/>
  <c r="I73" i="2" a="1"/>
  <c r="I73" i="2" s="1"/>
  <c r="J73" i="2" a="1"/>
  <c r="J73" i="2" s="1"/>
  <c r="I74" i="2" a="1"/>
  <c r="I74" i="2" s="1"/>
  <c r="J74" i="2" a="1"/>
  <c r="J74" i="2" s="1"/>
  <c r="I75" i="2" a="1"/>
  <c r="I75" i="2" s="1"/>
  <c r="J75" i="2" a="1"/>
  <c r="J75" i="2" s="1"/>
  <c r="I76" i="2" a="1"/>
  <c r="I76" i="2" s="1"/>
  <c r="J76" i="2" a="1"/>
  <c r="J76" i="2" s="1"/>
  <c r="I77" i="2" a="1"/>
  <c r="I77" i="2" s="1"/>
  <c r="J77" i="2" a="1"/>
  <c r="J77" i="2" s="1"/>
  <c r="I78" i="2" a="1"/>
  <c r="I78" i="2" s="1"/>
  <c r="J78" i="2" a="1"/>
  <c r="J78" i="2" s="1"/>
  <c r="I79" i="2" a="1"/>
  <c r="I79" i="2" s="1"/>
  <c r="J79" i="2" a="1"/>
  <c r="J79" i="2" s="1"/>
  <c r="I80" i="2" a="1"/>
  <c r="I80" i="2" s="1"/>
  <c r="J80" i="2" a="1"/>
  <c r="J80" i="2" s="1"/>
  <c r="I81" i="2" a="1"/>
  <c r="I81" i="2" s="1"/>
  <c r="J81" i="2" a="1"/>
  <c r="J81" i="2" s="1"/>
  <c r="I82" i="2" a="1"/>
  <c r="I82" i="2" s="1"/>
  <c r="J82" i="2" a="1"/>
  <c r="J82" i="2" s="1"/>
  <c r="I83" i="2" a="1"/>
  <c r="I83" i="2" s="1"/>
  <c r="J83" i="2" a="1"/>
  <c r="J83" i="2" s="1"/>
  <c r="I84" i="2" a="1"/>
  <c r="I84" i="2" s="1"/>
  <c r="J84" i="2" a="1"/>
  <c r="J84" i="2" s="1"/>
  <c r="I85" i="2" a="1"/>
  <c r="I85" i="2" s="1"/>
  <c r="J85" i="2" a="1"/>
  <c r="J85" i="2" s="1"/>
  <c r="I86" i="2" a="1"/>
  <c r="I86" i="2" s="1"/>
  <c r="J86" i="2" a="1"/>
  <c r="J86" i="2" s="1"/>
  <c r="I87" i="2" a="1"/>
  <c r="I87" i="2" s="1"/>
  <c r="J87" i="2" a="1"/>
  <c r="J87" i="2" s="1"/>
  <c r="I88" i="2" a="1"/>
  <c r="I88" i="2" s="1"/>
  <c r="J88" i="2" a="1"/>
  <c r="J88" i="2" s="1"/>
  <c r="I89" i="2" a="1"/>
  <c r="I89" i="2" s="1"/>
  <c r="J89" i="2" a="1"/>
  <c r="J89" i="2" s="1"/>
  <c r="I90" i="2" a="1"/>
  <c r="I90" i="2" s="1"/>
  <c r="J90" i="2" a="1"/>
  <c r="J90" i="2" s="1"/>
  <c r="I91" i="2" a="1"/>
  <c r="I91" i="2" s="1"/>
  <c r="J91" i="2" a="1"/>
  <c r="J91" i="2" s="1"/>
  <c r="I92" i="2" a="1"/>
  <c r="I92" i="2" s="1"/>
  <c r="J92" i="2" a="1"/>
  <c r="J92" i="2" s="1"/>
  <c r="I93" i="2" a="1"/>
  <c r="I93" i="2" s="1"/>
  <c r="J93" i="2" a="1"/>
  <c r="J93" i="2" s="1"/>
  <c r="I94" i="2" a="1"/>
  <c r="I94" i="2" s="1"/>
  <c r="J94" i="2" a="1"/>
  <c r="J94" i="2" s="1"/>
  <c r="I95" i="2" a="1"/>
  <c r="I95" i="2" s="1"/>
  <c r="J95" i="2" a="1"/>
  <c r="J95" i="2" s="1"/>
  <c r="I96" i="2" a="1"/>
  <c r="I96" i="2" s="1"/>
  <c r="J96" i="2" a="1"/>
  <c r="J96" i="2" s="1"/>
  <c r="I97" i="2" a="1"/>
  <c r="I97" i="2" s="1"/>
  <c r="J97" i="2" a="1"/>
  <c r="J97" i="2" s="1"/>
  <c r="I98" i="2" a="1"/>
  <c r="I98" i="2" s="1"/>
  <c r="J98" i="2" a="1"/>
  <c r="J98" i="2" s="1"/>
  <c r="I99" i="2" a="1"/>
  <c r="I99" i="2" s="1"/>
  <c r="J99" i="2" a="1"/>
  <c r="J99" i="2" s="1"/>
  <c r="I100" i="2" a="1"/>
  <c r="I100" i="2" s="1"/>
  <c r="J100" i="2" a="1"/>
  <c r="J100" i="2" s="1"/>
  <c r="J101" i="2" a="1"/>
  <c r="J101" i="2" s="1"/>
  <c r="J102" i="2" a="1"/>
  <c r="J102" i="2" s="1"/>
  <c r="J103" i="2" a="1"/>
  <c r="J103" i="2" s="1"/>
  <c r="J104" i="2" a="1"/>
  <c r="J104" i="2" s="1"/>
  <c r="J105" i="2" a="1"/>
  <c r="J105" i="2" s="1"/>
  <c r="J106" i="2" a="1"/>
  <c r="J106" i="2" s="1"/>
  <c r="J107" i="2" a="1"/>
  <c r="J107" i="2" s="1"/>
  <c r="J108" i="2" a="1"/>
  <c r="J108" i="2" s="1"/>
  <c r="J109" i="2" a="1"/>
  <c r="J109" i="2" s="1"/>
  <c r="I110" i="2" a="1"/>
  <c r="I110" i="2" s="1"/>
  <c r="J110" i="2" a="1"/>
  <c r="J110" i="2" s="1"/>
  <c r="I111" i="2" a="1"/>
  <c r="I111" i="2" s="1"/>
  <c r="J111" i="2" a="1"/>
  <c r="J111" i="2" s="1"/>
  <c r="I112" i="2" a="1"/>
  <c r="I112" i="2" s="1"/>
  <c r="J112" i="2" a="1"/>
  <c r="J112" i="2" s="1"/>
  <c r="I113" i="2" a="1"/>
  <c r="I113" i="2" s="1"/>
  <c r="J113" i="2" a="1"/>
  <c r="J113" i="2" s="1"/>
  <c r="I114" i="2" a="1"/>
  <c r="I114" i="2" s="1"/>
  <c r="J114" i="2" a="1"/>
  <c r="J114" i="2" s="1"/>
  <c r="I115" i="2" a="1"/>
  <c r="I115" i="2" s="1"/>
  <c r="J115" i="2" a="1"/>
  <c r="J115" i="2" s="1"/>
  <c r="I116" i="2" a="1"/>
  <c r="I116" i="2" s="1"/>
  <c r="J116" i="2" a="1"/>
  <c r="J116" i="2" s="1"/>
  <c r="I117" i="2" a="1"/>
  <c r="I117" i="2" s="1"/>
  <c r="J117" i="2" a="1"/>
  <c r="J117" i="2" s="1"/>
  <c r="I118" i="2" a="1"/>
  <c r="I118" i="2" s="1"/>
  <c r="J118" i="2" a="1"/>
  <c r="J118" i="2" s="1"/>
  <c r="I119" i="2" a="1"/>
  <c r="I119" i="2" s="1"/>
  <c r="J119" i="2" a="1"/>
  <c r="J119" i="2" s="1"/>
  <c r="I120" i="2" a="1"/>
  <c r="I120" i="2" s="1"/>
  <c r="J120" i="2" a="1"/>
  <c r="J120" i="2" s="1"/>
  <c r="I121" i="2" a="1"/>
  <c r="I121" i="2" s="1"/>
  <c r="J121" i="2" a="1"/>
  <c r="J121" i="2" s="1"/>
  <c r="I122" i="2" a="1"/>
  <c r="I122" i="2" s="1"/>
  <c r="J122" i="2" a="1"/>
  <c r="J122" i="2" s="1"/>
  <c r="I123" i="2" a="1"/>
  <c r="I123" i="2" s="1"/>
  <c r="J123" i="2" a="1"/>
  <c r="J123" i="2" s="1"/>
  <c r="I124" i="2" a="1"/>
  <c r="I124" i="2" s="1"/>
  <c r="J124" i="2" a="1"/>
  <c r="J124" i="2" s="1"/>
  <c r="I125" i="2" a="1"/>
  <c r="I125" i="2" s="1"/>
  <c r="J125" i="2" a="1"/>
  <c r="J125" i="2" s="1"/>
  <c r="I126" i="2" a="1"/>
  <c r="I126" i="2" s="1"/>
  <c r="J126" i="2" a="1"/>
  <c r="J126" i="2" s="1"/>
  <c r="I127" i="2" a="1"/>
  <c r="I127" i="2" s="1"/>
  <c r="J127" i="2" a="1"/>
  <c r="J127" i="2" s="1"/>
  <c r="I128" i="2" a="1"/>
  <c r="I128" i="2" s="1"/>
  <c r="J128" i="2" a="1"/>
  <c r="J128" i="2" s="1"/>
  <c r="I129" i="2" a="1"/>
  <c r="I129" i="2" s="1"/>
  <c r="J129" i="2" a="1"/>
  <c r="J129" i="2" s="1"/>
  <c r="I130" i="2" a="1"/>
  <c r="I130" i="2" s="1"/>
  <c r="J130" i="2" a="1"/>
  <c r="J130" i="2" s="1"/>
  <c r="I131" i="2" a="1"/>
  <c r="I131" i="2" s="1"/>
  <c r="J131" i="2" a="1"/>
  <c r="J131" i="2" s="1"/>
  <c r="I132" i="2" a="1"/>
  <c r="I132" i="2" s="1"/>
  <c r="J132" i="2" a="1"/>
  <c r="J132" i="2" s="1"/>
  <c r="I133" i="2" a="1"/>
  <c r="I133" i="2" s="1"/>
  <c r="J133" i="2" a="1"/>
  <c r="J133" i="2" s="1"/>
  <c r="I134" i="2" a="1"/>
  <c r="I134" i="2" s="1"/>
  <c r="J134" i="2" a="1"/>
  <c r="J134" i="2" s="1"/>
  <c r="I135" i="2" a="1"/>
  <c r="I135" i="2" s="1"/>
  <c r="J135" i="2" a="1"/>
  <c r="J135" i="2" s="1"/>
  <c r="I136" i="2" a="1"/>
  <c r="I136" i="2" s="1"/>
  <c r="J136" i="2" a="1"/>
  <c r="J136" i="2" s="1"/>
  <c r="I137" i="2" a="1"/>
  <c r="I137" i="2" s="1"/>
  <c r="J137" i="2" a="1"/>
  <c r="J137" i="2" s="1"/>
  <c r="I138" i="2" a="1"/>
  <c r="I138" i="2" s="1"/>
  <c r="J138" i="2" a="1"/>
  <c r="J138" i="2" s="1"/>
  <c r="I139" i="2" a="1"/>
  <c r="I139" i="2" s="1"/>
  <c r="J139" i="2" a="1"/>
  <c r="J139" i="2" s="1"/>
  <c r="I140" i="2" a="1"/>
  <c r="I140" i="2" s="1"/>
  <c r="J140" i="2" a="1"/>
  <c r="J140" i="2" s="1"/>
  <c r="I141" i="2" a="1"/>
  <c r="I141" i="2" s="1"/>
  <c r="J141" i="2" a="1"/>
  <c r="J141" i="2" s="1"/>
  <c r="I142" i="2" a="1"/>
  <c r="I142" i="2" s="1"/>
  <c r="J142" i="2" a="1"/>
  <c r="J142" i="2" s="1"/>
  <c r="I143" i="2" a="1"/>
  <c r="I143" i="2" s="1"/>
  <c r="J143" i="2" a="1"/>
  <c r="J143" i="2" s="1"/>
  <c r="I144" i="2" a="1"/>
  <c r="I144" i="2" s="1"/>
  <c r="J144" i="2" a="1"/>
  <c r="J144" i="2" s="1"/>
  <c r="I145" i="2" a="1"/>
  <c r="I145" i="2" s="1"/>
  <c r="J145" i="2" a="1"/>
  <c r="J145" i="2" s="1"/>
  <c r="I146" i="2" a="1"/>
  <c r="I146" i="2" s="1"/>
  <c r="J146" i="2" a="1"/>
  <c r="J146" i="2" s="1"/>
  <c r="I147" i="2" a="1"/>
  <c r="I147" i="2" s="1"/>
  <c r="J147" i="2" a="1"/>
  <c r="J147" i="2" s="1"/>
  <c r="I148" i="2" a="1"/>
  <c r="I148" i="2" s="1"/>
  <c r="J148" i="2" a="1"/>
  <c r="J148" i="2" s="1"/>
  <c r="I149" i="2" a="1"/>
  <c r="I149" i="2" s="1"/>
  <c r="J149" i="2" a="1"/>
  <c r="J149" i="2" s="1"/>
  <c r="I150" i="2" a="1"/>
  <c r="I150" i="2" s="1"/>
  <c r="J150" i="2" a="1"/>
  <c r="J150" i="2" s="1"/>
  <c r="I151" i="2" a="1"/>
  <c r="I151" i="2" s="1"/>
  <c r="J151" i="2" a="1"/>
  <c r="J151" i="2" s="1"/>
  <c r="I152" i="2" a="1"/>
  <c r="I152" i="2" s="1"/>
  <c r="J152" i="2" a="1"/>
  <c r="J152" i="2" s="1"/>
  <c r="I153" i="2" a="1"/>
  <c r="I153" i="2" s="1"/>
  <c r="J153" i="2" a="1"/>
  <c r="J153" i="2" s="1"/>
  <c r="I154" i="2" a="1"/>
  <c r="I154" i="2" s="1"/>
  <c r="J154" i="2" a="1"/>
  <c r="J154" i="2" s="1"/>
  <c r="I155" i="2" a="1"/>
  <c r="I155" i="2" s="1"/>
  <c r="J155" i="2" a="1"/>
  <c r="J155" i="2" s="1"/>
  <c r="I156" i="2" a="1"/>
  <c r="I156" i="2" s="1"/>
  <c r="J156" i="2" a="1"/>
  <c r="J156" i="2" s="1"/>
  <c r="I157" i="2" a="1"/>
  <c r="I157" i="2" s="1"/>
  <c r="J157" i="2" a="1"/>
  <c r="J157" i="2" s="1"/>
  <c r="I158" i="2" a="1"/>
  <c r="I158" i="2" s="1"/>
  <c r="J158" i="2" a="1"/>
  <c r="J158" i="2" s="1"/>
  <c r="I159" i="2" a="1"/>
  <c r="I159" i="2" s="1"/>
  <c r="J159" i="2" a="1"/>
  <c r="J159" i="2" s="1"/>
  <c r="I160" i="2" a="1"/>
  <c r="I160" i="2" s="1"/>
  <c r="J160" i="2" a="1"/>
  <c r="J160" i="2" s="1"/>
  <c r="I161" i="2" a="1"/>
  <c r="I161" i="2" s="1"/>
  <c r="J161" i="2" a="1"/>
  <c r="J161" i="2" s="1"/>
  <c r="I162" i="2" a="1"/>
  <c r="I162" i="2" s="1"/>
  <c r="J162" i="2" a="1"/>
  <c r="J162" i="2" s="1"/>
  <c r="I163" i="2" a="1"/>
  <c r="I163" i="2" s="1"/>
  <c r="J163" i="2" a="1"/>
  <c r="J163" i="2" s="1"/>
  <c r="I164" i="2" a="1"/>
  <c r="I164" i="2" s="1"/>
  <c r="J164" i="2" a="1"/>
  <c r="J164" i="2" s="1"/>
  <c r="I165" i="2" a="1"/>
  <c r="I165" i="2" s="1"/>
  <c r="J165" i="2" a="1"/>
  <c r="J165" i="2" s="1"/>
  <c r="I166" i="2" a="1"/>
  <c r="I166" i="2" s="1"/>
  <c r="J166" i="2" a="1"/>
  <c r="J166" i="2" s="1"/>
  <c r="I167" i="2" a="1"/>
  <c r="I167" i="2" s="1"/>
  <c r="J167" i="2" a="1"/>
  <c r="J167" i="2" s="1"/>
  <c r="I168" i="2" a="1"/>
  <c r="I168" i="2" s="1"/>
  <c r="J168" i="2" a="1"/>
  <c r="J168" i="2" s="1"/>
  <c r="I169" i="2" a="1"/>
  <c r="I169" i="2" s="1"/>
  <c r="J169" i="2" a="1"/>
  <c r="J169" i="2" s="1"/>
  <c r="I170" i="2" a="1"/>
  <c r="I170" i="2" s="1"/>
  <c r="J170" i="2" a="1"/>
  <c r="J170" i="2" s="1"/>
  <c r="I171" i="2" a="1"/>
  <c r="I171" i="2" s="1"/>
  <c r="J171" i="2" a="1"/>
  <c r="J171" i="2" s="1"/>
  <c r="I172" i="2" a="1"/>
  <c r="I172" i="2" s="1"/>
  <c r="J172" i="2" a="1"/>
  <c r="J172" i="2" s="1"/>
  <c r="I173" i="2" a="1"/>
  <c r="I173" i="2" s="1"/>
  <c r="J173" i="2" a="1"/>
  <c r="J173" i="2" s="1"/>
  <c r="I174" i="2" a="1"/>
  <c r="I174" i="2" s="1"/>
  <c r="J174" i="2" a="1"/>
  <c r="J174" i="2" s="1"/>
  <c r="I175" i="2" a="1"/>
  <c r="I175" i="2" s="1"/>
  <c r="J175" i="2" a="1"/>
  <c r="J175" i="2" s="1"/>
  <c r="I176" i="2" a="1"/>
  <c r="I176" i="2" s="1"/>
  <c r="J176" i="2" a="1"/>
  <c r="J176" i="2" s="1"/>
  <c r="I177" i="2" a="1"/>
  <c r="I177" i="2" s="1"/>
  <c r="J177" i="2" a="1"/>
  <c r="J177" i="2" s="1"/>
  <c r="I178" i="2" a="1"/>
  <c r="I178" i="2" s="1"/>
  <c r="J178" i="2" a="1"/>
  <c r="J178" i="2" s="1"/>
  <c r="I179" i="2" a="1"/>
  <c r="I179" i="2" s="1"/>
  <c r="J179" i="2" a="1"/>
  <c r="J179" i="2" s="1"/>
  <c r="I180" i="2" a="1"/>
  <c r="I180" i="2" s="1"/>
  <c r="J180" i="2" a="1"/>
  <c r="J180" i="2" s="1"/>
  <c r="I181" i="2" a="1"/>
  <c r="I181" i="2" s="1"/>
  <c r="J181" i="2" a="1"/>
  <c r="J181" i="2" s="1"/>
  <c r="I182" i="2" a="1"/>
  <c r="I182" i="2" s="1"/>
  <c r="J182" i="2" a="1"/>
  <c r="J182" i="2" s="1"/>
  <c r="I183" i="2" a="1"/>
  <c r="I183" i="2" s="1"/>
  <c r="J183" i="2" a="1"/>
  <c r="J183" i="2" s="1"/>
  <c r="I184" i="2" a="1"/>
  <c r="I184" i="2" s="1"/>
  <c r="J184" i="2" a="1"/>
  <c r="J184" i="2" s="1"/>
  <c r="I185" i="2" a="1"/>
  <c r="I185" i="2" s="1"/>
  <c r="J185" i="2" a="1"/>
  <c r="J185" i="2" s="1"/>
  <c r="I186" i="2" a="1"/>
  <c r="I186" i="2" s="1"/>
  <c r="J186" i="2" a="1"/>
  <c r="J186" i="2" s="1"/>
  <c r="I187" i="2" a="1"/>
  <c r="I187" i="2" s="1"/>
  <c r="J187" i="2" a="1"/>
  <c r="J187" i="2" s="1"/>
  <c r="I188" i="2" a="1"/>
  <c r="I188" i="2" s="1"/>
  <c r="J188" i="2" a="1"/>
  <c r="J188" i="2" s="1"/>
  <c r="I189" i="2" a="1"/>
  <c r="I189" i="2" s="1"/>
  <c r="J189" i="2" a="1"/>
  <c r="J189" i="2" s="1"/>
  <c r="I190" i="2" a="1"/>
  <c r="I190" i="2" s="1"/>
  <c r="J190" i="2" a="1"/>
  <c r="J190" i="2" s="1"/>
  <c r="I191" i="2" a="1"/>
  <c r="I191" i="2" s="1"/>
  <c r="J191" i="2" a="1"/>
  <c r="J191" i="2" s="1"/>
  <c r="I192" i="2" a="1"/>
  <c r="I192" i="2" s="1"/>
  <c r="J192" i="2" a="1"/>
  <c r="J192" i="2" s="1"/>
  <c r="I193" i="2" a="1"/>
  <c r="I193" i="2" s="1"/>
  <c r="J193" i="2" a="1"/>
  <c r="J193" i="2" s="1"/>
  <c r="I194" i="2" a="1"/>
  <c r="I194" i="2" s="1"/>
  <c r="J194" i="2" a="1"/>
  <c r="J194" i="2" s="1"/>
  <c r="I195" i="2" a="1"/>
  <c r="I195" i="2" s="1"/>
  <c r="J195" i="2" a="1"/>
  <c r="J195" i="2" s="1"/>
  <c r="I196" i="2" a="1"/>
  <c r="I196" i="2" s="1"/>
  <c r="J196" i="2" a="1"/>
  <c r="J196" i="2" s="1"/>
  <c r="I197" i="2" a="1"/>
  <c r="I197" i="2" s="1"/>
  <c r="J197" i="2" a="1"/>
  <c r="J197" i="2" s="1"/>
  <c r="I198" i="2" a="1"/>
  <c r="I198" i="2" s="1"/>
  <c r="J198" i="2" a="1"/>
  <c r="J198" i="2" s="1"/>
  <c r="I199" i="2" a="1"/>
  <c r="I199" i="2" s="1"/>
  <c r="J199" i="2" a="1"/>
  <c r="J199" i="2" s="1"/>
  <c r="I200" i="2" a="1"/>
  <c r="I200" i="2" s="1"/>
  <c r="J200" i="2" a="1"/>
  <c r="J200" i="2" s="1"/>
  <c r="I201" i="2" a="1"/>
  <c r="I201" i="2" s="1"/>
  <c r="J201" i="2" a="1"/>
  <c r="J201" i="2" s="1"/>
  <c r="I202" i="2" a="1"/>
  <c r="I202" i="2" s="1"/>
  <c r="J202" i="2" a="1"/>
  <c r="J202" i="2" s="1"/>
  <c r="I203" i="2" a="1"/>
  <c r="I203" i="2" s="1"/>
  <c r="J203" i="2" a="1"/>
  <c r="J203" i="2" s="1"/>
  <c r="I204" i="2" a="1"/>
  <c r="I204" i="2" s="1"/>
  <c r="J204" i="2" a="1"/>
  <c r="J204" i="2" s="1"/>
  <c r="I205" i="2" a="1"/>
  <c r="I205" i="2" s="1"/>
  <c r="J205" i="2" a="1"/>
  <c r="J205" i="2" s="1"/>
  <c r="I206" i="2" a="1"/>
  <c r="I206" i="2" s="1"/>
  <c r="J206" i="2" a="1"/>
  <c r="J206" i="2" s="1"/>
  <c r="I207" i="2" a="1"/>
  <c r="I207" i="2" s="1"/>
  <c r="J207" i="2" a="1"/>
  <c r="J207" i="2" s="1"/>
  <c r="I208" i="2" a="1"/>
  <c r="I208" i="2" s="1"/>
  <c r="J208" i="2" a="1"/>
  <c r="J208" i="2" s="1"/>
  <c r="I209" i="2" a="1"/>
  <c r="I209" i="2" s="1"/>
  <c r="J209" i="2" a="1"/>
  <c r="J209" i="2" s="1"/>
  <c r="I210" i="2" a="1"/>
  <c r="I210" i="2" s="1"/>
  <c r="J210" i="2" a="1"/>
  <c r="J210" i="2" s="1"/>
  <c r="I211" i="2" a="1"/>
  <c r="I211" i="2" s="1"/>
  <c r="J211" i="2" a="1"/>
  <c r="J211" i="2" s="1"/>
  <c r="I212" i="2" a="1"/>
  <c r="I212" i="2" s="1"/>
  <c r="J212" i="2" a="1"/>
  <c r="J212" i="2" s="1"/>
  <c r="I213" i="2" a="1"/>
  <c r="I213" i="2" s="1"/>
  <c r="J213" i="2" a="1"/>
  <c r="J213" i="2" s="1"/>
  <c r="I214" i="2" a="1"/>
  <c r="I214" i="2" s="1"/>
  <c r="J214" i="2" a="1"/>
  <c r="J214" i="2" s="1"/>
  <c r="I215" i="2" a="1"/>
  <c r="I215" i="2" s="1"/>
  <c r="J215" i="2" a="1"/>
  <c r="J215" i="2" s="1"/>
  <c r="I216" i="2" a="1"/>
  <c r="I216" i="2" s="1"/>
  <c r="J216" i="2" a="1"/>
  <c r="J216" i="2" s="1"/>
  <c r="I217" i="2" a="1"/>
  <c r="I217" i="2" s="1"/>
  <c r="J217" i="2" a="1"/>
  <c r="J217" i="2" s="1"/>
  <c r="I218" i="2" a="1"/>
  <c r="I218" i="2" s="1"/>
  <c r="J218" i="2" a="1"/>
  <c r="J218" i="2" s="1"/>
  <c r="I219" i="2" a="1"/>
  <c r="I219" i="2" s="1"/>
  <c r="J219" i="2" a="1"/>
  <c r="J219" i="2" s="1"/>
  <c r="I220" i="2" a="1"/>
  <c r="I220" i="2" s="1"/>
  <c r="J220" i="2" a="1"/>
  <c r="J220" i="2" s="1"/>
  <c r="I221" i="2" a="1"/>
  <c r="I221" i="2" s="1"/>
  <c r="J221" i="2" a="1"/>
  <c r="J221" i="2" s="1"/>
  <c r="I222" i="2" a="1"/>
  <c r="I222" i="2" s="1"/>
  <c r="J222" i="2" a="1"/>
  <c r="J222" i="2" s="1"/>
  <c r="I223" i="2" a="1"/>
  <c r="I223" i="2" s="1"/>
  <c r="J223" i="2" a="1"/>
  <c r="J223" i="2" s="1"/>
  <c r="I224" i="2" a="1"/>
  <c r="I224" i="2" s="1"/>
  <c r="J224" i="2" a="1"/>
  <c r="J224" i="2" s="1"/>
  <c r="I225" i="2" a="1"/>
  <c r="I225" i="2" s="1"/>
  <c r="J225" i="2" a="1"/>
  <c r="J225" i="2" s="1"/>
  <c r="I226" i="2" a="1"/>
  <c r="I226" i="2" s="1"/>
  <c r="J226" i="2" a="1"/>
  <c r="J226" i="2" s="1"/>
  <c r="I227" i="2" a="1"/>
  <c r="I227" i="2" s="1"/>
  <c r="J227" i="2" a="1"/>
  <c r="J227" i="2" s="1"/>
  <c r="I228" i="2" a="1"/>
  <c r="I228" i="2" s="1"/>
  <c r="J228" i="2" a="1"/>
  <c r="J228" i="2" s="1"/>
  <c r="I229" i="2" a="1"/>
  <c r="I229" i="2" s="1"/>
  <c r="J229" i="2" a="1"/>
  <c r="J229" i="2" s="1"/>
  <c r="I230" i="2" a="1"/>
  <c r="I230" i="2" s="1"/>
  <c r="J230" i="2" a="1"/>
  <c r="J230" i="2" s="1"/>
  <c r="I231" i="2" a="1"/>
  <c r="I231" i="2" s="1"/>
  <c r="J231" i="2" a="1"/>
  <c r="J231" i="2" s="1"/>
  <c r="I232" i="2" a="1"/>
  <c r="I232" i="2" s="1"/>
  <c r="J232" i="2" a="1"/>
  <c r="J232" i="2" s="1"/>
  <c r="I233" i="2" a="1"/>
  <c r="I233" i="2" s="1"/>
  <c r="J233" i="2" a="1"/>
  <c r="J233" i="2" s="1"/>
  <c r="I234" i="2" a="1"/>
  <c r="I234" i="2" s="1"/>
  <c r="J234" i="2" a="1"/>
  <c r="J234" i="2" s="1"/>
  <c r="I235" i="2" a="1"/>
  <c r="I235" i="2" s="1"/>
  <c r="J235" i="2" a="1"/>
  <c r="J235" i="2" s="1"/>
  <c r="I236" i="2" a="1"/>
  <c r="I236" i="2" s="1"/>
  <c r="J236" i="2" a="1"/>
  <c r="J236" i="2" s="1"/>
  <c r="I237" i="2" a="1"/>
  <c r="I237" i="2" s="1"/>
  <c r="J237" i="2" a="1"/>
  <c r="J237" i="2" s="1"/>
  <c r="I238" i="2" a="1"/>
  <c r="I238" i="2" s="1"/>
  <c r="J238" i="2" a="1"/>
  <c r="J238" i="2" s="1"/>
  <c r="I239" i="2" a="1"/>
  <c r="I239" i="2" s="1"/>
  <c r="J239" i="2" a="1"/>
  <c r="J239" i="2" s="1"/>
  <c r="I240" i="2" a="1"/>
  <c r="I240" i="2" s="1"/>
  <c r="J240" i="2" a="1"/>
  <c r="J240" i="2" s="1"/>
  <c r="I241" i="2" a="1"/>
  <c r="I241" i="2" s="1"/>
  <c r="J241" i="2" a="1"/>
  <c r="J241" i="2" s="1"/>
  <c r="I242" i="2" a="1"/>
  <c r="I242" i="2" s="1"/>
  <c r="J242" i="2" a="1"/>
  <c r="J242" i="2" s="1"/>
  <c r="I243" i="2" a="1"/>
  <c r="I243" i="2" s="1"/>
  <c r="J243" i="2" a="1"/>
  <c r="J243" i="2" s="1"/>
  <c r="I244" i="2" a="1"/>
  <c r="I244" i="2" s="1"/>
  <c r="J244" i="2" a="1"/>
  <c r="J244" i="2" s="1"/>
  <c r="I245" i="2" a="1"/>
  <c r="I245" i="2" s="1"/>
  <c r="J245" i="2" a="1"/>
  <c r="J245" i="2" s="1"/>
  <c r="I246" i="2" a="1"/>
  <c r="I246" i="2" s="1"/>
  <c r="J246" i="2" a="1"/>
  <c r="J246" i="2" s="1"/>
  <c r="I247" i="2" a="1"/>
  <c r="I247" i="2" s="1"/>
  <c r="J247" i="2" a="1"/>
  <c r="J247" i="2" s="1"/>
  <c r="I248" i="2" a="1"/>
  <c r="I248" i="2" s="1"/>
  <c r="J248" i="2" a="1"/>
  <c r="J248" i="2" s="1"/>
  <c r="I249" i="2" a="1"/>
  <c r="I249" i="2" s="1"/>
  <c r="J249" i="2" a="1"/>
  <c r="J249" i="2" s="1"/>
  <c r="I250" i="2" a="1"/>
  <c r="I250" i="2" s="1"/>
  <c r="J250" i="2" a="1"/>
  <c r="J250" i="2" s="1"/>
  <c r="I251" i="2" a="1"/>
  <c r="I251" i="2" s="1"/>
  <c r="J251" i="2" a="1"/>
  <c r="J251" i="2" s="1"/>
  <c r="I252" i="2" a="1"/>
  <c r="I252" i="2" s="1"/>
  <c r="J252" i="2" a="1"/>
  <c r="J252" i="2" s="1"/>
  <c r="J253" i="2" a="1"/>
  <c r="J253" i="2" s="1"/>
  <c r="J254" i="2" a="1"/>
  <c r="J254" i="2" s="1"/>
  <c r="J255" i="2" a="1"/>
  <c r="J255" i="2" s="1"/>
  <c r="J256" i="2" a="1"/>
  <c r="J256" i="2" s="1"/>
  <c r="J257" i="2" a="1"/>
  <c r="J257" i="2" s="1"/>
  <c r="J258" i="2" a="1"/>
  <c r="J258" i="2" s="1"/>
  <c r="J259" i="2" a="1"/>
  <c r="J259" i="2" s="1"/>
  <c r="J260" i="2" a="1"/>
  <c r="J260" i="2" s="1"/>
  <c r="J261" i="2" a="1"/>
  <c r="J261" i="2" s="1"/>
  <c r="J262" i="2" a="1"/>
  <c r="J262" i="2" s="1"/>
  <c r="J263" i="2" a="1"/>
  <c r="J263" i="2" s="1"/>
  <c r="J264" i="2" a="1"/>
  <c r="J264" i="2" s="1"/>
  <c r="J265" i="2" a="1"/>
  <c r="J265" i="2" s="1"/>
  <c r="I270" i="2" a="1"/>
  <c r="I270" i="2" s="1"/>
  <c r="I271" i="2" a="1"/>
  <c r="I271" i="2" s="1"/>
  <c r="I272" i="2" a="1"/>
  <c r="I272" i="2" s="1"/>
  <c r="I273" i="2" a="1"/>
  <c r="I273" i="2" s="1"/>
  <c r="I274" i="2" a="1"/>
  <c r="I274" i="2" s="1"/>
  <c r="I275" i="2" a="1"/>
  <c r="I275" i="2" s="1"/>
  <c r="I276" i="2" a="1"/>
  <c r="I276" i="2" s="1"/>
  <c r="I277" i="2" a="1"/>
  <c r="I277" i="2" s="1"/>
  <c r="I278" i="2" a="1"/>
  <c r="I278" i="2" s="1"/>
  <c r="I279" i="2" a="1"/>
  <c r="I279" i="2" s="1"/>
  <c r="I280" i="2" a="1"/>
  <c r="I280" i="2" s="1"/>
  <c r="I281" i="2" a="1"/>
  <c r="I281" i="2" s="1"/>
  <c r="I282" i="2" a="1"/>
  <c r="I282" i="2" s="1"/>
  <c r="I283" i="2" a="1"/>
  <c r="I283" i="2" s="1"/>
  <c r="I284" i="2" a="1"/>
  <c r="I284" i="2" s="1"/>
  <c r="I285" i="2" a="1"/>
  <c r="I285" i="2" s="1"/>
  <c r="I286" i="2" a="1"/>
  <c r="I286" i="2" s="1"/>
  <c r="I287" i="2" a="1"/>
  <c r="I287" i="2" s="1"/>
  <c r="I288" i="2" a="1"/>
  <c r="I288" i="2" s="1"/>
  <c r="I289" i="2" a="1"/>
  <c r="I289" i="2" s="1"/>
  <c r="I290" i="2" a="1"/>
  <c r="I290" i="2" s="1"/>
  <c r="I291" i="2" a="1"/>
  <c r="I291" i="2" s="1"/>
  <c r="I292" i="2" a="1"/>
  <c r="I292" i="2" s="1"/>
  <c r="I293" i="2" a="1"/>
  <c r="I293" i="2" s="1"/>
  <c r="I294" i="2" a="1"/>
  <c r="I294" i="2" s="1"/>
  <c r="I295" i="2" a="1"/>
  <c r="I295" i="2" s="1"/>
  <c r="I296" i="2" a="1"/>
  <c r="I296" i="2" s="1"/>
  <c r="I297" i="2" a="1"/>
  <c r="I297" i="2" s="1"/>
  <c r="I298" i="2" a="1"/>
  <c r="I298" i="2" s="1"/>
  <c r="I299" i="2" a="1"/>
  <c r="I299" i="2" s="1"/>
  <c r="I300" i="2" a="1"/>
  <c r="I300" i="2" s="1"/>
  <c r="I310" i="2" a="1"/>
  <c r="I310" i="2" s="1"/>
  <c r="I311" i="2" a="1"/>
  <c r="I311" i="2" s="1"/>
  <c r="I312" i="2" a="1"/>
  <c r="I312" i="2" s="1"/>
  <c r="I313" i="2" a="1"/>
  <c r="I313" i="2" s="1"/>
  <c r="I314" i="2" a="1"/>
  <c r="I314" i="2" s="1"/>
  <c r="I315" i="2" a="1"/>
  <c r="I315" i="2" s="1"/>
  <c r="I316" i="2" a="1"/>
  <c r="I316" i="2" s="1"/>
  <c r="I317" i="2" a="1"/>
  <c r="I317" i="2" s="1"/>
  <c r="I318" i="2" a="1"/>
  <c r="I318" i="2" s="1"/>
  <c r="I319" i="2" a="1"/>
  <c r="I319" i="2" s="1"/>
  <c r="I320" i="2" a="1"/>
  <c r="I320" i="2" s="1"/>
  <c r="I321" i="2" a="1"/>
  <c r="I321" i="2" s="1"/>
  <c r="I322" i="2" a="1"/>
  <c r="I322" i="2" s="1"/>
  <c r="I323" i="2" a="1"/>
  <c r="I323" i="2" s="1"/>
  <c r="I324" i="2" a="1"/>
  <c r="I324" i="2" s="1"/>
  <c r="I325" i="2" a="1"/>
  <c r="I325" i="2" s="1"/>
  <c r="I326" i="2" a="1"/>
  <c r="I326" i="2" s="1"/>
  <c r="I327" i="2" a="1"/>
  <c r="I327" i="2" s="1"/>
  <c r="I328" i="2" a="1"/>
  <c r="I328" i="2" s="1"/>
  <c r="I329" i="2" a="1"/>
  <c r="I329" i="2" s="1"/>
  <c r="I330" i="2" a="1"/>
  <c r="I330" i="2" s="1"/>
  <c r="I331" i="2" a="1"/>
  <c r="I331" i="2" s="1"/>
  <c r="I332" i="2" a="1"/>
  <c r="I332" i="2" s="1"/>
  <c r="I333" i="2" a="1"/>
  <c r="I333" i="2" s="1"/>
  <c r="I334" i="2" a="1"/>
  <c r="I334" i="2" s="1"/>
  <c r="I335" i="2" a="1"/>
  <c r="I335" i="2" s="1"/>
  <c r="I336" i="2" a="1"/>
  <c r="I336" i="2" s="1"/>
  <c r="I337" i="2" a="1"/>
  <c r="I337" i="2" s="1"/>
  <c r="I338" i="2" a="1"/>
  <c r="I338" i="2" s="1"/>
  <c r="I339" i="2" a="1"/>
  <c r="I339" i="2" s="1"/>
  <c r="I340" i="2" a="1"/>
  <c r="I340" i="2" s="1"/>
  <c r="I341" i="2" a="1"/>
  <c r="I341" i="2" s="1"/>
  <c r="I342" i="2" a="1"/>
  <c r="I342" i="2" s="1"/>
  <c r="I343" i="2" a="1"/>
  <c r="I343" i="2" s="1"/>
  <c r="I344" i="2" a="1"/>
  <c r="I344" i="2" s="1"/>
  <c r="I345" i="2" a="1"/>
  <c r="I345" i="2" s="1"/>
  <c r="I346" i="2" a="1"/>
  <c r="I346" i="2" s="1"/>
  <c r="I347" i="2" a="1"/>
  <c r="I347" i="2" s="1"/>
  <c r="I348" i="2" a="1"/>
  <c r="I348" i="2" s="1"/>
  <c r="I349" i="2" a="1"/>
  <c r="I349" i="2" s="1"/>
  <c r="I350" i="2" a="1"/>
  <c r="I350" i="2" s="1"/>
  <c r="I360" i="2" a="1"/>
  <c r="I360" i="2" s="1"/>
  <c r="I370" i="2" a="1"/>
  <c r="I370" i="2" s="1"/>
  <c r="I371" i="2" a="1"/>
  <c r="I371" i="2" s="1"/>
  <c r="I372" i="2" a="1"/>
  <c r="I372" i="2" s="1"/>
  <c r="I373" i="2" a="1"/>
  <c r="I373" i="2" s="1"/>
  <c r="I374" i="2" a="1"/>
  <c r="I374" i="2" s="1"/>
  <c r="I375" i="2" a="1"/>
  <c r="I375" i="2" s="1"/>
  <c r="I376" i="2" a="1"/>
  <c r="I376" i="2" s="1"/>
  <c r="I377" i="2" a="1"/>
  <c r="I377" i="2" s="1"/>
  <c r="I378" i="2" a="1"/>
  <c r="I378" i="2" s="1"/>
  <c r="I379" i="2" a="1"/>
  <c r="I379" i="2" s="1"/>
  <c r="I380" i="2" a="1"/>
  <c r="I380" i="2" s="1"/>
  <c r="I381" i="2" a="1"/>
  <c r="I381" i="2" s="1"/>
  <c r="I382" i="2" a="1"/>
  <c r="I382" i="2" s="1"/>
  <c r="I383" i="2" a="1"/>
  <c r="I383" i="2" s="1"/>
  <c r="I384" i="2" a="1"/>
  <c r="I384" i="2" s="1"/>
  <c r="I385" i="2" a="1"/>
  <c r="I385" i="2" s="1"/>
  <c r="I386" i="2" a="1"/>
  <c r="I386" i="2" s="1"/>
  <c r="I387" i="2" a="1"/>
  <c r="I387" i="2" s="1"/>
  <c r="I388" i="2" a="1"/>
  <c r="I388" i="2" s="1"/>
  <c r="I389" i="2" a="1"/>
  <c r="I389" i="2" s="1"/>
  <c r="I390" i="2" a="1"/>
  <c r="I390" i="2" s="1"/>
  <c r="I391" i="2" a="1"/>
  <c r="I391" i="2" s="1"/>
  <c r="I392" i="2" a="1"/>
  <c r="I392" i="2" s="1"/>
  <c r="I393" i="2" a="1"/>
  <c r="I393" i="2" s="1"/>
  <c r="I394" i="2" a="1"/>
  <c r="I394" i="2" s="1"/>
  <c r="I395" i="2" a="1"/>
  <c r="I395" i="2" s="1"/>
  <c r="I396" i="2" a="1"/>
  <c r="I396" i="2" s="1"/>
  <c r="I397" i="2" a="1"/>
  <c r="I397" i="2" s="1"/>
  <c r="I398" i="2" a="1"/>
  <c r="I398" i="2" s="1"/>
  <c r="I399" i="2" a="1"/>
  <c r="I399" i="2" s="1"/>
  <c r="I400" i="2" a="1"/>
  <c r="I400" i="2" s="1"/>
  <c r="I410" i="2" a="1"/>
  <c r="I410" i="2" s="1"/>
  <c r="I411" i="2" a="1"/>
  <c r="I411" i="2" s="1"/>
  <c r="I412" i="2" a="1"/>
  <c r="I412" i="2" s="1"/>
  <c r="I413" i="2" a="1"/>
  <c r="I413" i="2" s="1"/>
  <c r="I414" i="2" a="1"/>
  <c r="I414" i="2" s="1"/>
  <c r="I415" i="2" a="1"/>
  <c r="I415" i="2" s="1"/>
  <c r="I416" i="2" a="1"/>
  <c r="I416" i="2" s="1"/>
  <c r="I417" i="2" a="1"/>
  <c r="I417" i="2" s="1"/>
  <c r="I418" i="2" a="1"/>
  <c r="I418" i="2" s="1"/>
  <c r="I419" i="2" a="1"/>
  <c r="I419" i="2" s="1"/>
  <c r="I420" i="2" a="1"/>
  <c r="I420" i="2" s="1"/>
  <c r="I421" i="2" a="1"/>
  <c r="I421" i="2" s="1"/>
  <c r="I422" i="2" a="1"/>
  <c r="I422" i="2" s="1"/>
  <c r="I423" i="2" a="1"/>
  <c r="I423" i="2" s="1"/>
  <c r="I424" i="2" a="1"/>
  <c r="I424" i="2" s="1"/>
  <c r="I425" i="2" a="1"/>
  <c r="I425" i="2" s="1"/>
  <c r="I426" i="2" a="1"/>
  <c r="I426" i="2" s="1"/>
  <c r="I427" i="2" a="1"/>
  <c r="I427" i="2" s="1"/>
  <c r="I428" i="2" a="1"/>
  <c r="I428" i="2" s="1"/>
  <c r="I429" i="2" a="1"/>
  <c r="I429" i="2" s="1"/>
  <c r="I430" i="2" a="1"/>
  <c r="I430" i="2" s="1"/>
  <c r="I431" i="2" a="1"/>
  <c r="I431" i="2" s="1"/>
  <c r="I432" i="2" a="1"/>
  <c r="I432" i="2" s="1"/>
  <c r="I433" i="2" a="1"/>
  <c r="I433" i="2" s="1"/>
  <c r="I434" i="2" a="1"/>
  <c r="I434" i="2" s="1"/>
  <c r="I435" i="2" a="1"/>
  <c r="I435" i="2" s="1"/>
  <c r="I436" i="2" a="1"/>
  <c r="I436" i="2" s="1"/>
  <c r="I437" i="2" a="1"/>
  <c r="I437" i="2" s="1"/>
  <c r="I438" i="2" a="1"/>
  <c r="I438" i="2" s="1"/>
  <c r="I439" i="2" a="1"/>
  <c r="I439" i="2" s="1"/>
  <c r="I440" i="2" a="1"/>
  <c r="I440" i="2" s="1"/>
  <c r="I441" i="2" a="1"/>
  <c r="I441" i="2" s="1"/>
  <c r="I442" i="2" a="1"/>
  <c r="I442" i="2" s="1"/>
  <c r="I443" i="2" a="1"/>
  <c r="I443" i="2" s="1"/>
  <c r="I444" i="2" a="1"/>
  <c r="I444" i="2" s="1"/>
  <c r="I445" i="2" a="1"/>
  <c r="I445" i="2" s="1"/>
  <c r="I446" i="2" a="1"/>
  <c r="I446" i="2" s="1"/>
  <c r="I447" i="2" a="1"/>
  <c r="I447" i="2" s="1"/>
  <c r="I448" i="2" a="1"/>
  <c r="I448" i="2" s="1"/>
  <c r="I449" i="2" a="1"/>
  <c r="I449" i="2" s="1"/>
  <c r="I450" i="2" a="1"/>
  <c r="I450" i="2" s="1"/>
  <c r="I451" i="2" a="1"/>
  <c r="I451" i="2" s="1"/>
  <c r="I452" i="2" a="1"/>
  <c r="I452" i="2" s="1"/>
  <c r="I453" i="2" a="1"/>
  <c r="I453" i="2" s="1"/>
  <c r="I454" i="2" a="1"/>
  <c r="I454" i="2" s="1"/>
  <c r="I455" i="2" a="1"/>
  <c r="I455" i="2" s="1"/>
  <c r="I456" i="2" a="1"/>
  <c r="I456" i="2" s="1"/>
  <c r="I457" i="2" a="1"/>
  <c r="I457" i="2" s="1"/>
  <c r="I458" i="2" a="1"/>
  <c r="I458" i="2" s="1"/>
  <c r="I459" i="2" a="1"/>
  <c r="I459" i="2" s="1"/>
  <c r="I460" i="2" a="1"/>
  <c r="I460" i="2" s="1"/>
  <c r="I461" i="2" a="1"/>
  <c r="I461" i="2" s="1"/>
  <c r="I462" i="2" a="1"/>
  <c r="I462" i="2" s="1"/>
  <c r="I463" i="2" a="1"/>
  <c r="I463" i="2" s="1"/>
  <c r="I464" i="2" a="1"/>
  <c r="I464" i="2" s="1"/>
  <c r="I465" i="2" a="1"/>
  <c r="I465" i="2" s="1"/>
  <c r="I466" i="2" a="1"/>
  <c r="I466" i="2" s="1"/>
  <c r="I467" i="2" a="1"/>
  <c r="I467" i="2" s="1"/>
  <c r="I468" i="2" a="1"/>
  <c r="I468" i="2" s="1"/>
  <c r="I469" i="2" a="1"/>
  <c r="I469" i="2" s="1"/>
  <c r="I470" i="2" a="1"/>
  <c r="I470" i="2" s="1"/>
  <c r="I471" i="2" a="1"/>
  <c r="I471" i="2" s="1"/>
  <c r="I472" i="2" a="1"/>
  <c r="I472" i="2" s="1"/>
  <c r="I473" i="2" a="1"/>
  <c r="I473" i="2" s="1"/>
  <c r="I474" i="2" a="1"/>
  <c r="I474" i="2" s="1"/>
  <c r="I475" i="2" a="1"/>
  <c r="I475" i="2" s="1"/>
  <c r="I476" i="2" a="1"/>
  <c r="I476" i="2" s="1"/>
  <c r="I477" i="2" a="1"/>
  <c r="I477" i="2" s="1"/>
  <c r="I478" i="2" a="1"/>
  <c r="I478" i="2" s="1"/>
  <c r="I479" i="2" a="1"/>
  <c r="I479" i="2" s="1"/>
  <c r="I480" i="2" a="1"/>
  <c r="I480" i="2" s="1"/>
  <c r="I481" i="2" a="1"/>
  <c r="I481" i="2" s="1"/>
  <c r="I482" i="2" a="1"/>
  <c r="I482" i="2" s="1"/>
  <c r="I483" i="2" a="1"/>
  <c r="I483" i="2" s="1"/>
  <c r="I484" i="2" a="1"/>
  <c r="I484" i="2" s="1"/>
  <c r="I485" i="2" a="1"/>
  <c r="I485" i="2" s="1"/>
  <c r="I486" i="2" a="1"/>
  <c r="I486" i="2" s="1"/>
  <c r="I487" i="2" a="1"/>
  <c r="I487" i="2" s="1"/>
  <c r="I488" i="2" a="1"/>
  <c r="I488" i="2" s="1"/>
  <c r="I489" i="2" a="1"/>
  <c r="I489" i="2" s="1"/>
  <c r="I490" i="2" a="1"/>
  <c r="I490" i="2" s="1"/>
  <c r="I491" i="2" a="1"/>
  <c r="I491" i="2" s="1"/>
  <c r="I492" i="2" a="1"/>
  <c r="I492" i="2" s="1"/>
  <c r="I493" i="2" a="1"/>
  <c r="I493" i="2" s="1"/>
  <c r="I494" i="2" a="1"/>
  <c r="I494" i="2" s="1"/>
  <c r="I495" i="2" a="1"/>
  <c r="I495" i="2" s="1"/>
  <c r="I496" i="2" a="1"/>
  <c r="I496" i="2" s="1"/>
  <c r="I497" i="2" a="1"/>
  <c r="I497" i="2" s="1"/>
  <c r="I498" i="2" a="1"/>
  <c r="I498" i="2" s="1"/>
  <c r="I499" i="2" a="1"/>
  <c r="I499" i="2" s="1"/>
  <c r="I500" i="2" a="1"/>
  <c r="I500" i="2" s="1"/>
  <c r="I510" i="2" a="1"/>
  <c r="I510" i="2" s="1"/>
  <c r="I511" i="2" a="1"/>
  <c r="I511" i="2" s="1"/>
  <c r="J15" i="2" a="1"/>
  <c r="J15" i="2" s="1"/>
  <c r="H20" i="2" l="1" a="1"/>
  <c r="H20" i="2" s="1"/>
  <c r="P15" i="2"/>
  <c r="Q15" i="2" s="1"/>
  <c r="P16" i="2"/>
  <c r="Q16" i="2" s="1"/>
  <c r="P17" i="2"/>
  <c r="Q17" i="2" s="1"/>
  <c r="P18" i="2"/>
  <c r="Q18" i="2" s="1"/>
  <c r="P19" i="2"/>
  <c r="Q19" i="2" s="1"/>
  <c r="P20" i="2"/>
  <c r="Q20" i="2" s="1"/>
  <c r="P21" i="2"/>
  <c r="Q21" i="2" s="1"/>
  <c r="P22" i="2"/>
  <c r="P23" i="2"/>
  <c r="Q23" i="2" s="1"/>
  <c r="P24" i="2"/>
  <c r="Q24" i="2" s="1"/>
  <c r="P25" i="2"/>
  <c r="Q25" i="2" s="1"/>
  <c r="P26" i="2"/>
  <c r="P27" i="2"/>
  <c r="Q27" i="2" s="1"/>
  <c r="P28" i="2"/>
  <c r="P29" i="2"/>
  <c r="Q29" i="2" s="1"/>
  <c r="P30" i="2"/>
  <c r="P31" i="2"/>
  <c r="P32" i="2"/>
  <c r="P33" i="2"/>
  <c r="E13" i="2"/>
  <c r="D13" i="2"/>
  <c r="Q28" i="2" l="1"/>
  <c r="M20" i="2" a="1"/>
  <c r="M20" i="2" s="1"/>
  <c r="N20" i="2" s="1"/>
  <c r="O20" i="2" s="1"/>
  <c r="K20" i="2"/>
  <c r="G13" i="2"/>
  <c r="I512" i="2" a="1"/>
  <c r="I512" i="2" s="1"/>
  <c r="W13" i="2"/>
  <c r="F13" i="2"/>
  <c r="Q30" i="2"/>
  <c r="Q26" i="2"/>
  <c r="Q22" i="2"/>
  <c r="X13" i="2"/>
  <c r="D15" i="2" l="1"/>
  <c r="E15" i="2"/>
  <c r="D16" i="2"/>
  <c r="E16" i="2"/>
  <c r="D17" i="2"/>
  <c r="E17" i="2"/>
  <c r="D18" i="2"/>
  <c r="E18" i="2"/>
  <c r="D19" i="2"/>
  <c r="E19" i="2"/>
  <c r="D20" i="2"/>
  <c r="E20" i="2"/>
  <c r="D21" i="2"/>
  <c r="E21" i="2"/>
  <c r="D22" i="2"/>
  <c r="E22" i="2"/>
  <c r="D23" i="2"/>
  <c r="E23" i="2"/>
  <c r="D24" i="2"/>
  <c r="E24" i="2"/>
  <c r="D25" i="2"/>
  <c r="E25" i="2"/>
  <c r="D26" i="2"/>
  <c r="E26" i="2"/>
  <c r="D27" i="2"/>
  <c r="E27" i="2"/>
  <c r="D28" i="2"/>
  <c r="E28" i="2"/>
  <c r="D29" i="2"/>
  <c r="E29" i="2"/>
  <c r="D30" i="2"/>
  <c r="E30" i="2"/>
  <c r="D31" i="2"/>
  <c r="E31" i="2"/>
  <c r="D32" i="2"/>
  <c r="E32" i="2"/>
  <c r="D33" i="2"/>
  <c r="E33" i="2"/>
  <c r="D34" i="2"/>
  <c r="E34" i="2"/>
  <c r="D35" i="2"/>
  <c r="E35" i="2"/>
  <c r="D36" i="2"/>
  <c r="E36" i="2"/>
  <c r="D37" i="2"/>
  <c r="E37" i="2"/>
  <c r="D38" i="2"/>
  <c r="E38" i="2"/>
  <c r="D39" i="2"/>
  <c r="E39" i="2"/>
  <c r="D40" i="2"/>
  <c r="E40" i="2"/>
  <c r="D41" i="2"/>
  <c r="E41" i="2"/>
  <c r="D42" i="2"/>
  <c r="E42" i="2"/>
  <c r="D43" i="2"/>
  <c r="E43" i="2"/>
  <c r="D44" i="2"/>
  <c r="E44" i="2"/>
  <c r="D45" i="2"/>
  <c r="E45" i="2"/>
  <c r="D46" i="2"/>
  <c r="E46" i="2"/>
  <c r="D47" i="2"/>
  <c r="E47" i="2"/>
  <c r="D48" i="2"/>
  <c r="E48" i="2"/>
  <c r="D49" i="2"/>
  <c r="E49" i="2"/>
  <c r="D50" i="2"/>
  <c r="E50" i="2"/>
  <c r="D51" i="2"/>
  <c r="E51" i="2"/>
  <c r="D52" i="2"/>
  <c r="E52" i="2"/>
  <c r="D53" i="2"/>
  <c r="E53" i="2"/>
  <c r="D54" i="2"/>
  <c r="E54" i="2"/>
  <c r="D55" i="2"/>
  <c r="E55" i="2"/>
  <c r="D56" i="2"/>
  <c r="E56" i="2"/>
  <c r="D57" i="2"/>
  <c r="E57" i="2"/>
  <c r="D58" i="2"/>
  <c r="E58" i="2"/>
  <c r="D59" i="2"/>
  <c r="E59" i="2"/>
  <c r="D60" i="2"/>
  <c r="E60" i="2"/>
  <c r="D61" i="2"/>
  <c r="E61" i="2"/>
  <c r="D62" i="2"/>
  <c r="E62" i="2"/>
  <c r="D63" i="2"/>
  <c r="E63" i="2"/>
  <c r="D64" i="2"/>
  <c r="E64" i="2"/>
  <c r="D65" i="2"/>
  <c r="E65" i="2"/>
  <c r="D66" i="2"/>
  <c r="E66" i="2"/>
  <c r="D67" i="2"/>
  <c r="E67" i="2"/>
  <c r="D68" i="2"/>
  <c r="E68" i="2"/>
  <c r="D69" i="2"/>
  <c r="E69" i="2"/>
  <c r="D70" i="2"/>
  <c r="E70" i="2"/>
  <c r="D71" i="2"/>
  <c r="E71" i="2"/>
  <c r="D72" i="2"/>
  <c r="E72" i="2"/>
  <c r="D73" i="2"/>
  <c r="E73" i="2"/>
  <c r="D74" i="2"/>
  <c r="E74" i="2"/>
  <c r="D75" i="2"/>
  <c r="E75" i="2"/>
  <c r="D76" i="2"/>
  <c r="E76" i="2"/>
  <c r="D77" i="2"/>
  <c r="E77" i="2"/>
  <c r="D78" i="2"/>
  <c r="E78" i="2"/>
  <c r="D79" i="2"/>
  <c r="E79" i="2"/>
  <c r="D80" i="2"/>
  <c r="E80" i="2"/>
  <c r="D81" i="2"/>
  <c r="E81" i="2"/>
  <c r="D82" i="2"/>
  <c r="E82" i="2"/>
  <c r="D83" i="2"/>
  <c r="E83" i="2"/>
  <c r="D84" i="2"/>
  <c r="E84" i="2"/>
  <c r="D85" i="2"/>
  <c r="E85" i="2"/>
  <c r="D86" i="2"/>
  <c r="E86" i="2"/>
  <c r="D87" i="2"/>
  <c r="E87" i="2"/>
  <c r="D88" i="2"/>
  <c r="E88" i="2"/>
  <c r="D89" i="2"/>
  <c r="E89" i="2"/>
  <c r="D90" i="2"/>
  <c r="E90" i="2"/>
  <c r="D91" i="2"/>
  <c r="E91" i="2"/>
  <c r="D92" i="2"/>
  <c r="E92" i="2"/>
  <c r="D93" i="2"/>
  <c r="E93" i="2"/>
  <c r="D94" i="2"/>
  <c r="E94" i="2"/>
  <c r="D95" i="2"/>
  <c r="E95" i="2"/>
  <c r="D96" i="2"/>
  <c r="E96" i="2"/>
  <c r="D97" i="2"/>
  <c r="E97" i="2"/>
  <c r="D98" i="2"/>
  <c r="E98" i="2"/>
  <c r="D99" i="2"/>
  <c r="E99" i="2"/>
  <c r="D100" i="2"/>
  <c r="E100" i="2"/>
  <c r="D101" i="2"/>
  <c r="E101" i="2"/>
  <c r="D102" i="2"/>
  <c r="E102" i="2"/>
  <c r="D103" i="2"/>
  <c r="E103" i="2"/>
  <c r="D104" i="2"/>
  <c r="E104" i="2"/>
  <c r="D105" i="2"/>
  <c r="E105" i="2"/>
  <c r="D106" i="2"/>
  <c r="E106" i="2"/>
  <c r="D107" i="2"/>
  <c r="E107" i="2"/>
  <c r="D108" i="2"/>
  <c r="E108" i="2"/>
  <c r="D109" i="2"/>
  <c r="E109" i="2"/>
  <c r="D110" i="2"/>
  <c r="E110" i="2"/>
  <c r="D111" i="2"/>
  <c r="E111" i="2"/>
  <c r="D112" i="2"/>
  <c r="E112" i="2"/>
  <c r="D113" i="2"/>
  <c r="E113" i="2"/>
  <c r="D114" i="2"/>
  <c r="E114" i="2"/>
  <c r="D115" i="2"/>
  <c r="E115" i="2"/>
  <c r="D116" i="2"/>
  <c r="E116" i="2"/>
  <c r="D117" i="2"/>
  <c r="E117" i="2"/>
  <c r="D118" i="2"/>
  <c r="E118" i="2"/>
  <c r="D119" i="2"/>
  <c r="E119" i="2"/>
  <c r="D120" i="2"/>
  <c r="E120" i="2"/>
  <c r="D121" i="2"/>
  <c r="E121" i="2"/>
  <c r="D122" i="2"/>
  <c r="E122" i="2"/>
  <c r="D123" i="2"/>
  <c r="E123" i="2"/>
  <c r="D124" i="2"/>
  <c r="E124" i="2"/>
  <c r="D125" i="2"/>
  <c r="E125" i="2"/>
  <c r="D126" i="2"/>
  <c r="E126" i="2"/>
  <c r="D127" i="2"/>
  <c r="E127" i="2"/>
  <c r="D128" i="2"/>
  <c r="E128" i="2"/>
  <c r="D129" i="2"/>
  <c r="E129" i="2"/>
  <c r="D130" i="2"/>
  <c r="E130" i="2"/>
  <c r="D131" i="2"/>
  <c r="E131" i="2"/>
  <c r="D132" i="2"/>
  <c r="E132" i="2"/>
  <c r="D133" i="2"/>
  <c r="E133" i="2"/>
  <c r="D134" i="2"/>
  <c r="E134" i="2"/>
  <c r="D135" i="2"/>
  <c r="E135" i="2"/>
  <c r="D136" i="2"/>
  <c r="E136" i="2"/>
  <c r="D137" i="2"/>
  <c r="E137" i="2"/>
  <c r="D138" i="2"/>
  <c r="E138" i="2"/>
  <c r="D139" i="2"/>
  <c r="E139" i="2"/>
  <c r="D140" i="2"/>
  <c r="E140" i="2"/>
  <c r="D141" i="2"/>
  <c r="E141" i="2"/>
  <c r="D142" i="2"/>
  <c r="E142" i="2"/>
  <c r="D143" i="2"/>
  <c r="E143" i="2"/>
  <c r="D144" i="2"/>
  <c r="E144" i="2"/>
  <c r="D145" i="2"/>
  <c r="E145" i="2"/>
  <c r="D146" i="2"/>
  <c r="E146" i="2"/>
  <c r="D147" i="2"/>
  <c r="E147" i="2"/>
  <c r="D148" i="2"/>
  <c r="E148" i="2"/>
  <c r="D149" i="2"/>
  <c r="E149" i="2"/>
  <c r="D150" i="2"/>
  <c r="E150" i="2"/>
  <c r="D151" i="2"/>
  <c r="E151" i="2"/>
  <c r="D152" i="2"/>
  <c r="E152" i="2"/>
  <c r="D153" i="2"/>
  <c r="E153" i="2"/>
  <c r="D154" i="2"/>
  <c r="E154" i="2"/>
  <c r="D155" i="2"/>
  <c r="E155" i="2"/>
  <c r="D156" i="2"/>
  <c r="E156" i="2"/>
  <c r="D157" i="2"/>
  <c r="E157" i="2"/>
  <c r="D158" i="2"/>
  <c r="E158" i="2"/>
  <c r="D159" i="2"/>
  <c r="E159" i="2"/>
  <c r="D160" i="2"/>
  <c r="E160" i="2"/>
  <c r="D161" i="2"/>
  <c r="E161" i="2"/>
  <c r="D162" i="2"/>
  <c r="E162" i="2"/>
  <c r="D163" i="2"/>
  <c r="E163" i="2"/>
  <c r="D164" i="2"/>
  <c r="E164" i="2"/>
  <c r="D165" i="2"/>
  <c r="E165" i="2"/>
  <c r="D166" i="2"/>
  <c r="E166" i="2"/>
  <c r="D167" i="2"/>
  <c r="E167" i="2"/>
  <c r="D168" i="2"/>
  <c r="E168" i="2"/>
  <c r="D169" i="2"/>
  <c r="E169" i="2"/>
  <c r="D170" i="2"/>
  <c r="E170" i="2"/>
  <c r="D171" i="2"/>
  <c r="E171" i="2"/>
  <c r="D172" i="2"/>
  <c r="E172" i="2"/>
  <c r="D173" i="2"/>
  <c r="E173" i="2"/>
  <c r="D174" i="2"/>
  <c r="E174" i="2"/>
  <c r="D175" i="2"/>
  <c r="E175" i="2"/>
  <c r="D176" i="2"/>
  <c r="E176" i="2"/>
  <c r="D177" i="2"/>
  <c r="E177" i="2"/>
  <c r="D178" i="2"/>
  <c r="E178" i="2"/>
  <c r="D179" i="2"/>
  <c r="E179" i="2"/>
  <c r="D180" i="2"/>
  <c r="E180" i="2"/>
  <c r="D181" i="2"/>
  <c r="E181" i="2"/>
  <c r="D182" i="2"/>
  <c r="E182" i="2"/>
  <c r="D183" i="2"/>
  <c r="E183" i="2"/>
  <c r="D184" i="2"/>
  <c r="E184" i="2"/>
  <c r="D185" i="2"/>
  <c r="E185" i="2"/>
  <c r="D186" i="2"/>
  <c r="E186" i="2"/>
  <c r="D187" i="2"/>
  <c r="E187" i="2"/>
  <c r="D188" i="2"/>
  <c r="E188" i="2"/>
  <c r="D189" i="2"/>
  <c r="E189" i="2"/>
  <c r="D190" i="2"/>
  <c r="E190" i="2"/>
  <c r="D191" i="2"/>
  <c r="E191" i="2"/>
  <c r="D192" i="2"/>
  <c r="E192" i="2"/>
  <c r="D193" i="2"/>
  <c r="E193" i="2"/>
  <c r="D194" i="2"/>
  <c r="E194" i="2"/>
  <c r="D195" i="2"/>
  <c r="E195" i="2"/>
  <c r="D196" i="2"/>
  <c r="E196" i="2"/>
  <c r="D197" i="2"/>
  <c r="E197" i="2"/>
  <c r="D198" i="2"/>
  <c r="E198" i="2"/>
  <c r="D199" i="2"/>
  <c r="E199" i="2"/>
  <c r="D200" i="2"/>
  <c r="E200" i="2"/>
  <c r="D201" i="2"/>
  <c r="E201" i="2"/>
  <c r="D202" i="2"/>
  <c r="E202" i="2"/>
  <c r="D203" i="2"/>
  <c r="E203" i="2"/>
  <c r="D204" i="2"/>
  <c r="E204" i="2"/>
  <c r="D205" i="2"/>
  <c r="E205" i="2"/>
  <c r="D206" i="2"/>
  <c r="E206" i="2"/>
  <c r="D207" i="2"/>
  <c r="E207" i="2"/>
  <c r="D208" i="2"/>
  <c r="E208" i="2"/>
  <c r="D209" i="2"/>
  <c r="E209" i="2"/>
  <c r="D210" i="2"/>
  <c r="E210" i="2"/>
  <c r="D211" i="2"/>
  <c r="E211" i="2"/>
  <c r="D212" i="2"/>
  <c r="E212" i="2"/>
  <c r="D213" i="2"/>
  <c r="E213" i="2"/>
  <c r="D214" i="2"/>
  <c r="E214" i="2"/>
  <c r="D215" i="2"/>
  <c r="E215" i="2"/>
  <c r="D216" i="2"/>
  <c r="E216" i="2"/>
  <c r="D217" i="2"/>
  <c r="E217" i="2"/>
  <c r="D218" i="2"/>
  <c r="E218" i="2"/>
  <c r="D219" i="2"/>
  <c r="E219" i="2"/>
  <c r="D220" i="2"/>
  <c r="E220" i="2"/>
  <c r="D221" i="2"/>
  <c r="E221" i="2"/>
  <c r="D222" i="2"/>
  <c r="E222" i="2"/>
  <c r="D223" i="2"/>
  <c r="E223" i="2"/>
  <c r="D224" i="2"/>
  <c r="E224" i="2"/>
  <c r="D225" i="2"/>
  <c r="E225" i="2"/>
  <c r="D226" i="2"/>
  <c r="E226" i="2"/>
  <c r="D227" i="2"/>
  <c r="E227" i="2"/>
  <c r="D228" i="2"/>
  <c r="E228" i="2"/>
  <c r="D229" i="2"/>
  <c r="E229" i="2"/>
  <c r="D230" i="2"/>
  <c r="E230" i="2"/>
  <c r="D231" i="2"/>
  <c r="E231" i="2"/>
  <c r="D232" i="2"/>
  <c r="E232" i="2"/>
  <c r="D233" i="2"/>
  <c r="E233" i="2"/>
  <c r="D234" i="2"/>
  <c r="E234" i="2"/>
  <c r="D235" i="2"/>
  <c r="E235" i="2"/>
  <c r="D236" i="2"/>
  <c r="E236" i="2"/>
  <c r="D237" i="2"/>
  <c r="E237" i="2"/>
  <c r="D238" i="2"/>
  <c r="E238" i="2"/>
  <c r="D239" i="2"/>
  <c r="E239" i="2"/>
  <c r="D240" i="2"/>
  <c r="E240" i="2"/>
  <c r="D241" i="2"/>
  <c r="E241" i="2"/>
  <c r="D242" i="2"/>
  <c r="E242" i="2"/>
  <c r="D243" i="2"/>
  <c r="E243" i="2"/>
  <c r="D244" i="2"/>
  <c r="E244" i="2"/>
  <c r="D245" i="2"/>
  <c r="E245" i="2"/>
  <c r="D246" i="2"/>
  <c r="E246" i="2"/>
  <c r="D247" i="2"/>
  <c r="E247" i="2"/>
  <c r="D248" i="2"/>
  <c r="E248" i="2"/>
  <c r="D249" i="2"/>
  <c r="E249" i="2"/>
  <c r="D250" i="2"/>
  <c r="E250" i="2"/>
  <c r="D251" i="2"/>
  <c r="E251" i="2"/>
  <c r="D252" i="2"/>
  <c r="E252" i="2"/>
  <c r="D253" i="2"/>
  <c r="E253" i="2"/>
  <c r="D254" i="2"/>
  <c r="E254" i="2"/>
  <c r="D255" i="2"/>
  <c r="E255" i="2"/>
  <c r="D256" i="2"/>
  <c r="E256" i="2"/>
  <c r="D257" i="2"/>
  <c r="E257" i="2"/>
  <c r="D258" i="2"/>
  <c r="E258" i="2"/>
  <c r="D259" i="2"/>
  <c r="E259" i="2"/>
  <c r="D260" i="2"/>
  <c r="E260" i="2"/>
  <c r="D261" i="2"/>
  <c r="E261" i="2"/>
  <c r="D262" i="2"/>
  <c r="E262" i="2"/>
  <c r="D263" i="2"/>
  <c r="E263" i="2"/>
  <c r="D264" i="2"/>
  <c r="E264" i="2"/>
  <c r="D265" i="2"/>
  <c r="E265" i="2"/>
  <c r="D266" i="2"/>
  <c r="E266" i="2"/>
  <c r="D267" i="2"/>
  <c r="E267" i="2"/>
  <c r="D268" i="2"/>
  <c r="E268" i="2"/>
  <c r="D269" i="2"/>
  <c r="E269" i="2"/>
  <c r="D270" i="2"/>
  <c r="E270" i="2"/>
  <c r="D271" i="2"/>
  <c r="E271" i="2"/>
  <c r="D272" i="2"/>
  <c r="E272" i="2"/>
  <c r="D273" i="2"/>
  <c r="E273" i="2"/>
  <c r="D274" i="2"/>
  <c r="E274" i="2"/>
  <c r="D275" i="2"/>
  <c r="E275" i="2"/>
  <c r="D276" i="2"/>
  <c r="E276" i="2"/>
  <c r="D277" i="2"/>
  <c r="E277" i="2"/>
  <c r="D278" i="2"/>
  <c r="E278" i="2"/>
  <c r="D279" i="2"/>
  <c r="E279" i="2"/>
  <c r="D280" i="2"/>
  <c r="E280" i="2"/>
  <c r="D281" i="2"/>
  <c r="E281" i="2"/>
  <c r="D282" i="2"/>
  <c r="E282" i="2"/>
  <c r="D283" i="2"/>
  <c r="E283" i="2"/>
  <c r="D284" i="2"/>
  <c r="E284" i="2"/>
  <c r="D285" i="2"/>
  <c r="E285" i="2"/>
  <c r="D286" i="2"/>
  <c r="E286" i="2"/>
  <c r="D287" i="2"/>
  <c r="E287" i="2"/>
  <c r="D288" i="2"/>
  <c r="E288" i="2"/>
  <c r="D289" i="2"/>
  <c r="E289" i="2"/>
  <c r="D290" i="2"/>
  <c r="E290" i="2"/>
  <c r="D291" i="2"/>
  <c r="E291" i="2"/>
  <c r="D292" i="2"/>
  <c r="E292" i="2"/>
  <c r="D293" i="2"/>
  <c r="E293" i="2"/>
  <c r="D294" i="2"/>
  <c r="E294" i="2"/>
  <c r="D295" i="2"/>
  <c r="E295" i="2"/>
  <c r="D296" i="2"/>
  <c r="E296" i="2"/>
  <c r="D297" i="2"/>
  <c r="E297" i="2"/>
  <c r="D298" i="2"/>
  <c r="E298" i="2"/>
  <c r="D299" i="2"/>
  <c r="E299" i="2"/>
  <c r="D300" i="2"/>
  <c r="E300" i="2"/>
  <c r="D301" i="2"/>
  <c r="E301" i="2"/>
  <c r="D302" i="2"/>
  <c r="E302" i="2"/>
  <c r="D303" i="2"/>
  <c r="E303" i="2"/>
  <c r="D304" i="2"/>
  <c r="E304" i="2"/>
  <c r="D305" i="2"/>
  <c r="E305" i="2"/>
  <c r="D306" i="2"/>
  <c r="E306" i="2"/>
  <c r="D307" i="2"/>
  <c r="E307" i="2"/>
  <c r="D308" i="2"/>
  <c r="E308" i="2"/>
  <c r="D309" i="2"/>
  <c r="E309" i="2"/>
  <c r="D310" i="2"/>
  <c r="E310" i="2"/>
  <c r="D311" i="2"/>
  <c r="E311" i="2"/>
  <c r="D312" i="2"/>
  <c r="E312" i="2"/>
  <c r="D313" i="2"/>
  <c r="E313" i="2"/>
  <c r="D314" i="2"/>
  <c r="E314" i="2"/>
  <c r="D315" i="2"/>
  <c r="E315" i="2"/>
  <c r="D316" i="2"/>
  <c r="E316" i="2"/>
  <c r="D317" i="2"/>
  <c r="E317" i="2"/>
  <c r="D318" i="2"/>
  <c r="E318" i="2"/>
  <c r="D319" i="2"/>
  <c r="E319" i="2"/>
  <c r="D320" i="2"/>
  <c r="E320" i="2"/>
  <c r="D321" i="2"/>
  <c r="E321" i="2"/>
  <c r="D322" i="2"/>
  <c r="E322" i="2"/>
  <c r="D323" i="2"/>
  <c r="E323" i="2"/>
  <c r="D324" i="2"/>
  <c r="E324" i="2"/>
  <c r="D325" i="2"/>
  <c r="E325" i="2"/>
  <c r="D326" i="2"/>
  <c r="E326" i="2"/>
  <c r="D327" i="2"/>
  <c r="E327" i="2"/>
  <c r="D328" i="2"/>
  <c r="E328" i="2"/>
  <c r="D329" i="2"/>
  <c r="E329" i="2"/>
  <c r="D330" i="2"/>
  <c r="E330" i="2"/>
  <c r="D331" i="2"/>
  <c r="E331" i="2"/>
  <c r="D332" i="2"/>
  <c r="E332" i="2"/>
  <c r="D333" i="2"/>
  <c r="E333" i="2"/>
  <c r="D334" i="2"/>
  <c r="E334" i="2"/>
  <c r="D335" i="2"/>
  <c r="E335" i="2"/>
  <c r="D336" i="2"/>
  <c r="E336" i="2"/>
  <c r="D337" i="2"/>
  <c r="E337" i="2"/>
  <c r="D338" i="2"/>
  <c r="E338" i="2"/>
  <c r="D339" i="2"/>
  <c r="E339" i="2"/>
  <c r="D340" i="2"/>
  <c r="E340" i="2"/>
  <c r="D341" i="2"/>
  <c r="E341" i="2"/>
  <c r="D342" i="2"/>
  <c r="E342" i="2"/>
  <c r="D343" i="2"/>
  <c r="E343" i="2"/>
  <c r="D344" i="2"/>
  <c r="E344" i="2"/>
  <c r="D345" i="2"/>
  <c r="E345" i="2"/>
  <c r="D346" i="2"/>
  <c r="E346" i="2"/>
  <c r="D347" i="2"/>
  <c r="E347" i="2"/>
  <c r="D348" i="2"/>
  <c r="E348" i="2"/>
  <c r="D349" i="2"/>
  <c r="E349" i="2"/>
  <c r="D350" i="2"/>
  <c r="E350" i="2"/>
  <c r="D351" i="2"/>
  <c r="E351" i="2"/>
  <c r="D352" i="2"/>
  <c r="E352" i="2"/>
  <c r="D353" i="2"/>
  <c r="E353" i="2"/>
  <c r="D354" i="2"/>
  <c r="E354" i="2"/>
  <c r="D355" i="2"/>
  <c r="E355" i="2"/>
  <c r="D356" i="2"/>
  <c r="E356" i="2"/>
  <c r="D357" i="2"/>
  <c r="E357" i="2"/>
  <c r="D358" i="2"/>
  <c r="E358" i="2"/>
  <c r="D359" i="2"/>
  <c r="E359" i="2"/>
  <c r="D360" i="2"/>
  <c r="E360" i="2"/>
  <c r="D361" i="2"/>
  <c r="E361" i="2"/>
  <c r="D362" i="2"/>
  <c r="E362" i="2"/>
  <c r="D363" i="2"/>
  <c r="E363" i="2"/>
  <c r="D364" i="2"/>
  <c r="E364" i="2"/>
  <c r="D365" i="2"/>
  <c r="E365" i="2"/>
  <c r="D366" i="2"/>
  <c r="E366" i="2"/>
  <c r="D367" i="2"/>
  <c r="E367" i="2"/>
  <c r="D368" i="2"/>
  <c r="E368" i="2"/>
  <c r="D369" i="2"/>
  <c r="E369" i="2"/>
  <c r="D370" i="2"/>
  <c r="E370" i="2"/>
  <c r="D371" i="2"/>
  <c r="E371" i="2"/>
  <c r="D372" i="2"/>
  <c r="E372" i="2"/>
  <c r="D373" i="2"/>
  <c r="E373" i="2"/>
  <c r="D374" i="2"/>
  <c r="E374" i="2"/>
  <c r="D375" i="2"/>
  <c r="E375" i="2"/>
  <c r="D376" i="2"/>
  <c r="E376" i="2"/>
  <c r="D377" i="2"/>
  <c r="E377" i="2"/>
  <c r="D378" i="2"/>
  <c r="E378" i="2"/>
  <c r="D379" i="2"/>
  <c r="E379" i="2"/>
  <c r="D380" i="2"/>
  <c r="E380" i="2"/>
  <c r="D381" i="2"/>
  <c r="E381" i="2"/>
  <c r="D382" i="2"/>
  <c r="E382" i="2"/>
  <c r="D383" i="2"/>
  <c r="E383" i="2"/>
  <c r="D384" i="2"/>
  <c r="E384" i="2"/>
  <c r="D385" i="2"/>
  <c r="E385" i="2"/>
  <c r="D386" i="2"/>
  <c r="E386" i="2"/>
  <c r="D387" i="2"/>
  <c r="E387" i="2"/>
  <c r="D388" i="2"/>
  <c r="E388" i="2"/>
  <c r="D389" i="2"/>
  <c r="E389" i="2"/>
  <c r="D390" i="2"/>
  <c r="E390" i="2"/>
  <c r="D391" i="2"/>
  <c r="E391" i="2"/>
  <c r="D392" i="2"/>
  <c r="E392" i="2"/>
  <c r="D393" i="2"/>
  <c r="E393" i="2"/>
  <c r="D394" i="2"/>
  <c r="E394" i="2"/>
  <c r="D395" i="2"/>
  <c r="E395" i="2"/>
  <c r="D396" i="2"/>
  <c r="E396" i="2"/>
  <c r="D397" i="2"/>
  <c r="E397" i="2"/>
  <c r="D398" i="2"/>
  <c r="E398" i="2"/>
  <c r="D399" i="2"/>
  <c r="E399" i="2"/>
  <c r="D400" i="2"/>
  <c r="E400" i="2"/>
  <c r="D401" i="2"/>
  <c r="E401" i="2"/>
  <c r="D402" i="2"/>
  <c r="E402" i="2"/>
  <c r="D403" i="2"/>
  <c r="E403" i="2"/>
  <c r="D404" i="2"/>
  <c r="E404" i="2"/>
  <c r="D405" i="2"/>
  <c r="E405" i="2"/>
  <c r="D406" i="2"/>
  <c r="E406" i="2"/>
  <c r="D407" i="2"/>
  <c r="E407" i="2"/>
  <c r="D408" i="2"/>
  <c r="E408" i="2"/>
  <c r="D409" i="2"/>
  <c r="E409" i="2"/>
  <c r="D410" i="2"/>
  <c r="E410" i="2"/>
  <c r="D411" i="2"/>
  <c r="E411" i="2"/>
  <c r="D412" i="2"/>
  <c r="E412" i="2"/>
  <c r="D413" i="2"/>
  <c r="E413" i="2"/>
  <c r="D414" i="2"/>
  <c r="E414" i="2"/>
  <c r="D415" i="2"/>
  <c r="E415" i="2"/>
  <c r="D416" i="2"/>
  <c r="E416" i="2"/>
  <c r="D417" i="2"/>
  <c r="E417" i="2"/>
  <c r="D418" i="2"/>
  <c r="E418" i="2"/>
  <c r="D419" i="2"/>
  <c r="E419" i="2"/>
  <c r="D420" i="2"/>
  <c r="E420" i="2"/>
  <c r="D421" i="2"/>
  <c r="E421" i="2"/>
  <c r="D422" i="2"/>
  <c r="E422" i="2"/>
  <c r="D423" i="2"/>
  <c r="E423" i="2"/>
  <c r="D424" i="2"/>
  <c r="E424" i="2"/>
  <c r="D425" i="2"/>
  <c r="E425" i="2"/>
  <c r="D426" i="2"/>
  <c r="E426" i="2"/>
  <c r="D427" i="2"/>
  <c r="E427" i="2"/>
  <c r="D428" i="2"/>
  <c r="E428" i="2"/>
  <c r="D429" i="2"/>
  <c r="E429" i="2"/>
  <c r="D430" i="2"/>
  <c r="E430" i="2"/>
  <c r="D431" i="2"/>
  <c r="E431" i="2"/>
  <c r="D432" i="2"/>
  <c r="E432" i="2"/>
  <c r="D433" i="2"/>
  <c r="E433" i="2"/>
  <c r="D434" i="2"/>
  <c r="E434" i="2"/>
  <c r="D435" i="2"/>
  <c r="E435" i="2"/>
  <c r="D436" i="2"/>
  <c r="E436" i="2"/>
  <c r="D437" i="2"/>
  <c r="E437" i="2"/>
  <c r="D438" i="2"/>
  <c r="E438" i="2"/>
  <c r="D439" i="2"/>
  <c r="E439" i="2"/>
  <c r="D440" i="2"/>
  <c r="E440" i="2"/>
  <c r="D441" i="2"/>
  <c r="E441" i="2"/>
  <c r="D442" i="2"/>
  <c r="E442" i="2"/>
  <c r="D443" i="2"/>
  <c r="E443" i="2"/>
  <c r="D444" i="2"/>
  <c r="E444" i="2"/>
  <c r="D445" i="2"/>
  <c r="E445" i="2"/>
  <c r="D446" i="2"/>
  <c r="E446" i="2"/>
  <c r="D447" i="2"/>
  <c r="E447" i="2"/>
  <c r="D448" i="2"/>
  <c r="E448" i="2"/>
  <c r="D449" i="2"/>
  <c r="E449" i="2"/>
  <c r="D450" i="2"/>
  <c r="E450" i="2"/>
  <c r="D451" i="2"/>
  <c r="E451" i="2"/>
  <c r="D452" i="2"/>
  <c r="E452" i="2"/>
  <c r="D453" i="2"/>
  <c r="E453" i="2"/>
  <c r="D454" i="2"/>
  <c r="E454" i="2"/>
  <c r="D455" i="2"/>
  <c r="E455" i="2"/>
  <c r="D456" i="2"/>
  <c r="E456" i="2"/>
  <c r="D457" i="2"/>
  <c r="E457" i="2"/>
  <c r="D458" i="2"/>
  <c r="E458" i="2"/>
  <c r="D459" i="2"/>
  <c r="E459" i="2"/>
  <c r="D460" i="2"/>
  <c r="E460" i="2"/>
  <c r="D461" i="2"/>
  <c r="E461" i="2"/>
  <c r="D462" i="2"/>
  <c r="E462" i="2"/>
  <c r="D463" i="2"/>
  <c r="E463" i="2"/>
  <c r="D464" i="2"/>
  <c r="E464" i="2"/>
  <c r="D465" i="2"/>
  <c r="E465" i="2"/>
  <c r="D466" i="2"/>
  <c r="E466" i="2"/>
  <c r="D467" i="2"/>
  <c r="E467" i="2"/>
  <c r="D468" i="2"/>
  <c r="E468" i="2"/>
  <c r="D469" i="2"/>
  <c r="E469" i="2"/>
  <c r="D470" i="2"/>
  <c r="E470" i="2"/>
  <c r="D471" i="2"/>
  <c r="E471" i="2"/>
  <c r="D472" i="2"/>
  <c r="E472" i="2"/>
  <c r="D473" i="2"/>
  <c r="E473" i="2"/>
  <c r="D474" i="2"/>
  <c r="E474" i="2"/>
  <c r="D475" i="2"/>
  <c r="E475" i="2"/>
  <c r="D476" i="2"/>
  <c r="E476" i="2"/>
  <c r="D477" i="2"/>
  <c r="E477" i="2"/>
  <c r="D478" i="2"/>
  <c r="E478" i="2"/>
  <c r="D479" i="2"/>
  <c r="E479" i="2"/>
  <c r="D480" i="2"/>
  <c r="E480" i="2"/>
  <c r="D481" i="2"/>
  <c r="E481" i="2"/>
  <c r="D482" i="2"/>
  <c r="E482" i="2"/>
  <c r="D483" i="2"/>
  <c r="E483" i="2"/>
  <c r="D484" i="2"/>
  <c r="E484" i="2"/>
  <c r="D485" i="2"/>
  <c r="E485" i="2"/>
  <c r="D486" i="2"/>
  <c r="E486" i="2"/>
  <c r="D487" i="2"/>
  <c r="E487" i="2"/>
  <c r="D488" i="2"/>
  <c r="E488" i="2"/>
  <c r="D489" i="2"/>
  <c r="E489" i="2"/>
  <c r="D490" i="2"/>
  <c r="E490" i="2"/>
  <c r="D491" i="2"/>
  <c r="E491" i="2"/>
  <c r="D492" i="2"/>
  <c r="E492" i="2"/>
  <c r="D493" i="2"/>
  <c r="E493" i="2"/>
  <c r="D494" i="2"/>
  <c r="E494" i="2"/>
  <c r="D495" i="2"/>
  <c r="E495" i="2"/>
  <c r="D496" i="2"/>
  <c r="E496" i="2"/>
  <c r="D497" i="2"/>
  <c r="E497" i="2"/>
  <c r="D498" i="2"/>
  <c r="E498" i="2"/>
  <c r="D499" i="2"/>
  <c r="E499" i="2"/>
  <c r="D500" i="2"/>
  <c r="E500" i="2"/>
  <c r="D501" i="2"/>
  <c r="E501" i="2"/>
  <c r="D502" i="2"/>
  <c r="E502" i="2"/>
  <c r="D503" i="2"/>
  <c r="E503" i="2"/>
  <c r="D504" i="2"/>
  <c r="E504" i="2"/>
  <c r="D505" i="2"/>
  <c r="E505" i="2"/>
  <c r="D506" i="2"/>
  <c r="E506" i="2"/>
  <c r="D507" i="2"/>
  <c r="E507" i="2"/>
  <c r="D508" i="2"/>
  <c r="E508" i="2"/>
  <c r="D509" i="2"/>
  <c r="E509" i="2"/>
  <c r="D510" i="2"/>
  <c r="E510" i="2"/>
  <c r="D511" i="2"/>
  <c r="E511" i="2"/>
  <c r="D512" i="2"/>
  <c r="E512" i="2"/>
  <c r="D513" i="2"/>
  <c r="E513" i="2"/>
  <c r="D514" i="2"/>
  <c r="E514" i="2"/>
  <c r="D515" i="2"/>
  <c r="E515" i="2"/>
  <c r="D516" i="2"/>
  <c r="E516" i="2"/>
  <c r="D517" i="2"/>
  <c r="E517" i="2"/>
  <c r="D518" i="2"/>
  <c r="E518" i="2"/>
  <c r="D519" i="2"/>
  <c r="E519" i="2"/>
  <c r="D520" i="2"/>
  <c r="E520" i="2"/>
  <c r="D521" i="2"/>
  <c r="E521" i="2"/>
  <c r="D522" i="2"/>
  <c r="E522" i="2"/>
  <c r="D523" i="2"/>
  <c r="E523" i="2"/>
  <c r="D524" i="2"/>
  <c r="E524" i="2"/>
  <c r="D525" i="2"/>
  <c r="E525" i="2"/>
  <c r="D526" i="2"/>
  <c r="E526" i="2"/>
  <c r="D527" i="2"/>
  <c r="E527" i="2"/>
  <c r="D528" i="2"/>
  <c r="E528" i="2"/>
  <c r="D529" i="2"/>
  <c r="E529" i="2"/>
  <c r="D530" i="2"/>
  <c r="E530" i="2"/>
  <c r="D531" i="2"/>
  <c r="E531" i="2"/>
  <c r="D532" i="2"/>
  <c r="E532" i="2"/>
  <c r="D533" i="2"/>
  <c r="E533" i="2"/>
  <c r="D534" i="2"/>
  <c r="E534" i="2"/>
  <c r="D535" i="2"/>
  <c r="E535" i="2"/>
  <c r="D536" i="2"/>
  <c r="E536" i="2"/>
  <c r="D537" i="2"/>
  <c r="E537" i="2"/>
  <c r="D538" i="2"/>
  <c r="E538" i="2"/>
  <c r="D539" i="2"/>
  <c r="E539" i="2"/>
  <c r="D540" i="2"/>
  <c r="E540" i="2"/>
  <c r="D541" i="2"/>
  <c r="E541" i="2"/>
  <c r="D542" i="2"/>
  <c r="E542" i="2"/>
  <c r="D543" i="2"/>
  <c r="E543" i="2"/>
  <c r="D544" i="2"/>
  <c r="E544" i="2"/>
  <c r="D545" i="2"/>
  <c r="E545" i="2"/>
  <c r="D546" i="2"/>
  <c r="E546" i="2"/>
  <c r="D547" i="2"/>
  <c r="E547" i="2"/>
  <c r="D548" i="2"/>
  <c r="E548" i="2"/>
  <c r="D549" i="2"/>
  <c r="E549" i="2"/>
  <c r="D550" i="2"/>
  <c r="E550" i="2"/>
  <c r="D551" i="2"/>
  <c r="E551" i="2"/>
  <c r="D552" i="2"/>
  <c r="E552" i="2"/>
  <c r="D553" i="2"/>
  <c r="E553" i="2"/>
  <c r="D554" i="2"/>
  <c r="E554" i="2"/>
  <c r="D555" i="2"/>
  <c r="E555" i="2"/>
  <c r="D556" i="2"/>
  <c r="E556" i="2"/>
  <c r="D557" i="2"/>
  <c r="E557" i="2"/>
  <c r="D558" i="2"/>
  <c r="E558" i="2"/>
  <c r="D559" i="2"/>
  <c r="E559" i="2"/>
  <c r="D560" i="2"/>
  <c r="E560" i="2"/>
  <c r="D561" i="2"/>
  <c r="E561" i="2"/>
  <c r="D562" i="2"/>
  <c r="E562" i="2"/>
  <c r="D563" i="2"/>
  <c r="E563" i="2"/>
  <c r="D564" i="2"/>
  <c r="E564" i="2"/>
  <c r="D565" i="2"/>
  <c r="E565" i="2"/>
  <c r="D566" i="2"/>
  <c r="E566" i="2"/>
  <c r="D567" i="2"/>
  <c r="E567" i="2"/>
  <c r="D568" i="2"/>
  <c r="E568" i="2"/>
  <c r="D569" i="2"/>
  <c r="E569" i="2"/>
  <c r="D570" i="2"/>
  <c r="E570" i="2"/>
  <c r="D571" i="2"/>
  <c r="E571" i="2"/>
  <c r="D572" i="2"/>
  <c r="E572" i="2"/>
  <c r="D573" i="2"/>
  <c r="E573" i="2"/>
  <c r="D574" i="2"/>
  <c r="E574" i="2"/>
  <c r="D575" i="2"/>
  <c r="E575" i="2"/>
  <c r="D576" i="2"/>
  <c r="E576" i="2"/>
  <c r="D577" i="2"/>
  <c r="E577" i="2"/>
  <c r="D578" i="2"/>
  <c r="E578" i="2"/>
  <c r="D579" i="2"/>
  <c r="E579" i="2"/>
  <c r="D580" i="2"/>
  <c r="E580" i="2"/>
  <c r="D581" i="2"/>
  <c r="E581" i="2"/>
  <c r="D582" i="2"/>
  <c r="E582" i="2"/>
  <c r="D583" i="2"/>
  <c r="E583" i="2"/>
  <c r="D584" i="2"/>
  <c r="E584" i="2"/>
  <c r="D585" i="2"/>
  <c r="E585" i="2"/>
  <c r="D586" i="2"/>
  <c r="E586" i="2"/>
  <c r="D587" i="2"/>
  <c r="E587" i="2"/>
  <c r="D588" i="2"/>
  <c r="E588" i="2"/>
  <c r="D589" i="2"/>
  <c r="E589" i="2"/>
  <c r="D590" i="2"/>
  <c r="E590" i="2"/>
  <c r="D591" i="2"/>
  <c r="E591" i="2"/>
  <c r="D592" i="2"/>
  <c r="E592" i="2"/>
  <c r="D593" i="2"/>
  <c r="E593" i="2"/>
  <c r="D594" i="2"/>
  <c r="E594" i="2"/>
  <c r="D595" i="2"/>
  <c r="E595" i="2"/>
  <c r="D596" i="2"/>
  <c r="E596" i="2"/>
  <c r="D597" i="2"/>
  <c r="E597" i="2"/>
  <c r="D598" i="2"/>
  <c r="E598" i="2"/>
  <c r="D599" i="2"/>
  <c r="E599" i="2"/>
  <c r="D600" i="2"/>
  <c r="E600" i="2"/>
  <c r="D601" i="2"/>
  <c r="E601" i="2"/>
  <c r="D602" i="2"/>
  <c r="E602" i="2"/>
  <c r="D603" i="2"/>
  <c r="E603" i="2"/>
  <c r="D604" i="2"/>
  <c r="E604" i="2"/>
  <c r="D605" i="2"/>
  <c r="E605" i="2"/>
  <c r="D606" i="2"/>
  <c r="E606" i="2"/>
  <c r="D607" i="2"/>
  <c r="E607" i="2"/>
  <c r="D608" i="2"/>
  <c r="E608" i="2"/>
  <c r="D609" i="2"/>
  <c r="E609" i="2"/>
  <c r="D610" i="2"/>
  <c r="E610" i="2"/>
  <c r="D611" i="2"/>
  <c r="E611" i="2"/>
  <c r="D612" i="2"/>
  <c r="E612" i="2"/>
  <c r="D613" i="2"/>
  <c r="E613" i="2"/>
  <c r="D614" i="2"/>
  <c r="E614" i="2"/>
  <c r="D615" i="2"/>
  <c r="E615" i="2"/>
  <c r="D616" i="2"/>
  <c r="E616" i="2"/>
  <c r="D617" i="2"/>
  <c r="E617" i="2"/>
  <c r="D618" i="2"/>
  <c r="E618" i="2"/>
  <c r="D619" i="2"/>
  <c r="E619" i="2"/>
  <c r="D620" i="2"/>
  <c r="E620" i="2"/>
  <c r="D621" i="2"/>
  <c r="E621" i="2"/>
  <c r="D622" i="2"/>
  <c r="E622" i="2"/>
  <c r="D623" i="2"/>
  <c r="E623" i="2"/>
  <c r="D624" i="2"/>
  <c r="E624" i="2"/>
  <c r="D625" i="2"/>
  <c r="E625" i="2"/>
  <c r="D626" i="2"/>
  <c r="E626" i="2"/>
  <c r="D627" i="2"/>
  <c r="E627" i="2"/>
  <c r="D628" i="2"/>
  <c r="E628" i="2"/>
  <c r="D629" i="2"/>
  <c r="E629" i="2"/>
  <c r="D630" i="2"/>
  <c r="E630" i="2"/>
  <c r="D631" i="2"/>
  <c r="E631" i="2"/>
  <c r="D632" i="2"/>
  <c r="E632" i="2"/>
  <c r="D633" i="2"/>
  <c r="E633" i="2"/>
  <c r="D634" i="2"/>
  <c r="E634" i="2"/>
  <c r="D635" i="2"/>
  <c r="E635" i="2"/>
  <c r="D636" i="2"/>
  <c r="E636" i="2"/>
  <c r="D637" i="2"/>
  <c r="E637" i="2"/>
  <c r="D638" i="2"/>
  <c r="E638" i="2"/>
  <c r="D639" i="2"/>
  <c r="E639" i="2"/>
  <c r="D640" i="2"/>
  <c r="E640" i="2"/>
  <c r="D641" i="2"/>
  <c r="E641" i="2"/>
  <c r="D642" i="2"/>
  <c r="E642" i="2"/>
  <c r="D643" i="2"/>
  <c r="E643" i="2"/>
  <c r="D644" i="2"/>
  <c r="E644" i="2"/>
  <c r="D645" i="2"/>
  <c r="E645" i="2"/>
  <c r="D646" i="2"/>
  <c r="E646" i="2"/>
  <c r="D647" i="2"/>
  <c r="E647" i="2"/>
  <c r="D648" i="2"/>
  <c r="E648" i="2"/>
  <c r="D649" i="2"/>
  <c r="E649" i="2"/>
  <c r="D650" i="2"/>
  <c r="E650" i="2"/>
  <c r="D651" i="2"/>
  <c r="E651" i="2"/>
  <c r="D652" i="2"/>
  <c r="E652" i="2"/>
  <c r="D653" i="2"/>
  <c r="E653" i="2"/>
  <c r="D654" i="2"/>
  <c r="E654" i="2"/>
  <c r="D655" i="2"/>
  <c r="E655" i="2"/>
  <c r="D656" i="2"/>
  <c r="E656" i="2"/>
  <c r="D657" i="2"/>
  <c r="E657" i="2"/>
  <c r="D658" i="2"/>
  <c r="E658" i="2"/>
  <c r="D659" i="2"/>
  <c r="E659" i="2"/>
  <c r="D660" i="2"/>
  <c r="E660" i="2"/>
  <c r="D661" i="2"/>
  <c r="E661" i="2"/>
  <c r="D662" i="2"/>
  <c r="E662" i="2"/>
  <c r="D663" i="2"/>
  <c r="E663" i="2"/>
  <c r="D664" i="2"/>
  <c r="E664" i="2"/>
  <c r="D665" i="2"/>
  <c r="E665" i="2"/>
  <c r="D666" i="2"/>
  <c r="E666" i="2"/>
  <c r="D667" i="2"/>
  <c r="E667" i="2"/>
  <c r="D668" i="2"/>
  <c r="E668" i="2"/>
  <c r="D669" i="2"/>
  <c r="E669" i="2"/>
  <c r="D670" i="2"/>
  <c r="E670" i="2"/>
  <c r="D671" i="2"/>
  <c r="E671" i="2"/>
  <c r="D672" i="2"/>
  <c r="E672" i="2"/>
  <c r="D673" i="2"/>
  <c r="E673" i="2"/>
  <c r="D674" i="2"/>
  <c r="E674" i="2"/>
  <c r="D675" i="2"/>
  <c r="E675" i="2"/>
  <c r="D676" i="2"/>
  <c r="E676" i="2"/>
  <c r="D677" i="2"/>
  <c r="E677" i="2"/>
  <c r="D678" i="2"/>
  <c r="E678" i="2"/>
  <c r="D679" i="2"/>
  <c r="E679" i="2"/>
  <c r="D680" i="2"/>
  <c r="E680" i="2"/>
  <c r="D681" i="2"/>
  <c r="E681" i="2"/>
  <c r="D682" i="2"/>
  <c r="E682" i="2"/>
  <c r="D683" i="2"/>
  <c r="E683" i="2"/>
  <c r="D684" i="2"/>
  <c r="E684" i="2"/>
  <c r="D685" i="2"/>
  <c r="E685" i="2"/>
  <c r="D686" i="2"/>
  <c r="E686" i="2"/>
  <c r="D687" i="2"/>
  <c r="E687" i="2"/>
  <c r="D688" i="2"/>
  <c r="E688" i="2"/>
  <c r="D689" i="2"/>
  <c r="E689" i="2"/>
  <c r="D690" i="2"/>
  <c r="E690" i="2"/>
  <c r="D691" i="2"/>
  <c r="E691" i="2"/>
  <c r="D692" i="2"/>
  <c r="E692" i="2"/>
  <c r="D693" i="2"/>
  <c r="E693" i="2"/>
  <c r="D694" i="2"/>
  <c r="E694" i="2"/>
  <c r="D695" i="2"/>
  <c r="E695" i="2"/>
  <c r="D696" i="2"/>
  <c r="E696" i="2"/>
  <c r="D697" i="2"/>
  <c r="E697" i="2"/>
  <c r="D698" i="2"/>
  <c r="E698" i="2"/>
  <c r="D699" i="2"/>
  <c r="E699" i="2"/>
  <c r="D700" i="2"/>
  <c r="E700" i="2"/>
  <c r="D701" i="2"/>
  <c r="E701" i="2"/>
  <c r="D702" i="2"/>
  <c r="E702" i="2"/>
  <c r="D703" i="2"/>
  <c r="E703" i="2"/>
  <c r="D704" i="2"/>
  <c r="E704" i="2"/>
  <c r="D705" i="2"/>
  <c r="E705" i="2"/>
  <c r="D706" i="2"/>
  <c r="E706" i="2"/>
  <c r="D707" i="2"/>
  <c r="E707" i="2"/>
  <c r="D708" i="2"/>
  <c r="E708" i="2"/>
  <c r="D709" i="2"/>
  <c r="E709" i="2"/>
  <c r="D710" i="2"/>
  <c r="E710" i="2"/>
  <c r="D711" i="2"/>
  <c r="E711" i="2"/>
  <c r="D712" i="2"/>
  <c r="E712" i="2"/>
  <c r="D713" i="2"/>
  <c r="E713" i="2"/>
  <c r="D714" i="2"/>
  <c r="E714" i="2"/>
  <c r="D715" i="2"/>
  <c r="E715" i="2"/>
  <c r="D716" i="2"/>
  <c r="E716" i="2"/>
  <c r="D717" i="2"/>
  <c r="E717" i="2"/>
  <c r="D718" i="2"/>
  <c r="E718" i="2"/>
  <c r="D719" i="2"/>
  <c r="E719" i="2"/>
  <c r="D720" i="2"/>
  <c r="E720" i="2"/>
  <c r="D721" i="2"/>
  <c r="E721" i="2"/>
  <c r="D722" i="2"/>
  <c r="E722" i="2"/>
  <c r="D723" i="2"/>
  <c r="E723" i="2"/>
  <c r="D724" i="2"/>
  <c r="E724" i="2"/>
  <c r="D725" i="2"/>
  <c r="E725" i="2"/>
  <c r="D726" i="2"/>
  <c r="E726" i="2"/>
  <c r="D727" i="2"/>
  <c r="E727" i="2"/>
  <c r="D728" i="2"/>
  <c r="E728" i="2"/>
  <c r="D729" i="2"/>
  <c r="E729" i="2"/>
  <c r="D730" i="2"/>
  <c r="E730" i="2"/>
  <c r="D731" i="2"/>
  <c r="E731" i="2"/>
  <c r="D732" i="2"/>
  <c r="E732" i="2"/>
  <c r="D733" i="2"/>
  <c r="E733" i="2"/>
  <c r="D734" i="2"/>
  <c r="E734" i="2"/>
  <c r="D735" i="2"/>
  <c r="E735" i="2"/>
  <c r="D736" i="2"/>
  <c r="E736" i="2"/>
  <c r="D737" i="2"/>
  <c r="E737" i="2"/>
  <c r="D738" i="2"/>
  <c r="E738" i="2"/>
  <c r="D739" i="2"/>
  <c r="E739" i="2"/>
  <c r="D740" i="2"/>
  <c r="E740" i="2"/>
  <c r="D741" i="2"/>
  <c r="E741" i="2"/>
  <c r="D742" i="2"/>
  <c r="E742" i="2"/>
  <c r="D743" i="2"/>
  <c r="E743" i="2"/>
  <c r="D744" i="2"/>
  <c r="E744" i="2"/>
  <c r="D745" i="2"/>
  <c r="E745" i="2"/>
  <c r="D746" i="2"/>
  <c r="E746" i="2"/>
  <c r="D747" i="2"/>
  <c r="E747" i="2"/>
  <c r="D748" i="2"/>
  <c r="E748" i="2"/>
  <c r="D749" i="2"/>
  <c r="E749" i="2"/>
  <c r="D750" i="2"/>
  <c r="E750" i="2"/>
  <c r="D751" i="2"/>
  <c r="E751" i="2"/>
  <c r="D752" i="2"/>
  <c r="E752" i="2"/>
  <c r="D753" i="2"/>
  <c r="E753" i="2"/>
  <c r="D754" i="2"/>
  <c r="E754" i="2"/>
  <c r="D755" i="2"/>
  <c r="E755" i="2"/>
  <c r="D756" i="2"/>
  <c r="E756" i="2"/>
  <c r="D757" i="2"/>
  <c r="E757" i="2"/>
  <c r="D758" i="2"/>
  <c r="E758" i="2"/>
  <c r="D759" i="2"/>
  <c r="E759" i="2"/>
  <c r="D760" i="2"/>
  <c r="E760" i="2"/>
  <c r="D761" i="2"/>
  <c r="E761" i="2"/>
  <c r="D762" i="2"/>
  <c r="E762" i="2"/>
  <c r="D763" i="2"/>
  <c r="E763" i="2"/>
  <c r="D764" i="2"/>
  <c r="E764" i="2"/>
  <c r="D765" i="2"/>
  <c r="E765" i="2"/>
  <c r="D766" i="2"/>
  <c r="E766" i="2"/>
  <c r="D767" i="2"/>
  <c r="E767" i="2"/>
  <c r="D768" i="2"/>
  <c r="E768" i="2"/>
  <c r="D769" i="2"/>
  <c r="E769" i="2"/>
  <c r="D770" i="2"/>
  <c r="E770" i="2"/>
  <c r="D771" i="2"/>
  <c r="E771" i="2"/>
  <c r="D772" i="2"/>
  <c r="E772" i="2"/>
  <c r="D773" i="2"/>
  <c r="E773" i="2"/>
  <c r="D774" i="2"/>
  <c r="E774" i="2"/>
  <c r="D775" i="2"/>
  <c r="E775" i="2"/>
  <c r="D776" i="2"/>
  <c r="E776" i="2"/>
  <c r="D777" i="2"/>
  <c r="E777" i="2"/>
  <c r="D778" i="2"/>
  <c r="E778" i="2"/>
  <c r="D779" i="2"/>
  <c r="E779" i="2"/>
  <c r="D780" i="2"/>
  <c r="E780" i="2"/>
  <c r="D781" i="2"/>
  <c r="E781" i="2"/>
  <c r="D782" i="2"/>
  <c r="E782" i="2"/>
  <c r="D783" i="2"/>
  <c r="E783" i="2"/>
  <c r="D784" i="2"/>
  <c r="E784" i="2"/>
  <c r="D785" i="2"/>
  <c r="E785" i="2"/>
  <c r="D786" i="2"/>
  <c r="E786" i="2"/>
  <c r="D787" i="2"/>
  <c r="E787" i="2"/>
  <c r="D788" i="2"/>
  <c r="E788" i="2"/>
  <c r="D789" i="2"/>
  <c r="E789" i="2"/>
  <c r="D790" i="2"/>
  <c r="E790" i="2"/>
  <c r="D791" i="2"/>
  <c r="E791" i="2"/>
  <c r="D792" i="2"/>
  <c r="E792" i="2"/>
  <c r="D793" i="2"/>
  <c r="E793" i="2"/>
  <c r="D794" i="2"/>
  <c r="E794" i="2"/>
  <c r="D795" i="2"/>
  <c r="E795" i="2"/>
  <c r="D796" i="2"/>
  <c r="E796" i="2"/>
  <c r="D797" i="2"/>
  <c r="E797" i="2"/>
  <c r="D798" i="2"/>
  <c r="E798" i="2"/>
  <c r="D799" i="2"/>
  <c r="E799" i="2"/>
  <c r="D800" i="2"/>
  <c r="E800" i="2"/>
  <c r="D801" i="2"/>
  <c r="E801" i="2"/>
  <c r="D802" i="2"/>
  <c r="E802" i="2"/>
  <c r="D803" i="2"/>
  <c r="E803" i="2"/>
  <c r="D804" i="2"/>
  <c r="E804" i="2"/>
  <c r="D805" i="2"/>
  <c r="E805" i="2"/>
  <c r="D806" i="2"/>
  <c r="E806" i="2"/>
  <c r="D807" i="2"/>
  <c r="E807" i="2"/>
  <c r="D808" i="2"/>
  <c r="E808" i="2"/>
  <c r="D809" i="2"/>
  <c r="E809" i="2"/>
  <c r="D810" i="2"/>
  <c r="E810" i="2"/>
  <c r="D811" i="2"/>
  <c r="E811" i="2"/>
  <c r="D812" i="2"/>
  <c r="E812" i="2"/>
  <c r="D813" i="2"/>
  <c r="E813" i="2"/>
  <c r="D814" i="2"/>
  <c r="E814" i="2"/>
  <c r="D815" i="2"/>
  <c r="E815" i="2"/>
  <c r="D816" i="2"/>
  <c r="E816" i="2"/>
  <c r="D817" i="2"/>
  <c r="E817" i="2"/>
  <c r="D818" i="2"/>
  <c r="E818" i="2"/>
  <c r="D819" i="2"/>
  <c r="E819" i="2"/>
  <c r="D820" i="2"/>
  <c r="E820" i="2"/>
  <c r="D821" i="2"/>
  <c r="E821" i="2"/>
  <c r="D822" i="2"/>
  <c r="E822" i="2"/>
  <c r="D823" i="2"/>
  <c r="E823" i="2"/>
  <c r="D824" i="2"/>
  <c r="E824" i="2"/>
  <c r="D825" i="2"/>
  <c r="E825" i="2"/>
  <c r="D826" i="2"/>
  <c r="E826" i="2"/>
  <c r="D827" i="2"/>
  <c r="E827" i="2"/>
  <c r="D828" i="2"/>
  <c r="E828" i="2"/>
  <c r="D829" i="2"/>
  <c r="E829" i="2"/>
  <c r="D830" i="2"/>
  <c r="E830" i="2"/>
  <c r="D831" i="2"/>
  <c r="E831" i="2"/>
  <c r="D832" i="2"/>
  <c r="E832" i="2"/>
  <c r="D833" i="2"/>
  <c r="E833" i="2"/>
  <c r="D834" i="2"/>
  <c r="E834" i="2"/>
  <c r="D835" i="2"/>
  <c r="E835" i="2"/>
  <c r="D836" i="2"/>
  <c r="E836" i="2"/>
  <c r="D837" i="2"/>
  <c r="E837" i="2"/>
  <c r="D838" i="2"/>
  <c r="E838" i="2"/>
  <c r="D839" i="2"/>
  <c r="E839" i="2"/>
  <c r="D840" i="2"/>
  <c r="E840" i="2"/>
  <c r="D841" i="2"/>
  <c r="E841" i="2"/>
  <c r="D842" i="2"/>
  <c r="E842" i="2"/>
  <c r="D843" i="2"/>
  <c r="E843" i="2"/>
  <c r="D844" i="2"/>
  <c r="E844" i="2"/>
  <c r="D845" i="2"/>
  <c r="E845" i="2"/>
  <c r="D846" i="2"/>
  <c r="E846" i="2"/>
  <c r="D847" i="2"/>
  <c r="E847" i="2"/>
  <c r="D848" i="2"/>
  <c r="E848" i="2"/>
  <c r="D849" i="2"/>
  <c r="E849" i="2"/>
  <c r="D850" i="2"/>
  <c r="E850" i="2"/>
  <c r="D851" i="2"/>
  <c r="E851" i="2"/>
  <c r="D852" i="2"/>
  <c r="E852" i="2"/>
  <c r="D853" i="2"/>
  <c r="E853" i="2"/>
  <c r="D854" i="2"/>
  <c r="E854" i="2"/>
  <c r="D855" i="2"/>
  <c r="E855" i="2"/>
  <c r="D856" i="2"/>
  <c r="E856" i="2"/>
  <c r="D857" i="2"/>
  <c r="E857" i="2"/>
  <c r="D858" i="2"/>
  <c r="E858" i="2"/>
  <c r="D859" i="2"/>
  <c r="E859" i="2"/>
  <c r="D860" i="2"/>
  <c r="E860" i="2"/>
  <c r="D861" i="2"/>
  <c r="E861" i="2"/>
  <c r="D862" i="2"/>
  <c r="E862" i="2"/>
  <c r="D863" i="2"/>
  <c r="E863" i="2"/>
  <c r="D864" i="2"/>
  <c r="E864" i="2"/>
  <c r="D865" i="2"/>
  <c r="E865" i="2"/>
  <c r="D866" i="2"/>
  <c r="E866" i="2"/>
  <c r="D867" i="2"/>
  <c r="E867" i="2"/>
  <c r="D868" i="2"/>
  <c r="E868" i="2"/>
  <c r="D869" i="2"/>
  <c r="E869" i="2"/>
  <c r="D870" i="2"/>
  <c r="E870" i="2"/>
  <c r="D871" i="2"/>
  <c r="E871" i="2"/>
  <c r="D872" i="2"/>
  <c r="E872" i="2"/>
  <c r="D873" i="2"/>
  <c r="E873" i="2"/>
  <c r="D874" i="2"/>
  <c r="E874" i="2"/>
  <c r="D875" i="2"/>
  <c r="E875" i="2"/>
  <c r="D876" i="2"/>
  <c r="E876" i="2"/>
  <c r="D877" i="2"/>
  <c r="E877" i="2"/>
  <c r="D878" i="2"/>
  <c r="E878" i="2"/>
  <c r="D879" i="2"/>
  <c r="E879" i="2"/>
  <c r="D880" i="2"/>
  <c r="E880" i="2"/>
  <c r="D881" i="2"/>
  <c r="E881" i="2"/>
  <c r="D882" i="2"/>
  <c r="E882" i="2"/>
  <c r="D883" i="2"/>
  <c r="E883" i="2"/>
  <c r="D884" i="2"/>
  <c r="E884" i="2"/>
  <c r="D885" i="2"/>
  <c r="E885" i="2"/>
  <c r="D886" i="2"/>
  <c r="E886" i="2"/>
  <c r="D887" i="2"/>
  <c r="E887" i="2"/>
  <c r="D888" i="2"/>
  <c r="E888" i="2"/>
  <c r="D889" i="2"/>
  <c r="E889" i="2"/>
  <c r="D890" i="2"/>
  <c r="E890" i="2"/>
  <c r="D891" i="2"/>
  <c r="E891" i="2"/>
  <c r="D892" i="2"/>
  <c r="E892" i="2"/>
  <c r="D893" i="2"/>
  <c r="E893" i="2"/>
  <c r="D894" i="2"/>
  <c r="E894" i="2"/>
  <c r="D895" i="2"/>
  <c r="E895" i="2"/>
  <c r="D896" i="2"/>
  <c r="E896" i="2"/>
  <c r="D897" i="2"/>
  <c r="E897" i="2"/>
  <c r="D898" i="2"/>
  <c r="E898" i="2"/>
  <c r="D899" i="2"/>
  <c r="E899" i="2"/>
  <c r="D900" i="2"/>
  <c r="E900" i="2"/>
  <c r="D901" i="2"/>
  <c r="E901" i="2"/>
  <c r="D902" i="2"/>
  <c r="E902" i="2"/>
  <c r="D903" i="2"/>
  <c r="E903" i="2"/>
  <c r="D904" i="2"/>
  <c r="E904" i="2"/>
  <c r="D905" i="2"/>
  <c r="E905" i="2"/>
  <c r="D906" i="2"/>
  <c r="E906" i="2"/>
  <c r="D907" i="2"/>
  <c r="E907" i="2"/>
  <c r="D908" i="2"/>
  <c r="E908" i="2"/>
  <c r="D909" i="2"/>
  <c r="E909" i="2"/>
  <c r="D910" i="2"/>
  <c r="E910" i="2"/>
  <c r="D911" i="2"/>
  <c r="E911" i="2"/>
  <c r="D912" i="2"/>
  <c r="E912" i="2"/>
  <c r="D913" i="2"/>
  <c r="E913" i="2"/>
  <c r="D914" i="2"/>
  <c r="E914" i="2"/>
  <c r="D915" i="2"/>
  <c r="E915" i="2"/>
  <c r="D916" i="2"/>
  <c r="E916" i="2"/>
  <c r="D917" i="2"/>
  <c r="E917" i="2"/>
  <c r="D918" i="2"/>
  <c r="E918" i="2"/>
  <c r="D919" i="2"/>
  <c r="E919" i="2"/>
  <c r="D920" i="2"/>
  <c r="E920" i="2"/>
  <c r="D921" i="2"/>
  <c r="E921" i="2"/>
  <c r="D922" i="2"/>
  <c r="E922" i="2"/>
  <c r="D923" i="2"/>
  <c r="E923" i="2"/>
  <c r="D924" i="2"/>
  <c r="E924" i="2"/>
  <c r="D925" i="2"/>
  <c r="E925" i="2"/>
  <c r="D926" i="2"/>
  <c r="E926" i="2"/>
  <c r="D927" i="2"/>
  <c r="E927" i="2"/>
  <c r="D928" i="2"/>
  <c r="E928" i="2"/>
  <c r="D929" i="2"/>
  <c r="E929" i="2"/>
  <c r="D930" i="2"/>
  <c r="E930" i="2"/>
  <c r="D931" i="2"/>
  <c r="E931" i="2"/>
  <c r="D932" i="2"/>
  <c r="E932" i="2"/>
  <c r="D933" i="2"/>
  <c r="E933" i="2"/>
  <c r="D934" i="2"/>
  <c r="E934" i="2"/>
  <c r="D935" i="2"/>
  <c r="E935" i="2"/>
  <c r="D936" i="2"/>
  <c r="E936" i="2"/>
  <c r="D937" i="2"/>
  <c r="E937" i="2"/>
  <c r="D938" i="2"/>
  <c r="E938" i="2"/>
  <c r="D939" i="2"/>
  <c r="E939" i="2"/>
  <c r="D940" i="2"/>
  <c r="E940" i="2"/>
  <c r="D941" i="2"/>
  <c r="E941" i="2"/>
  <c r="D942" i="2"/>
  <c r="E942" i="2"/>
  <c r="D943" i="2"/>
  <c r="E943" i="2"/>
  <c r="D944" i="2"/>
  <c r="E944" i="2"/>
  <c r="D945" i="2"/>
  <c r="E945" i="2"/>
  <c r="D946" i="2"/>
  <c r="E946" i="2"/>
  <c r="D947" i="2"/>
  <c r="E947" i="2"/>
  <c r="D948" i="2"/>
  <c r="E948" i="2"/>
  <c r="D949" i="2"/>
  <c r="E949" i="2"/>
  <c r="D950" i="2"/>
  <c r="E950" i="2"/>
  <c r="D951" i="2"/>
  <c r="E951" i="2"/>
  <c r="D952" i="2"/>
  <c r="E952" i="2"/>
  <c r="D953" i="2"/>
  <c r="E953" i="2"/>
  <c r="D954" i="2"/>
  <c r="E954" i="2"/>
  <c r="D955" i="2"/>
  <c r="E955" i="2"/>
  <c r="D956" i="2"/>
  <c r="E956" i="2"/>
  <c r="D957" i="2"/>
  <c r="E957" i="2"/>
  <c r="D958" i="2"/>
  <c r="E958" i="2"/>
  <c r="D959" i="2"/>
  <c r="E959" i="2"/>
  <c r="D960" i="2"/>
  <c r="E960" i="2"/>
  <c r="D961" i="2"/>
  <c r="E961" i="2"/>
  <c r="D962" i="2"/>
  <c r="E962" i="2"/>
  <c r="D963" i="2"/>
  <c r="E963" i="2"/>
  <c r="D964" i="2"/>
  <c r="E964" i="2"/>
  <c r="D965" i="2"/>
  <c r="E965" i="2"/>
  <c r="D966" i="2"/>
  <c r="E966" i="2"/>
  <c r="D967" i="2"/>
  <c r="E967" i="2"/>
  <c r="D968" i="2"/>
  <c r="E968" i="2"/>
  <c r="D969" i="2"/>
  <c r="E969" i="2"/>
  <c r="D970" i="2"/>
  <c r="E970" i="2"/>
  <c r="D971" i="2"/>
  <c r="E971" i="2"/>
  <c r="D972" i="2"/>
  <c r="E972" i="2"/>
  <c r="D973" i="2"/>
  <c r="E973" i="2"/>
  <c r="E14" i="2"/>
  <c r="I513" i="2" s="1" a="1"/>
  <c r="I513" i="2" s="1"/>
  <c r="D14" i="2"/>
  <c r="J507" i="2" l="1" a="1"/>
  <c r="J507" i="2" s="1"/>
  <c r="J501" i="2" a="1"/>
  <c r="J501" i="2" s="1"/>
  <c r="J495" i="2" a="1"/>
  <c r="J495" i="2" s="1"/>
  <c r="J491" i="2" a="1"/>
  <c r="J491" i="2" s="1"/>
  <c r="J485" i="2" a="1"/>
  <c r="J485" i="2" s="1"/>
  <c r="J477" i="2" a="1"/>
  <c r="J477" i="2" s="1"/>
  <c r="J471" i="2" a="1"/>
  <c r="J471" i="2" s="1"/>
  <c r="J465" i="2" a="1"/>
  <c r="J465" i="2" s="1"/>
  <c r="J455" i="2" a="1"/>
  <c r="J455" i="2" s="1"/>
  <c r="J449" i="2" a="1"/>
  <c r="J449" i="2" s="1"/>
  <c r="J443" i="2" a="1"/>
  <c r="J443" i="2" s="1"/>
  <c r="J437" i="2" a="1"/>
  <c r="J437" i="2" s="1"/>
  <c r="J431" i="2" a="1"/>
  <c r="J431" i="2" s="1"/>
  <c r="J425" i="2" a="1"/>
  <c r="J425" i="2" s="1"/>
  <c r="J419" i="2" a="1"/>
  <c r="J419" i="2" s="1"/>
  <c r="J510" i="2" a="1"/>
  <c r="J510" i="2" s="1"/>
  <c r="J506" i="2" a="1"/>
  <c r="J506" i="2" s="1"/>
  <c r="J502" i="2" a="1"/>
  <c r="J502" i="2" s="1"/>
  <c r="J498" i="2" a="1"/>
  <c r="J498" i="2" s="1"/>
  <c r="J494" i="2" a="1"/>
  <c r="J494" i="2" s="1"/>
  <c r="J490" i="2" a="1"/>
  <c r="J490" i="2" s="1"/>
  <c r="J486" i="2" a="1"/>
  <c r="J486" i="2" s="1"/>
  <c r="J482" i="2" a="1"/>
  <c r="J482" i="2" s="1"/>
  <c r="J476" i="2" a="1"/>
  <c r="J476" i="2" s="1"/>
  <c r="J472" i="2" a="1"/>
  <c r="J472" i="2" s="1"/>
  <c r="J468" i="2" a="1"/>
  <c r="J468" i="2" s="1"/>
  <c r="J464" i="2" a="1"/>
  <c r="J464" i="2" s="1"/>
  <c r="J456" i="2" a="1"/>
  <c r="J456" i="2" s="1"/>
  <c r="J452" i="2" a="1"/>
  <c r="J452" i="2" s="1"/>
  <c r="J448" i="2" a="1"/>
  <c r="J448" i="2" s="1"/>
  <c r="J444" i="2" a="1"/>
  <c r="J444" i="2" s="1"/>
  <c r="J440" i="2" a="1"/>
  <c r="J440" i="2" s="1"/>
  <c r="J436" i="2" a="1"/>
  <c r="J436" i="2" s="1"/>
  <c r="J432" i="2" a="1"/>
  <c r="J432" i="2" s="1"/>
  <c r="J428" i="2" a="1"/>
  <c r="J428" i="2" s="1"/>
  <c r="J424" i="2" a="1"/>
  <c r="J424" i="2" s="1"/>
  <c r="J420" i="2" a="1"/>
  <c r="J420" i="2" s="1"/>
  <c r="J416" i="2" a="1"/>
  <c r="J416" i="2" s="1"/>
  <c r="J414" i="2" a="1"/>
  <c r="J414" i="2" s="1"/>
  <c r="J415" i="2" a="1"/>
  <c r="J415" i="2" s="1"/>
  <c r="J410" i="2" a="1"/>
  <c r="J410" i="2" s="1"/>
  <c r="J406" i="2" a="1"/>
  <c r="J406" i="2" s="1"/>
  <c r="J402" i="2" a="1"/>
  <c r="J402" i="2" s="1"/>
  <c r="J398" i="2" a="1"/>
  <c r="J398" i="2" s="1"/>
  <c r="J394" i="2" a="1"/>
  <c r="J394" i="2" s="1"/>
  <c r="J395" i="2" a="1"/>
  <c r="J395" i="2" s="1"/>
  <c r="J390" i="2" a="1"/>
  <c r="J390" i="2" s="1"/>
  <c r="J386" i="2" a="1"/>
  <c r="J386" i="2" s="1"/>
  <c r="J382" i="2" a="1"/>
  <c r="J382" i="2" s="1"/>
  <c r="J378" i="2" a="1"/>
  <c r="J378" i="2" s="1"/>
  <c r="J374" i="2" a="1"/>
  <c r="J374" i="2" s="1"/>
  <c r="J370" i="2" a="1"/>
  <c r="J370" i="2" s="1"/>
  <c r="J366" i="2" a="1"/>
  <c r="J366" i="2" s="1"/>
  <c r="J362" i="2" a="1"/>
  <c r="J362" i="2" s="1"/>
  <c r="J358" i="2" a="1"/>
  <c r="J358" i="2" s="1"/>
  <c r="J354" i="2" a="1"/>
  <c r="J354" i="2" s="1"/>
  <c r="J348" i="2" a="1"/>
  <c r="J348" i="2" s="1"/>
  <c r="J344" i="2" a="1"/>
  <c r="J344" i="2" s="1"/>
  <c r="J340" i="2" a="1"/>
  <c r="J340" i="2" s="1"/>
  <c r="J336" i="2" a="1"/>
  <c r="J336" i="2" s="1"/>
  <c r="J328" i="2" a="1"/>
  <c r="J328" i="2" s="1"/>
  <c r="J324" i="2" a="1"/>
  <c r="J324" i="2" s="1"/>
  <c r="J318" i="2" a="1"/>
  <c r="J318" i="2" s="1"/>
  <c r="J314" i="2" a="1"/>
  <c r="J314" i="2" s="1"/>
  <c r="J310" i="2" a="1"/>
  <c r="J310" i="2" s="1"/>
  <c r="J306" i="2" a="1"/>
  <c r="J306" i="2" s="1"/>
  <c r="J302" i="2" a="1"/>
  <c r="J302" i="2" s="1"/>
  <c r="J296" i="2" a="1"/>
  <c r="J296" i="2" s="1"/>
  <c r="J292" i="2" a="1"/>
  <c r="J292" i="2" s="1"/>
  <c r="J284" i="2" a="1"/>
  <c r="J284" i="2" s="1"/>
  <c r="J280" i="2" a="1"/>
  <c r="J280" i="2" s="1"/>
  <c r="J274" i="2" a="1"/>
  <c r="J274" i="2" s="1"/>
  <c r="J513" i="2" a="1"/>
  <c r="J513" i="2" s="1"/>
  <c r="J509" i="2" a="1"/>
  <c r="J509" i="2" s="1"/>
  <c r="J503" i="2" a="1"/>
  <c r="J503" i="2" s="1"/>
  <c r="J497" i="2" a="1"/>
  <c r="J497" i="2" s="1"/>
  <c r="J493" i="2" a="1"/>
  <c r="J493" i="2" s="1"/>
  <c r="J487" i="2" a="1"/>
  <c r="J487" i="2" s="1"/>
  <c r="J481" i="2" a="1"/>
  <c r="J481" i="2" s="1"/>
  <c r="J473" i="2" a="1"/>
  <c r="J473" i="2" s="1"/>
  <c r="J467" i="2" a="1"/>
  <c r="J467" i="2" s="1"/>
  <c r="J457" i="2" a="1"/>
  <c r="J457" i="2" s="1"/>
  <c r="J451" i="2" a="1"/>
  <c r="J451" i="2" s="1"/>
  <c r="J445" i="2" a="1"/>
  <c r="J445" i="2" s="1"/>
  <c r="J439" i="2" a="1"/>
  <c r="J439" i="2" s="1"/>
  <c r="J433" i="2" a="1"/>
  <c r="J433" i="2" s="1"/>
  <c r="J427" i="2" a="1"/>
  <c r="J427" i="2" s="1"/>
  <c r="J421" i="2" a="1"/>
  <c r="J421" i="2" s="1"/>
  <c r="J417" i="2" a="1"/>
  <c r="J417" i="2" s="1"/>
  <c r="J411" i="2" a="1"/>
  <c r="J411" i="2" s="1"/>
  <c r="J409" i="2" a="1"/>
  <c r="J409" i="2" s="1"/>
  <c r="J407" i="2" a="1"/>
  <c r="J407" i="2" s="1"/>
  <c r="J405" i="2" a="1"/>
  <c r="J405" i="2" s="1"/>
  <c r="J403" i="2" a="1"/>
  <c r="J403" i="2" s="1"/>
  <c r="J401" i="2" a="1"/>
  <c r="J401" i="2" s="1"/>
  <c r="J399" i="2" a="1"/>
  <c r="J399" i="2" s="1"/>
  <c r="J396" i="2" a="1"/>
  <c r="J396" i="2" s="1"/>
  <c r="J397" i="2" a="1"/>
  <c r="J397" i="2" s="1"/>
  <c r="J393" i="2" a="1"/>
  <c r="J393" i="2" s="1"/>
  <c r="J391" i="2" a="1"/>
  <c r="J391" i="2" s="1"/>
  <c r="J389" i="2" a="1"/>
  <c r="J389" i="2" s="1"/>
  <c r="J387" i="2" a="1"/>
  <c r="J387" i="2" s="1"/>
  <c r="J385" i="2" a="1"/>
  <c r="J385" i="2" s="1"/>
  <c r="J383" i="2" a="1"/>
  <c r="J383" i="2" s="1"/>
  <c r="J381" i="2" a="1"/>
  <c r="J381" i="2" s="1"/>
  <c r="J379" i="2" a="1"/>
  <c r="J379" i="2" s="1"/>
  <c r="J377" i="2" a="1"/>
  <c r="J377" i="2" s="1"/>
  <c r="J375" i="2" a="1"/>
  <c r="J375" i="2" s="1"/>
  <c r="J373" i="2" a="1"/>
  <c r="J373" i="2" s="1"/>
  <c r="J371" i="2" a="1"/>
  <c r="J371" i="2" s="1"/>
  <c r="J369" i="2" a="1"/>
  <c r="J369" i="2" s="1"/>
  <c r="J367" i="2" a="1"/>
  <c r="J367" i="2" s="1"/>
  <c r="J365" i="2" a="1"/>
  <c r="J365" i="2" s="1"/>
  <c r="J363" i="2" a="1"/>
  <c r="J363" i="2" s="1"/>
  <c r="J361" i="2" a="1"/>
  <c r="J361" i="2" s="1"/>
  <c r="J359" i="2" a="1"/>
  <c r="J359" i="2" s="1"/>
  <c r="J357" i="2" a="1"/>
  <c r="J357" i="2" s="1"/>
  <c r="J355" i="2" a="1"/>
  <c r="J355" i="2" s="1"/>
  <c r="J353" i="2" a="1"/>
  <c r="J353" i="2" s="1"/>
  <c r="J349" i="2" a="1"/>
  <c r="J349" i="2" s="1"/>
  <c r="J347" i="2" a="1"/>
  <c r="J347" i="2" s="1"/>
  <c r="J345" i="2" a="1"/>
  <c r="J345" i="2" s="1"/>
  <c r="J343" i="2" a="1"/>
  <c r="J343" i="2" s="1"/>
  <c r="J341" i="2" a="1"/>
  <c r="J341" i="2" s="1"/>
  <c r="J339" i="2" a="1"/>
  <c r="J339" i="2" s="1"/>
  <c r="J337" i="2" a="1"/>
  <c r="J337" i="2" s="1"/>
  <c r="J335" i="2" a="1"/>
  <c r="J335" i="2" s="1"/>
  <c r="J332" i="2" a="1"/>
  <c r="J332" i="2" s="1"/>
  <c r="J333" i="2" a="1"/>
  <c r="J333" i="2" s="1"/>
  <c r="J329" i="2" a="1"/>
  <c r="J329" i="2" s="1"/>
  <c r="J327" i="2" a="1"/>
  <c r="J327" i="2" s="1"/>
  <c r="J325" i="2" a="1"/>
  <c r="J325" i="2" s="1"/>
  <c r="J323" i="2" a="1"/>
  <c r="J323" i="2" s="1"/>
  <c r="J321" i="2" a="1"/>
  <c r="J321" i="2" s="1"/>
  <c r="J322" i="2" a="1"/>
  <c r="J322" i="2" s="1"/>
  <c r="J319" i="2" a="1"/>
  <c r="J319" i="2" s="1"/>
  <c r="J317" i="2" a="1"/>
  <c r="J317" i="2" s="1"/>
  <c r="J315" i="2" a="1"/>
  <c r="J315" i="2" s="1"/>
  <c r="J313" i="2" a="1"/>
  <c r="J313" i="2" s="1"/>
  <c r="J311" i="2" a="1"/>
  <c r="J311" i="2" s="1"/>
  <c r="J309" i="2" a="1"/>
  <c r="J309" i="2" s="1"/>
  <c r="J307" i="2" a="1"/>
  <c r="J307" i="2" s="1"/>
  <c r="J305" i="2" a="1"/>
  <c r="J305" i="2" s="1"/>
  <c r="J303" i="2" a="1"/>
  <c r="J303" i="2" s="1"/>
  <c r="J301" i="2" a="1"/>
  <c r="J301" i="2" s="1"/>
  <c r="J297" i="2" a="1"/>
  <c r="J297" i="2" s="1"/>
  <c r="J295" i="2" a="1"/>
  <c r="J295" i="2" s="1"/>
  <c r="J293" i="2" a="1"/>
  <c r="J293" i="2" s="1"/>
  <c r="J291" i="2" a="1"/>
  <c r="J291" i="2" s="1"/>
  <c r="J289" i="2" a="1"/>
  <c r="J289" i="2" s="1"/>
  <c r="J286" i="2" a="1"/>
  <c r="J286" i="2" s="1"/>
  <c r="J285" i="2" a="1"/>
  <c r="J285" i="2" s="1"/>
  <c r="J283" i="2" a="1"/>
  <c r="J283" i="2" s="1"/>
  <c r="J281" i="2" a="1"/>
  <c r="J281" i="2" s="1"/>
  <c r="J279" i="2" a="1"/>
  <c r="J279" i="2" s="1"/>
  <c r="J277" i="2" a="1"/>
  <c r="J277" i="2" s="1"/>
  <c r="J275" i="2" a="1"/>
  <c r="J275" i="2" s="1"/>
  <c r="J273" i="2" a="1"/>
  <c r="J273" i="2" s="1"/>
  <c r="J271" i="2" a="1"/>
  <c r="J271" i="2" s="1"/>
  <c r="J267" i="2" a="1"/>
  <c r="J267" i="2" s="1"/>
  <c r="J268" i="2" a="1"/>
  <c r="J268" i="2" s="1"/>
  <c r="J269" i="2" a="1"/>
  <c r="J269" i="2" s="1"/>
  <c r="J266" i="2" a="1"/>
  <c r="J266" i="2" s="1"/>
  <c r="J511" i="2" a="1"/>
  <c r="J511" i="2" s="1"/>
  <c r="J505" i="2" a="1"/>
  <c r="J505" i="2" s="1"/>
  <c r="J499" i="2" a="1"/>
  <c r="J499" i="2" s="1"/>
  <c r="J489" i="2" a="1"/>
  <c r="J489" i="2" s="1"/>
  <c r="J483" i="2" a="1"/>
  <c r="J483" i="2" s="1"/>
  <c r="J475" i="2" a="1"/>
  <c r="J475" i="2" s="1"/>
  <c r="J469" i="2" a="1"/>
  <c r="J469" i="2" s="1"/>
  <c r="J463" i="2" a="1"/>
  <c r="J463" i="2" s="1"/>
  <c r="J460" i="2" a="1"/>
  <c r="J460" i="2" s="1"/>
  <c r="J461" i="2" a="1"/>
  <c r="J461" i="2" s="1"/>
  <c r="J453" i="2" a="1"/>
  <c r="J453" i="2" s="1"/>
  <c r="J447" i="2" a="1"/>
  <c r="J447" i="2" s="1"/>
  <c r="J441" i="2" a="1"/>
  <c r="J441" i="2" s="1"/>
  <c r="J435" i="2" a="1"/>
  <c r="J435" i="2" s="1"/>
  <c r="J429" i="2" a="1"/>
  <c r="J429" i="2" s="1"/>
  <c r="J423" i="2" a="1"/>
  <c r="J423" i="2" s="1"/>
  <c r="J413" i="2" a="1"/>
  <c r="J413" i="2" s="1"/>
  <c r="J512" i="2" a="1"/>
  <c r="J512" i="2" s="1"/>
  <c r="J508" i="2" a="1"/>
  <c r="J508" i="2" s="1"/>
  <c r="J504" i="2" a="1"/>
  <c r="J504" i="2" s="1"/>
  <c r="J500" i="2" a="1"/>
  <c r="J500" i="2" s="1"/>
  <c r="J496" i="2" a="1"/>
  <c r="J496" i="2" s="1"/>
  <c r="J492" i="2" a="1"/>
  <c r="J492" i="2" s="1"/>
  <c r="J488" i="2" a="1"/>
  <c r="J488" i="2" s="1"/>
  <c r="J484" i="2" a="1"/>
  <c r="J484" i="2" s="1"/>
  <c r="J480" i="2" a="1"/>
  <c r="J480" i="2" s="1"/>
  <c r="J478" i="2" a="1"/>
  <c r="J478" i="2" s="1"/>
  <c r="J479" i="2" a="1"/>
  <c r="J479" i="2" s="1"/>
  <c r="J474" i="2" a="1"/>
  <c r="J474" i="2" s="1"/>
  <c r="J470" i="2" a="1"/>
  <c r="J470" i="2" s="1"/>
  <c r="J466" i="2" a="1"/>
  <c r="J466" i="2" s="1"/>
  <c r="J462" i="2" a="1"/>
  <c r="J462" i="2" s="1"/>
  <c r="J458" i="2" a="1"/>
  <c r="J458" i="2" s="1"/>
  <c r="J459" i="2" a="1"/>
  <c r="J459" i="2" s="1"/>
  <c r="J454" i="2" a="1"/>
  <c r="J454" i="2" s="1"/>
  <c r="J450" i="2" a="1"/>
  <c r="J450" i="2" s="1"/>
  <c r="J446" i="2" a="1"/>
  <c r="J446" i="2" s="1"/>
  <c r="J442" i="2" a="1"/>
  <c r="J442" i="2" s="1"/>
  <c r="J438" i="2" a="1"/>
  <c r="J438" i="2" s="1"/>
  <c r="J434" i="2" a="1"/>
  <c r="J434" i="2" s="1"/>
  <c r="J430" i="2" a="1"/>
  <c r="J430" i="2" s="1"/>
  <c r="J426" i="2" a="1"/>
  <c r="J426" i="2" s="1"/>
  <c r="J422" i="2" a="1"/>
  <c r="J422" i="2" s="1"/>
  <c r="J418" i="2" a="1"/>
  <c r="J418" i="2" s="1"/>
  <c r="J412" i="2" a="1"/>
  <c r="J412" i="2" s="1"/>
  <c r="J408" i="2" a="1"/>
  <c r="J408" i="2" s="1"/>
  <c r="J404" i="2" a="1"/>
  <c r="J404" i="2" s="1"/>
  <c r="J400" i="2" a="1"/>
  <c r="J400" i="2" s="1"/>
  <c r="J392" i="2" a="1"/>
  <c r="J392" i="2" s="1"/>
  <c r="J388" i="2" a="1"/>
  <c r="J388" i="2" s="1"/>
  <c r="J384" i="2" a="1"/>
  <c r="J384" i="2" s="1"/>
  <c r="J380" i="2" a="1"/>
  <c r="J380" i="2" s="1"/>
  <c r="J376" i="2" a="1"/>
  <c r="J376" i="2" s="1"/>
  <c r="J372" i="2" a="1"/>
  <c r="J372" i="2" s="1"/>
  <c r="J368" i="2" a="1"/>
  <c r="J368" i="2" s="1"/>
  <c r="J364" i="2" a="1"/>
  <c r="J364" i="2" s="1"/>
  <c r="J360" i="2" a="1"/>
  <c r="J360" i="2" s="1"/>
  <c r="J356" i="2" a="1"/>
  <c r="J356" i="2" s="1"/>
  <c r="J352" i="2" a="1"/>
  <c r="J352" i="2" s="1"/>
  <c r="J351" i="2" a="1"/>
  <c r="J351" i="2" s="1"/>
  <c r="J350" i="2" a="1"/>
  <c r="J350" i="2" s="1"/>
  <c r="J346" i="2" a="1"/>
  <c r="J346" i="2" s="1"/>
  <c r="J342" i="2" a="1"/>
  <c r="J342" i="2" s="1"/>
  <c r="J338" i="2" a="1"/>
  <c r="J338" i="2" s="1"/>
  <c r="J334" i="2" a="1"/>
  <c r="J334" i="2" s="1"/>
  <c r="J331" i="2" a="1"/>
  <c r="J331" i="2" s="1"/>
  <c r="J330" i="2" a="1"/>
  <c r="J330" i="2" s="1"/>
  <c r="J326" i="2" a="1"/>
  <c r="J326" i="2" s="1"/>
  <c r="J320" i="2" a="1"/>
  <c r="J320" i="2" s="1"/>
  <c r="J316" i="2" a="1"/>
  <c r="J316" i="2" s="1"/>
  <c r="J312" i="2" a="1"/>
  <c r="J312" i="2" s="1"/>
  <c r="J308" i="2" a="1"/>
  <c r="J308" i="2" s="1"/>
  <c r="J304" i="2" a="1"/>
  <c r="J304" i="2" s="1"/>
  <c r="J300" i="2" a="1"/>
  <c r="J300" i="2" s="1"/>
  <c r="J298" i="2" a="1"/>
  <c r="J298" i="2" s="1"/>
  <c r="J299" i="2" a="1"/>
  <c r="J299" i="2" s="1"/>
  <c r="J294" i="2" a="1"/>
  <c r="J294" i="2" s="1"/>
  <c r="J290" i="2" a="1"/>
  <c r="J290" i="2" s="1"/>
  <c r="J288" i="2" a="1"/>
  <c r="J288" i="2" s="1"/>
  <c r="J287" i="2" a="1"/>
  <c r="J287" i="2" s="1"/>
  <c r="J282" i="2" a="1"/>
  <c r="J282" i="2" s="1"/>
  <c r="J278" i="2" a="1"/>
  <c r="J278" i="2" s="1"/>
  <c r="J276" i="2" a="1"/>
  <c r="J276" i="2" s="1"/>
  <c r="J272" i="2" a="1"/>
  <c r="J272" i="2" s="1"/>
  <c r="J270" i="2" a="1"/>
  <c r="J270" i="2" s="1"/>
  <c r="J971" i="2" a="1"/>
  <c r="J971" i="2" s="1"/>
  <c r="J963" i="2" a="1"/>
  <c r="J963" i="2" s="1"/>
  <c r="J959" i="2" a="1"/>
  <c r="J959" i="2" s="1"/>
  <c r="J951" i="2" a="1"/>
  <c r="J951" i="2" s="1"/>
  <c r="J947" i="2" a="1"/>
  <c r="J947" i="2" s="1"/>
  <c r="J943" i="2" a="1"/>
  <c r="J943" i="2" s="1"/>
  <c r="I972" i="2" a="1"/>
  <c r="I972" i="2" s="1"/>
  <c r="I970" i="2" a="1"/>
  <c r="I970" i="2" s="1"/>
  <c r="I968" i="2" a="1"/>
  <c r="I968" i="2" s="1"/>
  <c r="I966" i="2" a="1"/>
  <c r="I966" i="2" s="1"/>
  <c r="I964" i="2" a="1"/>
  <c r="I964" i="2" s="1"/>
  <c r="I962" i="2" a="1"/>
  <c r="I962" i="2" s="1"/>
  <c r="I960" i="2" a="1"/>
  <c r="I960" i="2" s="1"/>
  <c r="I958" i="2" a="1"/>
  <c r="I958" i="2" s="1"/>
  <c r="I956" i="2" a="1"/>
  <c r="I956" i="2" s="1"/>
  <c r="I954" i="2" a="1"/>
  <c r="I954" i="2" s="1"/>
  <c r="I952" i="2" a="1"/>
  <c r="I952" i="2" s="1"/>
  <c r="I950" i="2" a="1"/>
  <c r="I950" i="2" s="1"/>
  <c r="I948" i="2" a="1"/>
  <c r="I948" i="2" s="1"/>
  <c r="I946" i="2" a="1"/>
  <c r="I946" i="2" s="1"/>
  <c r="I944" i="2" a="1"/>
  <c r="I944" i="2" s="1"/>
  <c r="I942" i="2" a="1"/>
  <c r="I942" i="2" s="1"/>
  <c r="I940" i="2" a="1"/>
  <c r="I940" i="2" s="1"/>
  <c r="I938" i="2" a="1"/>
  <c r="I938" i="2" s="1"/>
  <c r="I936" i="2" a="1"/>
  <c r="I936" i="2" s="1"/>
  <c r="I934" i="2" a="1"/>
  <c r="I934" i="2" s="1"/>
  <c r="I932" i="2" a="1"/>
  <c r="I932" i="2" s="1"/>
  <c r="I930" i="2" a="1"/>
  <c r="I930" i="2" s="1"/>
  <c r="I928" i="2" a="1"/>
  <c r="I928" i="2" s="1"/>
  <c r="I926" i="2" a="1"/>
  <c r="I926" i="2" s="1"/>
  <c r="I924" i="2" a="1"/>
  <c r="I924" i="2" s="1"/>
  <c r="I922" i="2" a="1"/>
  <c r="I922" i="2" s="1"/>
  <c r="I920" i="2" a="1"/>
  <c r="I920" i="2" s="1"/>
  <c r="I918" i="2" a="1"/>
  <c r="I918" i="2" s="1"/>
  <c r="I916" i="2" a="1"/>
  <c r="I916" i="2" s="1"/>
  <c r="I914" i="2" a="1"/>
  <c r="I914" i="2" s="1"/>
  <c r="I912" i="2" a="1"/>
  <c r="I912" i="2" s="1"/>
  <c r="I910" i="2" a="1"/>
  <c r="I910" i="2" s="1"/>
  <c r="I908" i="2" a="1"/>
  <c r="I908" i="2" s="1"/>
  <c r="I906" i="2" a="1"/>
  <c r="I906" i="2" s="1"/>
  <c r="I904" i="2" a="1"/>
  <c r="I904" i="2" s="1"/>
  <c r="I902" i="2" a="1"/>
  <c r="I902" i="2" s="1"/>
  <c r="I900" i="2" a="1"/>
  <c r="I900" i="2" s="1"/>
  <c r="I898" i="2" a="1"/>
  <c r="I898" i="2" s="1"/>
  <c r="I896" i="2" a="1"/>
  <c r="I896" i="2" s="1"/>
  <c r="I894" i="2" a="1"/>
  <c r="I894" i="2" s="1"/>
  <c r="I892" i="2" a="1"/>
  <c r="I892" i="2" s="1"/>
  <c r="I890" i="2" a="1"/>
  <c r="I890" i="2" s="1"/>
  <c r="I888" i="2" a="1"/>
  <c r="I888" i="2" s="1"/>
  <c r="I886" i="2" a="1"/>
  <c r="I886" i="2" s="1"/>
  <c r="I884" i="2" a="1"/>
  <c r="I884" i="2" s="1"/>
  <c r="I882" i="2" a="1"/>
  <c r="I882" i="2" s="1"/>
  <c r="I880" i="2" a="1"/>
  <c r="I880" i="2" s="1"/>
  <c r="I878" i="2" a="1"/>
  <c r="I878" i="2" s="1"/>
  <c r="I876" i="2" a="1"/>
  <c r="I876" i="2" s="1"/>
  <c r="I874" i="2" a="1"/>
  <c r="I874" i="2" s="1"/>
  <c r="I872" i="2" a="1"/>
  <c r="I872" i="2" s="1"/>
  <c r="I870" i="2" a="1"/>
  <c r="I870" i="2" s="1"/>
  <c r="I868" i="2" a="1"/>
  <c r="I868" i="2" s="1"/>
  <c r="I866" i="2" a="1"/>
  <c r="I866" i="2" s="1"/>
  <c r="I864" i="2" a="1"/>
  <c r="I864" i="2" s="1"/>
  <c r="I862" i="2" a="1"/>
  <c r="I862" i="2" s="1"/>
  <c r="I860" i="2" a="1"/>
  <c r="I860" i="2" s="1"/>
  <c r="I858" i="2" a="1"/>
  <c r="I858" i="2" s="1"/>
  <c r="I856" i="2" a="1"/>
  <c r="I856" i="2" s="1"/>
  <c r="I854" i="2" a="1"/>
  <c r="I854" i="2" s="1"/>
  <c r="I852" i="2" a="1"/>
  <c r="I852" i="2" s="1"/>
  <c r="I850" i="2" a="1"/>
  <c r="I850" i="2" s="1"/>
  <c r="I848" i="2" a="1"/>
  <c r="I848" i="2" s="1"/>
  <c r="I846" i="2" a="1"/>
  <c r="I846" i="2" s="1"/>
  <c r="I844" i="2" a="1"/>
  <c r="I844" i="2" s="1"/>
  <c r="I842" i="2" a="1"/>
  <c r="I842" i="2" s="1"/>
  <c r="I840" i="2" a="1"/>
  <c r="I840" i="2" s="1"/>
  <c r="I838" i="2" a="1"/>
  <c r="I838" i="2" s="1"/>
  <c r="I836" i="2" a="1"/>
  <c r="I836" i="2" s="1"/>
  <c r="I834" i="2" a="1"/>
  <c r="I834" i="2" s="1"/>
  <c r="I832" i="2" a="1"/>
  <c r="I832" i="2" s="1"/>
  <c r="I830" i="2" a="1"/>
  <c r="I830" i="2" s="1"/>
  <c r="I828" i="2" a="1"/>
  <c r="I828" i="2" s="1"/>
  <c r="I826" i="2" a="1"/>
  <c r="I826" i="2" s="1"/>
  <c r="I824" i="2" a="1"/>
  <c r="I824" i="2" s="1"/>
  <c r="I822" i="2" a="1"/>
  <c r="I822" i="2" s="1"/>
  <c r="I820" i="2" a="1"/>
  <c r="I820" i="2" s="1"/>
  <c r="I818" i="2" a="1"/>
  <c r="I818" i="2" s="1"/>
  <c r="I816" i="2" a="1"/>
  <c r="I816" i="2" s="1"/>
  <c r="I814" i="2" a="1"/>
  <c r="I814" i="2" s="1"/>
  <c r="I812" i="2" a="1"/>
  <c r="I812" i="2" s="1"/>
  <c r="I810" i="2" a="1"/>
  <c r="I810" i="2" s="1"/>
  <c r="I808" i="2" a="1"/>
  <c r="I808" i="2" s="1"/>
  <c r="I806" i="2" a="1"/>
  <c r="I806" i="2" s="1"/>
  <c r="I804" i="2" a="1"/>
  <c r="I804" i="2" s="1"/>
  <c r="I802" i="2" a="1"/>
  <c r="I802" i="2" s="1"/>
  <c r="I800" i="2" a="1"/>
  <c r="I800" i="2" s="1"/>
  <c r="I798" i="2" a="1"/>
  <c r="I798" i="2" s="1"/>
  <c r="I796" i="2" a="1"/>
  <c r="I796" i="2" s="1"/>
  <c r="I794" i="2" a="1"/>
  <c r="I794" i="2" s="1"/>
  <c r="I792" i="2" a="1"/>
  <c r="I792" i="2" s="1"/>
  <c r="I790" i="2" a="1"/>
  <c r="I790" i="2" s="1"/>
  <c r="I788" i="2" a="1"/>
  <c r="I788" i="2" s="1"/>
  <c r="I786" i="2" a="1"/>
  <c r="I786" i="2" s="1"/>
  <c r="I784" i="2" a="1"/>
  <c r="I784" i="2" s="1"/>
  <c r="I782" i="2" a="1"/>
  <c r="I782" i="2" s="1"/>
  <c r="I780" i="2" a="1"/>
  <c r="I780" i="2" s="1"/>
  <c r="I778" i="2" a="1"/>
  <c r="I778" i="2" s="1"/>
  <c r="I776" i="2" a="1"/>
  <c r="I776" i="2" s="1"/>
  <c r="I774" i="2" a="1"/>
  <c r="I774" i="2" s="1"/>
  <c r="I772" i="2" a="1"/>
  <c r="I772" i="2" s="1"/>
  <c r="I770" i="2" a="1"/>
  <c r="I770" i="2" s="1"/>
  <c r="I768" i="2" a="1"/>
  <c r="I768" i="2" s="1"/>
  <c r="I766" i="2" a="1"/>
  <c r="I766" i="2" s="1"/>
  <c r="I764" i="2" a="1"/>
  <c r="I764" i="2" s="1"/>
  <c r="I762" i="2" a="1"/>
  <c r="I762" i="2" s="1"/>
  <c r="I760" i="2" a="1"/>
  <c r="I760" i="2" s="1"/>
  <c r="I758" i="2" a="1"/>
  <c r="I758" i="2" s="1"/>
  <c r="I756" i="2" a="1"/>
  <c r="I756" i="2" s="1"/>
  <c r="I754" i="2" a="1"/>
  <c r="I754" i="2" s="1"/>
  <c r="I752" i="2" a="1"/>
  <c r="I752" i="2" s="1"/>
  <c r="I750" i="2" a="1"/>
  <c r="I750" i="2" s="1"/>
  <c r="I748" i="2" a="1"/>
  <c r="I748" i="2" s="1"/>
  <c r="I746" i="2" a="1"/>
  <c r="I746" i="2" s="1"/>
  <c r="I744" i="2" a="1"/>
  <c r="I744" i="2" s="1"/>
  <c r="I742" i="2" a="1"/>
  <c r="I742" i="2" s="1"/>
  <c r="I740" i="2" a="1"/>
  <c r="I740" i="2" s="1"/>
  <c r="I738" i="2" a="1"/>
  <c r="I738" i="2" s="1"/>
  <c r="I736" i="2" a="1"/>
  <c r="I736" i="2" s="1"/>
  <c r="I734" i="2" a="1"/>
  <c r="I734" i="2" s="1"/>
  <c r="I732" i="2" a="1"/>
  <c r="I732" i="2" s="1"/>
  <c r="I730" i="2" a="1"/>
  <c r="I730" i="2" s="1"/>
  <c r="I728" i="2" a="1"/>
  <c r="I728" i="2" s="1"/>
  <c r="I726" i="2" a="1"/>
  <c r="I726" i="2" s="1"/>
  <c r="I724" i="2" a="1"/>
  <c r="I724" i="2" s="1"/>
  <c r="I722" i="2" a="1"/>
  <c r="I722" i="2" s="1"/>
  <c r="I720" i="2" a="1"/>
  <c r="I720" i="2" s="1"/>
  <c r="I718" i="2" a="1"/>
  <c r="I718" i="2" s="1"/>
  <c r="I716" i="2" a="1"/>
  <c r="I716" i="2" s="1"/>
  <c r="I714" i="2" a="1"/>
  <c r="I714" i="2" s="1"/>
  <c r="I712" i="2" a="1"/>
  <c r="I712" i="2" s="1"/>
  <c r="I710" i="2" a="1"/>
  <c r="I710" i="2" s="1"/>
  <c r="I708" i="2" a="1"/>
  <c r="I708" i="2" s="1"/>
  <c r="I706" i="2" a="1"/>
  <c r="I706" i="2" s="1"/>
  <c r="I704" i="2" a="1"/>
  <c r="I704" i="2" s="1"/>
  <c r="J973" i="2" a="1"/>
  <c r="J973" i="2" s="1"/>
  <c r="J965" i="2" a="1"/>
  <c r="J965" i="2" s="1"/>
  <c r="J957" i="2" a="1"/>
  <c r="J957" i="2" s="1"/>
  <c r="J972" i="2" a="1"/>
  <c r="J972" i="2" s="1"/>
  <c r="J970" i="2" a="1"/>
  <c r="J970" i="2" s="1"/>
  <c r="J968" i="2" a="1"/>
  <c r="J968" i="2" s="1"/>
  <c r="J966" i="2" a="1"/>
  <c r="J966" i="2" s="1"/>
  <c r="J964" i="2" a="1"/>
  <c r="J964" i="2" s="1"/>
  <c r="J962" i="2" a="1"/>
  <c r="J962" i="2" s="1"/>
  <c r="J960" i="2" a="1"/>
  <c r="J960" i="2" s="1"/>
  <c r="J958" i="2" a="1"/>
  <c r="J958" i="2" s="1"/>
  <c r="J956" i="2" a="1"/>
  <c r="J956" i="2" s="1"/>
  <c r="J954" i="2" a="1"/>
  <c r="J954" i="2" s="1"/>
  <c r="J952" i="2" a="1"/>
  <c r="J952" i="2" s="1"/>
  <c r="J950" i="2" a="1"/>
  <c r="J950" i="2" s="1"/>
  <c r="J948" i="2" a="1"/>
  <c r="J948" i="2" s="1"/>
  <c r="J946" i="2" a="1"/>
  <c r="J946" i="2" s="1"/>
  <c r="J944" i="2" a="1"/>
  <c r="J944" i="2" s="1"/>
  <c r="J942" i="2" a="1"/>
  <c r="J942" i="2" s="1"/>
  <c r="J940" i="2" a="1"/>
  <c r="J940" i="2" s="1"/>
  <c r="J938" i="2" a="1"/>
  <c r="J938" i="2" s="1"/>
  <c r="J936" i="2" a="1"/>
  <c r="J936" i="2" s="1"/>
  <c r="J934" i="2" a="1"/>
  <c r="J934" i="2" s="1"/>
  <c r="J932" i="2" a="1"/>
  <c r="J932" i="2" s="1"/>
  <c r="J930" i="2" a="1"/>
  <c r="J930" i="2" s="1"/>
  <c r="J928" i="2" a="1"/>
  <c r="J928" i="2" s="1"/>
  <c r="J926" i="2" a="1"/>
  <c r="J926" i="2" s="1"/>
  <c r="J924" i="2" a="1"/>
  <c r="J924" i="2" s="1"/>
  <c r="J922" i="2" a="1"/>
  <c r="J922" i="2" s="1"/>
  <c r="J920" i="2" a="1"/>
  <c r="J920" i="2" s="1"/>
  <c r="J918" i="2" a="1"/>
  <c r="J918" i="2" s="1"/>
  <c r="J916" i="2" a="1"/>
  <c r="J916" i="2" s="1"/>
  <c r="J914" i="2" a="1"/>
  <c r="J914" i="2" s="1"/>
  <c r="J912" i="2" a="1"/>
  <c r="J912" i="2" s="1"/>
  <c r="J910" i="2" a="1"/>
  <c r="J910" i="2" s="1"/>
  <c r="J908" i="2" a="1"/>
  <c r="J908" i="2" s="1"/>
  <c r="J906" i="2" a="1"/>
  <c r="J906" i="2" s="1"/>
  <c r="J904" i="2" a="1"/>
  <c r="J904" i="2" s="1"/>
  <c r="J902" i="2" a="1"/>
  <c r="J902" i="2" s="1"/>
  <c r="J900" i="2" a="1"/>
  <c r="J900" i="2" s="1"/>
  <c r="J898" i="2" a="1"/>
  <c r="J898" i="2" s="1"/>
  <c r="J896" i="2" a="1"/>
  <c r="J896" i="2" s="1"/>
  <c r="J894" i="2" a="1"/>
  <c r="J894" i="2" s="1"/>
  <c r="J892" i="2" a="1"/>
  <c r="J892" i="2" s="1"/>
  <c r="J890" i="2" a="1"/>
  <c r="J890" i="2" s="1"/>
  <c r="J888" i="2" a="1"/>
  <c r="J888" i="2" s="1"/>
  <c r="J886" i="2" a="1"/>
  <c r="J886" i="2" s="1"/>
  <c r="J884" i="2" a="1"/>
  <c r="J884" i="2" s="1"/>
  <c r="J882" i="2" a="1"/>
  <c r="J882" i="2" s="1"/>
  <c r="J880" i="2" a="1"/>
  <c r="J880" i="2" s="1"/>
  <c r="J878" i="2" a="1"/>
  <c r="J878" i="2" s="1"/>
  <c r="J876" i="2" a="1"/>
  <c r="J876" i="2" s="1"/>
  <c r="J874" i="2" a="1"/>
  <c r="J874" i="2" s="1"/>
  <c r="J872" i="2" a="1"/>
  <c r="J872" i="2" s="1"/>
  <c r="J870" i="2" a="1"/>
  <c r="J870" i="2" s="1"/>
  <c r="J868" i="2" a="1"/>
  <c r="J868" i="2" s="1"/>
  <c r="J866" i="2" a="1"/>
  <c r="J866" i="2" s="1"/>
  <c r="J864" i="2" a="1"/>
  <c r="J864" i="2" s="1"/>
  <c r="J862" i="2" a="1"/>
  <c r="J862" i="2" s="1"/>
  <c r="J860" i="2" a="1"/>
  <c r="J860" i="2" s="1"/>
  <c r="J858" i="2" a="1"/>
  <c r="J858" i="2" s="1"/>
  <c r="J856" i="2" a="1"/>
  <c r="J856" i="2" s="1"/>
  <c r="J854" i="2" a="1"/>
  <c r="J854" i="2" s="1"/>
  <c r="J852" i="2" a="1"/>
  <c r="J852" i="2" s="1"/>
  <c r="J850" i="2" a="1"/>
  <c r="J850" i="2" s="1"/>
  <c r="J848" i="2" a="1"/>
  <c r="J848" i="2" s="1"/>
  <c r="J846" i="2" a="1"/>
  <c r="J846" i="2" s="1"/>
  <c r="J844" i="2" a="1"/>
  <c r="J844" i="2" s="1"/>
  <c r="J842" i="2" a="1"/>
  <c r="J842" i="2" s="1"/>
  <c r="J840" i="2" a="1"/>
  <c r="J840" i="2" s="1"/>
  <c r="J838" i="2" a="1"/>
  <c r="J838" i="2" s="1"/>
  <c r="J836" i="2" a="1"/>
  <c r="J836" i="2" s="1"/>
  <c r="J834" i="2" a="1"/>
  <c r="J834" i="2" s="1"/>
  <c r="J832" i="2" a="1"/>
  <c r="J832" i="2" s="1"/>
  <c r="J830" i="2" a="1"/>
  <c r="J830" i="2" s="1"/>
  <c r="J828" i="2" a="1"/>
  <c r="J828" i="2" s="1"/>
  <c r="J826" i="2" a="1"/>
  <c r="J826" i="2" s="1"/>
  <c r="J824" i="2" a="1"/>
  <c r="J824" i="2" s="1"/>
  <c r="J822" i="2" a="1"/>
  <c r="J822" i="2" s="1"/>
  <c r="J820" i="2" a="1"/>
  <c r="J820" i="2" s="1"/>
  <c r="J818" i="2" a="1"/>
  <c r="J818" i="2" s="1"/>
  <c r="J816" i="2" a="1"/>
  <c r="J816" i="2" s="1"/>
  <c r="J814" i="2" a="1"/>
  <c r="J814" i="2" s="1"/>
  <c r="J812" i="2" a="1"/>
  <c r="J812" i="2" s="1"/>
  <c r="J810" i="2" a="1"/>
  <c r="J810" i="2" s="1"/>
  <c r="J808" i="2" a="1"/>
  <c r="J808" i="2" s="1"/>
  <c r="J806" i="2" a="1"/>
  <c r="J806" i="2" s="1"/>
  <c r="J804" i="2" a="1"/>
  <c r="J804" i="2" s="1"/>
  <c r="J802" i="2" a="1"/>
  <c r="J802" i="2" s="1"/>
  <c r="J800" i="2" a="1"/>
  <c r="J800" i="2" s="1"/>
  <c r="J798" i="2" a="1"/>
  <c r="J798" i="2" s="1"/>
  <c r="J796" i="2" a="1"/>
  <c r="J796" i="2" s="1"/>
  <c r="J794" i="2" a="1"/>
  <c r="J794" i="2" s="1"/>
  <c r="J792" i="2" a="1"/>
  <c r="J792" i="2" s="1"/>
  <c r="J790" i="2" a="1"/>
  <c r="J790" i="2" s="1"/>
  <c r="J788" i="2" a="1"/>
  <c r="J788" i="2" s="1"/>
  <c r="J786" i="2" a="1"/>
  <c r="J786" i="2" s="1"/>
  <c r="J784" i="2" a="1"/>
  <c r="J784" i="2" s="1"/>
  <c r="J782" i="2" a="1"/>
  <c r="J782" i="2" s="1"/>
  <c r="J780" i="2" a="1"/>
  <c r="J780" i="2" s="1"/>
  <c r="J778" i="2" a="1"/>
  <c r="J778" i="2" s="1"/>
  <c r="J776" i="2" a="1"/>
  <c r="J776" i="2" s="1"/>
  <c r="J774" i="2" a="1"/>
  <c r="J774" i="2" s="1"/>
  <c r="J772" i="2" a="1"/>
  <c r="J772" i="2" s="1"/>
  <c r="J770" i="2" a="1"/>
  <c r="J770" i="2" s="1"/>
  <c r="J768" i="2" a="1"/>
  <c r="J768" i="2" s="1"/>
  <c r="J766" i="2" a="1"/>
  <c r="J766" i="2" s="1"/>
  <c r="J764" i="2" a="1"/>
  <c r="J764" i="2" s="1"/>
  <c r="J762" i="2" a="1"/>
  <c r="J762" i="2" s="1"/>
  <c r="J760" i="2" a="1"/>
  <c r="J760" i="2" s="1"/>
  <c r="J758" i="2" a="1"/>
  <c r="J758" i="2" s="1"/>
  <c r="J756" i="2" a="1"/>
  <c r="J756" i="2" s="1"/>
  <c r="J754" i="2" a="1"/>
  <c r="J754" i="2" s="1"/>
  <c r="J752" i="2" a="1"/>
  <c r="J752" i="2" s="1"/>
  <c r="J750" i="2" a="1"/>
  <c r="J750" i="2" s="1"/>
  <c r="J748" i="2" a="1"/>
  <c r="J748" i="2" s="1"/>
  <c r="J746" i="2" a="1"/>
  <c r="J746" i="2" s="1"/>
  <c r="J744" i="2" a="1"/>
  <c r="J744" i="2" s="1"/>
  <c r="J742" i="2" a="1"/>
  <c r="J742" i="2" s="1"/>
  <c r="J740" i="2" a="1"/>
  <c r="J740" i="2" s="1"/>
  <c r="J738" i="2" a="1"/>
  <c r="J738" i="2" s="1"/>
  <c r="J736" i="2" a="1"/>
  <c r="J736" i="2" s="1"/>
  <c r="J734" i="2" a="1"/>
  <c r="J734" i="2" s="1"/>
  <c r="J732" i="2" a="1"/>
  <c r="J732" i="2" s="1"/>
  <c r="J730" i="2" a="1"/>
  <c r="J730" i="2" s="1"/>
  <c r="J728" i="2" a="1"/>
  <c r="J728" i="2" s="1"/>
  <c r="J726" i="2" a="1"/>
  <c r="J726" i="2" s="1"/>
  <c r="J724" i="2" a="1"/>
  <c r="J724" i="2" s="1"/>
  <c r="J722" i="2" a="1"/>
  <c r="J722" i="2" s="1"/>
  <c r="J720" i="2" a="1"/>
  <c r="J720" i="2" s="1"/>
  <c r="J718" i="2" a="1"/>
  <c r="J718" i="2" s="1"/>
  <c r="J716" i="2" a="1"/>
  <c r="J716" i="2" s="1"/>
  <c r="J714" i="2" a="1"/>
  <c r="J714" i="2" s="1"/>
  <c r="J712" i="2" a="1"/>
  <c r="J712" i="2" s="1"/>
  <c r="J710" i="2" a="1"/>
  <c r="J710" i="2" s="1"/>
  <c r="J708" i="2" a="1"/>
  <c r="J708" i="2" s="1"/>
  <c r="J706" i="2" a="1"/>
  <c r="J706" i="2" s="1"/>
  <c r="J704" i="2" a="1"/>
  <c r="J704" i="2" s="1"/>
  <c r="J702" i="2" a="1"/>
  <c r="J702" i="2" s="1"/>
  <c r="J700" i="2" a="1"/>
  <c r="J700" i="2" s="1"/>
  <c r="J698" i="2" a="1"/>
  <c r="J698" i="2" s="1"/>
  <c r="J696" i="2" a="1"/>
  <c r="J696" i="2" s="1"/>
  <c r="J694" i="2" a="1"/>
  <c r="J694" i="2" s="1"/>
  <c r="J967" i="2" a="1"/>
  <c r="J967" i="2" s="1"/>
  <c r="J955" i="2" a="1"/>
  <c r="J955" i="2" s="1"/>
  <c r="I973" i="2" a="1"/>
  <c r="I973" i="2" s="1"/>
  <c r="I971" i="2" a="1"/>
  <c r="I971" i="2" s="1"/>
  <c r="I969" i="2" a="1"/>
  <c r="I969" i="2" s="1"/>
  <c r="I967" i="2" a="1"/>
  <c r="I967" i="2" s="1"/>
  <c r="I965" i="2" a="1"/>
  <c r="I965" i="2" s="1"/>
  <c r="I963" i="2" a="1"/>
  <c r="I963" i="2" s="1"/>
  <c r="I961" i="2" a="1"/>
  <c r="I961" i="2" s="1"/>
  <c r="I959" i="2" a="1"/>
  <c r="I959" i="2" s="1"/>
  <c r="I957" i="2" a="1"/>
  <c r="I957" i="2" s="1"/>
  <c r="I955" i="2" a="1"/>
  <c r="I955" i="2" s="1"/>
  <c r="I953" i="2" a="1"/>
  <c r="I953" i="2" s="1"/>
  <c r="I951" i="2" a="1"/>
  <c r="I951" i="2" s="1"/>
  <c r="I949" i="2" a="1"/>
  <c r="I949" i="2" s="1"/>
  <c r="I947" i="2" a="1"/>
  <c r="I947" i="2" s="1"/>
  <c r="I945" i="2" a="1"/>
  <c r="I945" i="2" s="1"/>
  <c r="I943" i="2" a="1"/>
  <c r="I943" i="2" s="1"/>
  <c r="I941" i="2" a="1"/>
  <c r="I941" i="2" s="1"/>
  <c r="I939" i="2" a="1"/>
  <c r="I939" i="2" s="1"/>
  <c r="I937" i="2" a="1"/>
  <c r="I937" i="2" s="1"/>
  <c r="I935" i="2" a="1"/>
  <c r="I935" i="2" s="1"/>
  <c r="I933" i="2" a="1"/>
  <c r="I933" i="2" s="1"/>
  <c r="I931" i="2" a="1"/>
  <c r="I931" i="2" s="1"/>
  <c r="I929" i="2" a="1"/>
  <c r="I929" i="2" s="1"/>
  <c r="I927" i="2" a="1"/>
  <c r="I927" i="2" s="1"/>
  <c r="I925" i="2" a="1"/>
  <c r="I925" i="2" s="1"/>
  <c r="I923" i="2" a="1"/>
  <c r="I923" i="2" s="1"/>
  <c r="I921" i="2" a="1"/>
  <c r="I921" i="2" s="1"/>
  <c r="I919" i="2" a="1"/>
  <c r="I919" i="2" s="1"/>
  <c r="I917" i="2" a="1"/>
  <c r="I917" i="2" s="1"/>
  <c r="I915" i="2" a="1"/>
  <c r="I915" i="2" s="1"/>
  <c r="I913" i="2" a="1"/>
  <c r="I913" i="2" s="1"/>
  <c r="I911" i="2" a="1"/>
  <c r="I911" i="2" s="1"/>
  <c r="I909" i="2" a="1"/>
  <c r="I909" i="2" s="1"/>
  <c r="I907" i="2" a="1"/>
  <c r="I907" i="2" s="1"/>
  <c r="I905" i="2" a="1"/>
  <c r="I905" i="2" s="1"/>
  <c r="I903" i="2" a="1"/>
  <c r="I903" i="2" s="1"/>
  <c r="I901" i="2" a="1"/>
  <c r="I901" i="2" s="1"/>
  <c r="I899" i="2" a="1"/>
  <c r="I899" i="2" s="1"/>
  <c r="I897" i="2" a="1"/>
  <c r="I897" i="2" s="1"/>
  <c r="I895" i="2" a="1"/>
  <c r="I895" i="2" s="1"/>
  <c r="I893" i="2" a="1"/>
  <c r="I893" i="2" s="1"/>
  <c r="I891" i="2" a="1"/>
  <c r="I891" i="2" s="1"/>
  <c r="I889" i="2" a="1"/>
  <c r="I889" i="2" s="1"/>
  <c r="I887" i="2" a="1"/>
  <c r="I887" i="2" s="1"/>
  <c r="I885" i="2" a="1"/>
  <c r="I885" i="2" s="1"/>
  <c r="I883" i="2" a="1"/>
  <c r="I883" i="2" s="1"/>
  <c r="I881" i="2" a="1"/>
  <c r="I881" i="2" s="1"/>
  <c r="I879" i="2" a="1"/>
  <c r="I879" i="2" s="1"/>
  <c r="I877" i="2" a="1"/>
  <c r="I877" i="2" s="1"/>
  <c r="I875" i="2" a="1"/>
  <c r="I875" i="2" s="1"/>
  <c r="I873" i="2" a="1"/>
  <c r="I873" i="2" s="1"/>
  <c r="I871" i="2" a="1"/>
  <c r="I871" i="2" s="1"/>
  <c r="I869" i="2" a="1"/>
  <c r="I869" i="2" s="1"/>
  <c r="I867" i="2" a="1"/>
  <c r="I867" i="2" s="1"/>
  <c r="I865" i="2" a="1"/>
  <c r="I865" i="2" s="1"/>
  <c r="I863" i="2" a="1"/>
  <c r="I863" i="2" s="1"/>
  <c r="I861" i="2" a="1"/>
  <c r="I861" i="2" s="1"/>
  <c r="I859" i="2" a="1"/>
  <c r="I859" i="2" s="1"/>
  <c r="I857" i="2" a="1"/>
  <c r="I857" i="2" s="1"/>
  <c r="I855" i="2" a="1"/>
  <c r="I855" i="2" s="1"/>
  <c r="I853" i="2" a="1"/>
  <c r="I853" i="2" s="1"/>
  <c r="I851" i="2" a="1"/>
  <c r="I851" i="2" s="1"/>
  <c r="I849" i="2" a="1"/>
  <c r="I849" i="2" s="1"/>
  <c r="I847" i="2" a="1"/>
  <c r="I847" i="2" s="1"/>
  <c r="I845" i="2" a="1"/>
  <c r="I845" i="2" s="1"/>
  <c r="I843" i="2" a="1"/>
  <c r="I843" i="2" s="1"/>
  <c r="I841" i="2" a="1"/>
  <c r="I841" i="2" s="1"/>
  <c r="I839" i="2" a="1"/>
  <c r="I839" i="2" s="1"/>
  <c r="I837" i="2" a="1"/>
  <c r="I837" i="2" s="1"/>
  <c r="I835" i="2" a="1"/>
  <c r="I835" i="2" s="1"/>
  <c r="I833" i="2" a="1"/>
  <c r="I833" i="2" s="1"/>
  <c r="I831" i="2" a="1"/>
  <c r="I831" i="2" s="1"/>
  <c r="I829" i="2" a="1"/>
  <c r="I829" i="2" s="1"/>
  <c r="I827" i="2" a="1"/>
  <c r="I827" i="2" s="1"/>
  <c r="I825" i="2" a="1"/>
  <c r="I825" i="2" s="1"/>
  <c r="I823" i="2" a="1"/>
  <c r="I823" i="2" s="1"/>
  <c r="I821" i="2" a="1"/>
  <c r="I821" i="2" s="1"/>
  <c r="I819" i="2" a="1"/>
  <c r="I819" i="2" s="1"/>
  <c r="I817" i="2" a="1"/>
  <c r="I817" i="2" s="1"/>
  <c r="I815" i="2" a="1"/>
  <c r="I815" i="2" s="1"/>
  <c r="I813" i="2" a="1"/>
  <c r="I813" i="2" s="1"/>
  <c r="I811" i="2" a="1"/>
  <c r="I811" i="2" s="1"/>
  <c r="I809" i="2" a="1"/>
  <c r="I809" i="2" s="1"/>
  <c r="I807" i="2" a="1"/>
  <c r="I807" i="2" s="1"/>
  <c r="I805" i="2" a="1"/>
  <c r="I805" i="2" s="1"/>
  <c r="I803" i="2" a="1"/>
  <c r="I803" i="2" s="1"/>
  <c r="I801" i="2" a="1"/>
  <c r="I801" i="2" s="1"/>
  <c r="I799" i="2" a="1"/>
  <c r="I799" i="2" s="1"/>
  <c r="I797" i="2" a="1"/>
  <c r="I797" i="2" s="1"/>
  <c r="I795" i="2" a="1"/>
  <c r="I795" i="2" s="1"/>
  <c r="I793" i="2" a="1"/>
  <c r="I793" i="2" s="1"/>
  <c r="I791" i="2" a="1"/>
  <c r="I791" i="2" s="1"/>
  <c r="I789" i="2" a="1"/>
  <c r="I789" i="2" s="1"/>
  <c r="I787" i="2" a="1"/>
  <c r="I787" i="2" s="1"/>
  <c r="I785" i="2" a="1"/>
  <c r="I785" i="2" s="1"/>
  <c r="I783" i="2" a="1"/>
  <c r="I783" i="2" s="1"/>
  <c r="I781" i="2" a="1"/>
  <c r="I781" i="2" s="1"/>
  <c r="I779" i="2" a="1"/>
  <c r="I779" i="2" s="1"/>
  <c r="I777" i="2" a="1"/>
  <c r="I777" i="2" s="1"/>
  <c r="I775" i="2" a="1"/>
  <c r="I775" i="2" s="1"/>
  <c r="I773" i="2" a="1"/>
  <c r="I773" i="2" s="1"/>
  <c r="I771" i="2" a="1"/>
  <c r="I771" i="2" s="1"/>
  <c r="I769" i="2" a="1"/>
  <c r="I769" i="2" s="1"/>
  <c r="I767" i="2" a="1"/>
  <c r="I767" i="2" s="1"/>
  <c r="I765" i="2" a="1"/>
  <c r="I765" i="2" s="1"/>
  <c r="I763" i="2" a="1"/>
  <c r="I763" i="2" s="1"/>
  <c r="I761" i="2" a="1"/>
  <c r="I761" i="2" s="1"/>
  <c r="I759" i="2" a="1"/>
  <c r="I759" i="2" s="1"/>
  <c r="I757" i="2" a="1"/>
  <c r="I757" i="2" s="1"/>
  <c r="I755" i="2" a="1"/>
  <c r="I755" i="2" s="1"/>
  <c r="I753" i="2" a="1"/>
  <c r="I753" i="2" s="1"/>
  <c r="I751" i="2" a="1"/>
  <c r="I751" i="2" s="1"/>
  <c r="I749" i="2" a="1"/>
  <c r="I749" i="2" s="1"/>
  <c r="I747" i="2" a="1"/>
  <c r="I747" i="2" s="1"/>
  <c r="I745" i="2" a="1"/>
  <c r="I745" i="2" s="1"/>
  <c r="I743" i="2" a="1"/>
  <c r="I743" i="2" s="1"/>
  <c r="I741" i="2" a="1"/>
  <c r="I741" i="2" s="1"/>
  <c r="I739" i="2" a="1"/>
  <c r="I739" i="2" s="1"/>
  <c r="I737" i="2" a="1"/>
  <c r="I737" i="2" s="1"/>
  <c r="I735" i="2" a="1"/>
  <c r="I735" i="2" s="1"/>
  <c r="I733" i="2" a="1"/>
  <c r="I733" i="2" s="1"/>
  <c r="I731" i="2" a="1"/>
  <c r="I731" i="2" s="1"/>
  <c r="I729" i="2" a="1"/>
  <c r="I729" i="2" s="1"/>
  <c r="I727" i="2" a="1"/>
  <c r="I727" i="2" s="1"/>
  <c r="I725" i="2" a="1"/>
  <c r="I725" i="2" s="1"/>
  <c r="I723" i="2" a="1"/>
  <c r="I723" i="2" s="1"/>
  <c r="I721" i="2" a="1"/>
  <c r="I721" i="2" s="1"/>
  <c r="I719" i="2" a="1"/>
  <c r="I719" i="2" s="1"/>
  <c r="I717" i="2" a="1"/>
  <c r="I717" i="2" s="1"/>
  <c r="I715" i="2" a="1"/>
  <c r="I715" i="2" s="1"/>
  <c r="I713" i="2" a="1"/>
  <c r="I713" i="2" s="1"/>
  <c r="I711" i="2" a="1"/>
  <c r="I711" i="2" s="1"/>
  <c r="I709" i="2" a="1"/>
  <c r="I709" i="2" s="1"/>
  <c r="I707" i="2" a="1"/>
  <c r="I707" i="2" s="1"/>
  <c r="I705" i="2" a="1"/>
  <c r="I705" i="2" s="1"/>
  <c r="J969" i="2" a="1"/>
  <c r="J969" i="2" s="1"/>
  <c r="J961" i="2" a="1"/>
  <c r="J961" i="2" s="1"/>
  <c r="J953" i="2" a="1"/>
  <c r="J953" i="2" s="1"/>
  <c r="J949" i="2" a="1"/>
  <c r="J949" i="2" s="1"/>
  <c r="J945" i="2" a="1"/>
  <c r="J945" i="2" s="1"/>
  <c r="J941" i="2" a="1"/>
  <c r="J941" i="2" s="1"/>
  <c r="J939" i="2" a="1"/>
  <c r="J939" i="2" s="1"/>
  <c r="J937" i="2" a="1"/>
  <c r="J937" i="2" s="1"/>
  <c r="J935" i="2" a="1"/>
  <c r="J935" i="2" s="1"/>
  <c r="J933" i="2" a="1"/>
  <c r="J933" i="2" s="1"/>
  <c r="J931" i="2" a="1"/>
  <c r="J931" i="2" s="1"/>
  <c r="J929" i="2" a="1"/>
  <c r="J929" i="2" s="1"/>
  <c r="J927" i="2" a="1"/>
  <c r="J927" i="2" s="1"/>
  <c r="J925" i="2" a="1"/>
  <c r="J925" i="2" s="1"/>
  <c r="J923" i="2" a="1"/>
  <c r="J923" i="2" s="1"/>
  <c r="J921" i="2" a="1"/>
  <c r="J921" i="2" s="1"/>
  <c r="J919" i="2" a="1"/>
  <c r="J919" i="2" s="1"/>
  <c r="J917" i="2" a="1"/>
  <c r="J917" i="2" s="1"/>
  <c r="J915" i="2" a="1"/>
  <c r="J915" i="2" s="1"/>
  <c r="J913" i="2" a="1"/>
  <c r="J913" i="2" s="1"/>
  <c r="J911" i="2" a="1"/>
  <c r="J911" i="2" s="1"/>
  <c r="J909" i="2" a="1"/>
  <c r="J909" i="2" s="1"/>
  <c r="J907" i="2" a="1"/>
  <c r="J907" i="2" s="1"/>
  <c r="J905" i="2" a="1"/>
  <c r="J905" i="2" s="1"/>
  <c r="J903" i="2" a="1"/>
  <c r="J903" i="2" s="1"/>
  <c r="J901" i="2" a="1"/>
  <c r="J901" i="2" s="1"/>
  <c r="J899" i="2" a="1"/>
  <c r="J899" i="2" s="1"/>
  <c r="J897" i="2" a="1"/>
  <c r="J897" i="2" s="1"/>
  <c r="J895" i="2" a="1"/>
  <c r="J895" i="2" s="1"/>
  <c r="J893" i="2" a="1"/>
  <c r="J893" i="2" s="1"/>
  <c r="J891" i="2" a="1"/>
  <c r="J891" i="2" s="1"/>
  <c r="J889" i="2" a="1"/>
  <c r="J889" i="2" s="1"/>
  <c r="J887" i="2" a="1"/>
  <c r="J887" i="2" s="1"/>
  <c r="J885" i="2" a="1"/>
  <c r="J885" i="2" s="1"/>
  <c r="J883" i="2" a="1"/>
  <c r="J883" i="2" s="1"/>
  <c r="J881" i="2" a="1"/>
  <c r="J881" i="2" s="1"/>
  <c r="J879" i="2" a="1"/>
  <c r="J879" i="2" s="1"/>
  <c r="J877" i="2" a="1"/>
  <c r="J877" i="2" s="1"/>
  <c r="J875" i="2" a="1"/>
  <c r="J875" i="2" s="1"/>
  <c r="J873" i="2" a="1"/>
  <c r="J873" i="2" s="1"/>
  <c r="J871" i="2" a="1"/>
  <c r="J871" i="2" s="1"/>
  <c r="J869" i="2" a="1"/>
  <c r="J869" i="2" s="1"/>
  <c r="J867" i="2" a="1"/>
  <c r="J867" i="2" s="1"/>
  <c r="J865" i="2" a="1"/>
  <c r="J865" i="2" s="1"/>
  <c r="J863" i="2" a="1"/>
  <c r="J863" i="2" s="1"/>
  <c r="J861" i="2" a="1"/>
  <c r="J861" i="2" s="1"/>
  <c r="J859" i="2" a="1"/>
  <c r="J859" i="2" s="1"/>
  <c r="J857" i="2" a="1"/>
  <c r="J857" i="2" s="1"/>
  <c r="J855" i="2" a="1"/>
  <c r="J855" i="2" s="1"/>
  <c r="J853" i="2" a="1"/>
  <c r="J853" i="2" s="1"/>
  <c r="J851" i="2" a="1"/>
  <c r="J851" i="2" s="1"/>
  <c r="J849" i="2" a="1"/>
  <c r="J849" i="2" s="1"/>
  <c r="J847" i="2" a="1"/>
  <c r="J847" i="2" s="1"/>
  <c r="J845" i="2" a="1"/>
  <c r="J845" i="2" s="1"/>
  <c r="J843" i="2" a="1"/>
  <c r="J843" i="2" s="1"/>
  <c r="J841" i="2" a="1"/>
  <c r="J841" i="2" s="1"/>
  <c r="J839" i="2" a="1"/>
  <c r="J839" i="2" s="1"/>
  <c r="J837" i="2" a="1"/>
  <c r="J837" i="2" s="1"/>
  <c r="J835" i="2" a="1"/>
  <c r="J835" i="2" s="1"/>
  <c r="J833" i="2" a="1"/>
  <c r="J833" i="2" s="1"/>
  <c r="J831" i="2" a="1"/>
  <c r="J831" i="2" s="1"/>
  <c r="J829" i="2" a="1"/>
  <c r="J829" i="2" s="1"/>
  <c r="J827" i="2" a="1"/>
  <c r="J827" i="2" s="1"/>
  <c r="J825" i="2" a="1"/>
  <c r="J825" i="2" s="1"/>
  <c r="J823" i="2" a="1"/>
  <c r="J823" i="2" s="1"/>
  <c r="J821" i="2" a="1"/>
  <c r="J821" i="2" s="1"/>
  <c r="J819" i="2" a="1"/>
  <c r="J819" i="2" s="1"/>
  <c r="J817" i="2" a="1"/>
  <c r="J817" i="2" s="1"/>
  <c r="J815" i="2" a="1"/>
  <c r="J815" i="2" s="1"/>
  <c r="J813" i="2" a="1"/>
  <c r="J813" i="2" s="1"/>
  <c r="J811" i="2" a="1"/>
  <c r="J811" i="2" s="1"/>
  <c r="J809" i="2" a="1"/>
  <c r="J809" i="2" s="1"/>
  <c r="J807" i="2" a="1"/>
  <c r="J807" i="2" s="1"/>
  <c r="J805" i="2" a="1"/>
  <c r="J805" i="2" s="1"/>
  <c r="J803" i="2" a="1"/>
  <c r="J803" i="2" s="1"/>
  <c r="J801" i="2" a="1"/>
  <c r="J801" i="2" s="1"/>
  <c r="J799" i="2" a="1"/>
  <c r="J799" i="2" s="1"/>
  <c r="J797" i="2" a="1"/>
  <c r="J797" i="2" s="1"/>
  <c r="J795" i="2" a="1"/>
  <c r="J795" i="2" s="1"/>
  <c r="J793" i="2" a="1"/>
  <c r="J793" i="2" s="1"/>
  <c r="J791" i="2" a="1"/>
  <c r="J791" i="2" s="1"/>
  <c r="J789" i="2" a="1"/>
  <c r="J789" i="2" s="1"/>
  <c r="J787" i="2" a="1"/>
  <c r="J787" i="2" s="1"/>
  <c r="J785" i="2" a="1"/>
  <c r="J785" i="2" s="1"/>
  <c r="J783" i="2" a="1"/>
  <c r="J783" i="2" s="1"/>
  <c r="J781" i="2" a="1"/>
  <c r="J781" i="2" s="1"/>
  <c r="J779" i="2" a="1"/>
  <c r="J779" i="2" s="1"/>
  <c r="J777" i="2" a="1"/>
  <c r="J777" i="2" s="1"/>
  <c r="J775" i="2" a="1"/>
  <c r="J775" i="2" s="1"/>
  <c r="J773" i="2" a="1"/>
  <c r="J773" i="2" s="1"/>
  <c r="J771" i="2" a="1"/>
  <c r="J771" i="2" s="1"/>
  <c r="J769" i="2" a="1"/>
  <c r="J769" i="2" s="1"/>
  <c r="J767" i="2" a="1"/>
  <c r="J767" i="2" s="1"/>
  <c r="J765" i="2" a="1"/>
  <c r="J765" i="2" s="1"/>
  <c r="J763" i="2" a="1"/>
  <c r="J763" i="2" s="1"/>
  <c r="J761" i="2" a="1"/>
  <c r="J761" i="2" s="1"/>
  <c r="J759" i="2" a="1"/>
  <c r="J759" i="2" s="1"/>
  <c r="J757" i="2" a="1"/>
  <c r="J757" i="2" s="1"/>
  <c r="J755" i="2" a="1"/>
  <c r="J755" i="2" s="1"/>
  <c r="J753" i="2" a="1"/>
  <c r="J753" i="2" s="1"/>
  <c r="J751" i="2" a="1"/>
  <c r="J751" i="2" s="1"/>
  <c r="J749" i="2" a="1"/>
  <c r="J749" i="2" s="1"/>
  <c r="J747" i="2" a="1"/>
  <c r="J747" i="2" s="1"/>
  <c r="J745" i="2" a="1"/>
  <c r="J745" i="2" s="1"/>
  <c r="J743" i="2" a="1"/>
  <c r="J743" i="2" s="1"/>
  <c r="J741" i="2" a="1"/>
  <c r="J741" i="2" s="1"/>
  <c r="J739" i="2" a="1"/>
  <c r="J739" i="2" s="1"/>
  <c r="J737" i="2" a="1"/>
  <c r="J737" i="2" s="1"/>
  <c r="J735" i="2" a="1"/>
  <c r="J735" i="2" s="1"/>
  <c r="J733" i="2" a="1"/>
  <c r="J733" i="2" s="1"/>
  <c r="J731" i="2" a="1"/>
  <c r="J731" i="2" s="1"/>
  <c r="J729" i="2" a="1"/>
  <c r="J729" i="2" s="1"/>
  <c r="J727" i="2" a="1"/>
  <c r="J727" i="2" s="1"/>
  <c r="J725" i="2" a="1"/>
  <c r="J725" i="2" s="1"/>
  <c r="J723" i="2" a="1"/>
  <c r="J723" i="2" s="1"/>
  <c r="J721" i="2" a="1"/>
  <c r="J721" i="2" s="1"/>
  <c r="J719" i="2" a="1"/>
  <c r="J719" i="2" s="1"/>
  <c r="J717" i="2" a="1"/>
  <c r="J717" i="2" s="1"/>
  <c r="J715" i="2" a="1"/>
  <c r="J715" i="2" s="1"/>
  <c r="J713" i="2" a="1"/>
  <c r="J713" i="2" s="1"/>
  <c r="J711" i="2" a="1"/>
  <c r="J711" i="2" s="1"/>
  <c r="J709" i="2" a="1"/>
  <c r="J709" i="2" s="1"/>
  <c r="J707" i="2" a="1"/>
  <c r="J707" i="2" s="1"/>
  <c r="J705" i="2" a="1"/>
  <c r="J705" i="2" s="1"/>
  <c r="J703" i="2" a="1"/>
  <c r="J703" i="2" s="1"/>
  <c r="J701" i="2" a="1"/>
  <c r="J701" i="2" s="1"/>
  <c r="J699" i="2" a="1"/>
  <c r="J699" i="2" s="1"/>
  <c r="J697" i="2" a="1"/>
  <c r="J697" i="2" s="1"/>
  <c r="J695" i="2" a="1"/>
  <c r="J695" i="2" s="1"/>
  <c r="J693" i="2" a="1"/>
  <c r="J693" i="2" s="1"/>
  <c r="J691" i="2" a="1"/>
  <c r="J691" i="2" s="1"/>
  <c r="J689" i="2" a="1"/>
  <c r="J689" i="2" s="1"/>
  <c r="J687" i="2" a="1"/>
  <c r="J687" i="2" s="1"/>
  <c r="J685" i="2" a="1"/>
  <c r="J685" i="2" s="1"/>
  <c r="I702" i="2" a="1"/>
  <c r="I702" i="2" s="1"/>
  <c r="I700" i="2" a="1"/>
  <c r="I700" i="2" s="1"/>
  <c r="I698" i="2" a="1"/>
  <c r="I698" i="2" s="1"/>
  <c r="I696" i="2" a="1"/>
  <c r="I696" i="2" s="1"/>
  <c r="I694" i="2" a="1"/>
  <c r="I694" i="2" s="1"/>
  <c r="I692" i="2" a="1"/>
  <c r="I692" i="2" s="1"/>
  <c r="I690" i="2" a="1"/>
  <c r="I690" i="2" s="1"/>
  <c r="I688" i="2" a="1"/>
  <c r="I688" i="2" s="1"/>
  <c r="I686" i="2" a="1"/>
  <c r="I686" i="2" s="1"/>
  <c r="I684" i="2" a="1"/>
  <c r="I684" i="2" s="1"/>
  <c r="I682" i="2" a="1"/>
  <c r="I682" i="2" s="1"/>
  <c r="I680" i="2" a="1"/>
  <c r="I680" i="2" s="1"/>
  <c r="I678" i="2" a="1"/>
  <c r="I678" i="2" s="1"/>
  <c r="I676" i="2" a="1"/>
  <c r="I676" i="2" s="1"/>
  <c r="I674" i="2" a="1"/>
  <c r="I674" i="2" s="1"/>
  <c r="I672" i="2" a="1"/>
  <c r="I672" i="2" s="1"/>
  <c r="I670" i="2" a="1"/>
  <c r="I670" i="2" s="1"/>
  <c r="I668" i="2" a="1"/>
  <c r="I668" i="2" s="1"/>
  <c r="I666" i="2" a="1"/>
  <c r="I666" i="2" s="1"/>
  <c r="I664" i="2" a="1"/>
  <c r="I664" i="2" s="1"/>
  <c r="I662" i="2" a="1"/>
  <c r="I662" i="2" s="1"/>
  <c r="I660" i="2" a="1"/>
  <c r="I660" i="2" s="1"/>
  <c r="I658" i="2" a="1"/>
  <c r="I658" i="2" s="1"/>
  <c r="I656" i="2" a="1"/>
  <c r="I656" i="2" s="1"/>
  <c r="I654" i="2" a="1"/>
  <c r="I654" i="2" s="1"/>
  <c r="I652" i="2" a="1"/>
  <c r="I652" i="2" s="1"/>
  <c r="I650" i="2" a="1"/>
  <c r="I650" i="2" s="1"/>
  <c r="I648" i="2" a="1"/>
  <c r="I648" i="2" s="1"/>
  <c r="I646" i="2" a="1"/>
  <c r="I646" i="2" s="1"/>
  <c r="I644" i="2" a="1"/>
  <c r="I644" i="2" s="1"/>
  <c r="I642" i="2" a="1"/>
  <c r="I642" i="2" s="1"/>
  <c r="I640" i="2" a="1"/>
  <c r="I640" i="2" s="1"/>
  <c r="I638" i="2" a="1"/>
  <c r="I638" i="2" s="1"/>
  <c r="I636" i="2" a="1"/>
  <c r="I636" i="2" s="1"/>
  <c r="I634" i="2" a="1"/>
  <c r="I634" i="2" s="1"/>
  <c r="I632" i="2" a="1"/>
  <c r="I632" i="2" s="1"/>
  <c r="I630" i="2" a="1"/>
  <c r="I630" i="2" s="1"/>
  <c r="I628" i="2" a="1"/>
  <c r="I628" i="2" s="1"/>
  <c r="I626" i="2" a="1"/>
  <c r="I626" i="2" s="1"/>
  <c r="I624" i="2" a="1"/>
  <c r="I624" i="2" s="1"/>
  <c r="I622" i="2" a="1"/>
  <c r="I622" i="2" s="1"/>
  <c r="I620" i="2" a="1"/>
  <c r="I620" i="2" s="1"/>
  <c r="I618" i="2" a="1"/>
  <c r="I618" i="2" s="1"/>
  <c r="I616" i="2" a="1"/>
  <c r="I616" i="2" s="1"/>
  <c r="I614" i="2" a="1"/>
  <c r="I614" i="2" s="1"/>
  <c r="I612" i="2" a="1"/>
  <c r="I612" i="2" s="1"/>
  <c r="I610" i="2" a="1"/>
  <c r="I610" i="2" s="1"/>
  <c r="I608" i="2" a="1"/>
  <c r="I608" i="2" s="1"/>
  <c r="I606" i="2" a="1"/>
  <c r="I606" i="2" s="1"/>
  <c r="I604" i="2" a="1"/>
  <c r="I604" i="2" s="1"/>
  <c r="I602" i="2" a="1"/>
  <c r="I602" i="2" s="1"/>
  <c r="I600" i="2" a="1"/>
  <c r="I600" i="2" s="1"/>
  <c r="I598" i="2" a="1"/>
  <c r="I598" i="2" s="1"/>
  <c r="I596" i="2" a="1"/>
  <c r="I596" i="2" s="1"/>
  <c r="I594" i="2" a="1"/>
  <c r="I594" i="2" s="1"/>
  <c r="I592" i="2" a="1"/>
  <c r="I592" i="2" s="1"/>
  <c r="I590" i="2" a="1"/>
  <c r="I590" i="2" s="1"/>
  <c r="I588" i="2" a="1"/>
  <c r="I588" i="2" s="1"/>
  <c r="I586" i="2" a="1"/>
  <c r="I586" i="2" s="1"/>
  <c r="I584" i="2" a="1"/>
  <c r="I584" i="2" s="1"/>
  <c r="I582" i="2" a="1"/>
  <c r="I582" i="2" s="1"/>
  <c r="I580" i="2" a="1"/>
  <c r="I580" i="2" s="1"/>
  <c r="I578" i="2" a="1"/>
  <c r="I578" i="2" s="1"/>
  <c r="I576" i="2" a="1"/>
  <c r="I576" i="2" s="1"/>
  <c r="I574" i="2" a="1"/>
  <c r="I574" i="2" s="1"/>
  <c r="I572" i="2" a="1"/>
  <c r="I572" i="2" s="1"/>
  <c r="I570" i="2" a="1"/>
  <c r="I570" i="2" s="1"/>
  <c r="I568" i="2" a="1"/>
  <c r="I568" i="2" s="1"/>
  <c r="I566" i="2" a="1"/>
  <c r="I566" i="2" s="1"/>
  <c r="I564" i="2" a="1"/>
  <c r="I564" i="2" s="1"/>
  <c r="I562" i="2" a="1"/>
  <c r="I562" i="2" s="1"/>
  <c r="I560" i="2" a="1"/>
  <c r="I560" i="2" s="1"/>
  <c r="I558" i="2" a="1"/>
  <c r="I558" i="2" s="1"/>
  <c r="I556" i="2" a="1"/>
  <c r="I556" i="2" s="1"/>
  <c r="I554" i="2" a="1"/>
  <c r="I554" i="2" s="1"/>
  <c r="I552" i="2" a="1"/>
  <c r="I552" i="2" s="1"/>
  <c r="I550" i="2" a="1"/>
  <c r="I550" i="2" s="1"/>
  <c r="I548" i="2" a="1"/>
  <c r="I548" i="2" s="1"/>
  <c r="I546" i="2" a="1"/>
  <c r="I546" i="2" s="1"/>
  <c r="I544" i="2" a="1"/>
  <c r="I544" i="2" s="1"/>
  <c r="I542" i="2" a="1"/>
  <c r="I542" i="2" s="1"/>
  <c r="I540" i="2" a="1"/>
  <c r="I540" i="2" s="1"/>
  <c r="I538" i="2" a="1"/>
  <c r="I538" i="2" s="1"/>
  <c r="I536" i="2" a="1"/>
  <c r="I536" i="2" s="1"/>
  <c r="I534" i="2" a="1"/>
  <c r="I534" i="2" s="1"/>
  <c r="I532" i="2" a="1"/>
  <c r="I532" i="2" s="1"/>
  <c r="I530" i="2" a="1"/>
  <c r="I530" i="2" s="1"/>
  <c r="I528" i="2" a="1"/>
  <c r="I528" i="2" s="1"/>
  <c r="I526" i="2" a="1"/>
  <c r="I526" i="2" s="1"/>
  <c r="I524" i="2" a="1"/>
  <c r="I524" i="2" s="1"/>
  <c r="I522" i="2" a="1"/>
  <c r="I522" i="2" s="1"/>
  <c r="I520" i="2" a="1"/>
  <c r="I520" i="2" s="1"/>
  <c r="I518" i="2" a="1"/>
  <c r="I518" i="2" s="1"/>
  <c r="I516" i="2" a="1"/>
  <c r="I516" i="2" s="1"/>
  <c r="I514" i="2" a="1"/>
  <c r="I514" i="2" s="1"/>
  <c r="J692" i="2" a="1"/>
  <c r="J692" i="2" s="1"/>
  <c r="J690" i="2" a="1"/>
  <c r="J690" i="2" s="1"/>
  <c r="J688" i="2" a="1"/>
  <c r="J688" i="2" s="1"/>
  <c r="J686" i="2" a="1"/>
  <c r="J686" i="2" s="1"/>
  <c r="J684" i="2" a="1"/>
  <c r="J684" i="2" s="1"/>
  <c r="J682" i="2" a="1"/>
  <c r="J682" i="2" s="1"/>
  <c r="J680" i="2" a="1"/>
  <c r="J680" i="2" s="1"/>
  <c r="J678" i="2" a="1"/>
  <c r="J678" i="2" s="1"/>
  <c r="J676" i="2" a="1"/>
  <c r="J676" i="2" s="1"/>
  <c r="J674" i="2" a="1"/>
  <c r="J674" i="2" s="1"/>
  <c r="J672" i="2" a="1"/>
  <c r="J672" i="2" s="1"/>
  <c r="J670" i="2" a="1"/>
  <c r="J670" i="2" s="1"/>
  <c r="J668" i="2" a="1"/>
  <c r="J668" i="2" s="1"/>
  <c r="J666" i="2" a="1"/>
  <c r="J666" i="2" s="1"/>
  <c r="J664" i="2" a="1"/>
  <c r="J664" i="2" s="1"/>
  <c r="J662" i="2" a="1"/>
  <c r="J662" i="2" s="1"/>
  <c r="J660" i="2" a="1"/>
  <c r="J660" i="2" s="1"/>
  <c r="J658" i="2" a="1"/>
  <c r="J658" i="2" s="1"/>
  <c r="J656" i="2" a="1"/>
  <c r="J656" i="2" s="1"/>
  <c r="J654" i="2" a="1"/>
  <c r="J654" i="2" s="1"/>
  <c r="J652" i="2" a="1"/>
  <c r="J652" i="2" s="1"/>
  <c r="J650" i="2" a="1"/>
  <c r="J650" i="2" s="1"/>
  <c r="J648" i="2" a="1"/>
  <c r="J648" i="2" s="1"/>
  <c r="J646" i="2" a="1"/>
  <c r="J646" i="2" s="1"/>
  <c r="J644" i="2" a="1"/>
  <c r="J644" i="2" s="1"/>
  <c r="J642" i="2" a="1"/>
  <c r="J642" i="2" s="1"/>
  <c r="J640" i="2" a="1"/>
  <c r="J640" i="2" s="1"/>
  <c r="J638" i="2" a="1"/>
  <c r="J638" i="2" s="1"/>
  <c r="J636" i="2" a="1"/>
  <c r="J636" i="2" s="1"/>
  <c r="J634" i="2" a="1"/>
  <c r="J634" i="2" s="1"/>
  <c r="J632" i="2" a="1"/>
  <c r="J632" i="2" s="1"/>
  <c r="J630" i="2" a="1"/>
  <c r="J630" i="2" s="1"/>
  <c r="J628" i="2" a="1"/>
  <c r="J628" i="2" s="1"/>
  <c r="J626" i="2" a="1"/>
  <c r="J626" i="2" s="1"/>
  <c r="J624" i="2" a="1"/>
  <c r="J624" i="2" s="1"/>
  <c r="J622" i="2" a="1"/>
  <c r="J622" i="2" s="1"/>
  <c r="J620" i="2" a="1"/>
  <c r="J620" i="2" s="1"/>
  <c r="J618" i="2" a="1"/>
  <c r="J618" i="2" s="1"/>
  <c r="J616" i="2" a="1"/>
  <c r="J616" i="2" s="1"/>
  <c r="J614" i="2" a="1"/>
  <c r="J614" i="2" s="1"/>
  <c r="J612" i="2" a="1"/>
  <c r="J612" i="2" s="1"/>
  <c r="J610" i="2" a="1"/>
  <c r="J610" i="2" s="1"/>
  <c r="J608" i="2" a="1"/>
  <c r="J608" i="2" s="1"/>
  <c r="J606" i="2" a="1"/>
  <c r="J606" i="2" s="1"/>
  <c r="J604" i="2" a="1"/>
  <c r="J604" i="2" s="1"/>
  <c r="J602" i="2" a="1"/>
  <c r="J602" i="2" s="1"/>
  <c r="J600" i="2" a="1"/>
  <c r="J600" i="2" s="1"/>
  <c r="J598" i="2" a="1"/>
  <c r="J598" i="2" s="1"/>
  <c r="J596" i="2" a="1"/>
  <c r="J596" i="2" s="1"/>
  <c r="J594" i="2" a="1"/>
  <c r="J594" i="2" s="1"/>
  <c r="J592" i="2" a="1"/>
  <c r="J592" i="2" s="1"/>
  <c r="J590" i="2" a="1"/>
  <c r="J590" i="2" s="1"/>
  <c r="J588" i="2" a="1"/>
  <c r="J588" i="2" s="1"/>
  <c r="J586" i="2" a="1"/>
  <c r="J586" i="2" s="1"/>
  <c r="J584" i="2" a="1"/>
  <c r="J584" i="2" s="1"/>
  <c r="J582" i="2" a="1"/>
  <c r="J582" i="2" s="1"/>
  <c r="J580" i="2" a="1"/>
  <c r="J580" i="2" s="1"/>
  <c r="J578" i="2" a="1"/>
  <c r="J578" i="2" s="1"/>
  <c r="J576" i="2" a="1"/>
  <c r="J576" i="2" s="1"/>
  <c r="J574" i="2" a="1"/>
  <c r="J574" i="2" s="1"/>
  <c r="J572" i="2" a="1"/>
  <c r="J572" i="2" s="1"/>
  <c r="J570" i="2" a="1"/>
  <c r="J570" i="2" s="1"/>
  <c r="J568" i="2" a="1"/>
  <c r="J568" i="2" s="1"/>
  <c r="J566" i="2" a="1"/>
  <c r="J566" i="2" s="1"/>
  <c r="J564" i="2" a="1"/>
  <c r="J564" i="2" s="1"/>
  <c r="J562" i="2" a="1"/>
  <c r="J562" i="2" s="1"/>
  <c r="J560" i="2" a="1"/>
  <c r="J560" i="2" s="1"/>
  <c r="J558" i="2" a="1"/>
  <c r="J558" i="2" s="1"/>
  <c r="J556" i="2" a="1"/>
  <c r="J556" i="2" s="1"/>
  <c r="J554" i="2" a="1"/>
  <c r="J554" i="2" s="1"/>
  <c r="J552" i="2" a="1"/>
  <c r="J552" i="2" s="1"/>
  <c r="J550" i="2" a="1"/>
  <c r="J550" i="2" s="1"/>
  <c r="J548" i="2" a="1"/>
  <c r="J548" i="2" s="1"/>
  <c r="J546" i="2" a="1"/>
  <c r="J546" i="2" s="1"/>
  <c r="J544" i="2" a="1"/>
  <c r="J544" i="2" s="1"/>
  <c r="J542" i="2" a="1"/>
  <c r="J542" i="2" s="1"/>
  <c r="J540" i="2" a="1"/>
  <c r="J540" i="2" s="1"/>
  <c r="J538" i="2" a="1"/>
  <c r="J538" i="2" s="1"/>
  <c r="J536" i="2" a="1"/>
  <c r="J536" i="2" s="1"/>
  <c r="J534" i="2" a="1"/>
  <c r="J534" i="2" s="1"/>
  <c r="J532" i="2" a="1"/>
  <c r="J532" i="2" s="1"/>
  <c r="J530" i="2" a="1"/>
  <c r="J530" i="2" s="1"/>
  <c r="J528" i="2" a="1"/>
  <c r="J528" i="2" s="1"/>
  <c r="J526" i="2" a="1"/>
  <c r="J526" i="2" s="1"/>
  <c r="J524" i="2" a="1"/>
  <c r="J524" i="2" s="1"/>
  <c r="J522" i="2" a="1"/>
  <c r="J522" i="2" s="1"/>
  <c r="J520" i="2" a="1"/>
  <c r="J520" i="2" s="1"/>
  <c r="J518" i="2" a="1"/>
  <c r="J518" i="2" s="1"/>
  <c r="J516" i="2" a="1"/>
  <c r="J516" i="2" s="1"/>
  <c r="J514" i="2" a="1"/>
  <c r="J514" i="2" s="1"/>
  <c r="I703" i="2" a="1"/>
  <c r="I703" i="2" s="1"/>
  <c r="I701" i="2" a="1"/>
  <c r="I701" i="2" s="1"/>
  <c r="I699" i="2" a="1"/>
  <c r="I699" i="2" s="1"/>
  <c r="I697" i="2" a="1"/>
  <c r="I697" i="2" s="1"/>
  <c r="I695" i="2" a="1"/>
  <c r="I695" i="2" s="1"/>
  <c r="I693" i="2" a="1"/>
  <c r="I693" i="2" s="1"/>
  <c r="I691" i="2" a="1"/>
  <c r="I691" i="2" s="1"/>
  <c r="I689" i="2" a="1"/>
  <c r="I689" i="2" s="1"/>
  <c r="I687" i="2" a="1"/>
  <c r="I687" i="2" s="1"/>
  <c r="I685" i="2" a="1"/>
  <c r="I685" i="2" s="1"/>
  <c r="I683" i="2" a="1"/>
  <c r="I683" i="2" s="1"/>
  <c r="I681" i="2" a="1"/>
  <c r="I681" i="2" s="1"/>
  <c r="I679" i="2" a="1"/>
  <c r="I679" i="2" s="1"/>
  <c r="I677" i="2" a="1"/>
  <c r="I677" i="2" s="1"/>
  <c r="I675" i="2" a="1"/>
  <c r="I675" i="2" s="1"/>
  <c r="I673" i="2" a="1"/>
  <c r="I673" i="2" s="1"/>
  <c r="I671" i="2" a="1"/>
  <c r="I671" i="2" s="1"/>
  <c r="I669" i="2" a="1"/>
  <c r="I669" i="2" s="1"/>
  <c r="I667" i="2" a="1"/>
  <c r="I667" i="2" s="1"/>
  <c r="I665" i="2" a="1"/>
  <c r="I665" i="2" s="1"/>
  <c r="I663" i="2" a="1"/>
  <c r="I663" i="2" s="1"/>
  <c r="I661" i="2" a="1"/>
  <c r="I661" i="2" s="1"/>
  <c r="I659" i="2" a="1"/>
  <c r="I659" i="2" s="1"/>
  <c r="I657" i="2" a="1"/>
  <c r="I657" i="2" s="1"/>
  <c r="I655" i="2" a="1"/>
  <c r="I655" i="2" s="1"/>
  <c r="I653" i="2" a="1"/>
  <c r="I653" i="2" s="1"/>
  <c r="I651" i="2" a="1"/>
  <c r="I651" i="2" s="1"/>
  <c r="I649" i="2" a="1"/>
  <c r="I649" i="2" s="1"/>
  <c r="I647" i="2" a="1"/>
  <c r="I647" i="2" s="1"/>
  <c r="I645" i="2" a="1"/>
  <c r="I645" i="2" s="1"/>
  <c r="I643" i="2" a="1"/>
  <c r="I643" i="2" s="1"/>
  <c r="I641" i="2" a="1"/>
  <c r="I641" i="2" s="1"/>
  <c r="I639" i="2" a="1"/>
  <c r="I639" i="2" s="1"/>
  <c r="I637" i="2" a="1"/>
  <c r="I637" i="2" s="1"/>
  <c r="I635" i="2" a="1"/>
  <c r="I635" i="2" s="1"/>
  <c r="I633" i="2" a="1"/>
  <c r="I633" i="2" s="1"/>
  <c r="I631" i="2" a="1"/>
  <c r="I631" i="2" s="1"/>
  <c r="I629" i="2" a="1"/>
  <c r="I629" i="2" s="1"/>
  <c r="I627" i="2" a="1"/>
  <c r="I627" i="2" s="1"/>
  <c r="I625" i="2" a="1"/>
  <c r="I625" i="2" s="1"/>
  <c r="I623" i="2" a="1"/>
  <c r="I623" i="2" s="1"/>
  <c r="I621" i="2" a="1"/>
  <c r="I621" i="2" s="1"/>
  <c r="I619" i="2" a="1"/>
  <c r="I619" i="2" s="1"/>
  <c r="I617" i="2" a="1"/>
  <c r="I617" i="2" s="1"/>
  <c r="I615" i="2" a="1"/>
  <c r="I615" i="2" s="1"/>
  <c r="I613" i="2" a="1"/>
  <c r="I613" i="2" s="1"/>
  <c r="I611" i="2" a="1"/>
  <c r="I611" i="2" s="1"/>
  <c r="I609" i="2" a="1"/>
  <c r="I609" i="2" s="1"/>
  <c r="I607" i="2" a="1"/>
  <c r="I607" i="2" s="1"/>
  <c r="I605" i="2" a="1"/>
  <c r="I605" i="2" s="1"/>
  <c r="I603" i="2" a="1"/>
  <c r="I603" i="2" s="1"/>
  <c r="I601" i="2" a="1"/>
  <c r="I601" i="2" s="1"/>
  <c r="I599" i="2" a="1"/>
  <c r="I599" i="2" s="1"/>
  <c r="I597" i="2" a="1"/>
  <c r="I597" i="2" s="1"/>
  <c r="I595" i="2" a="1"/>
  <c r="I595" i="2" s="1"/>
  <c r="I593" i="2" a="1"/>
  <c r="I593" i="2" s="1"/>
  <c r="I591" i="2" a="1"/>
  <c r="I591" i="2" s="1"/>
  <c r="I589" i="2" a="1"/>
  <c r="I589" i="2" s="1"/>
  <c r="I587" i="2" a="1"/>
  <c r="I587" i="2" s="1"/>
  <c r="I585" i="2" a="1"/>
  <c r="I585" i="2" s="1"/>
  <c r="I583" i="2" a="1"/>
  <c r="I583" i="2" s="1"/>
  <c r="I581" i="2" a="1"/>
  <c r="I581" i="2" s="1"/>
  <c r="I579" i="2" a="1"/>
  <c r="I579" i="2" s="1"/>
  <c r="I577" i="2" a="1"/>
  <c r="I577" i="2" s="1"/>
  <c r="I575" i="2" a="1"/>
  <c r="I575" i="2" s="1"/>
  <c r="I573" i="2" a="1"/>
  <c r="I573" i="2" s="1"/>
  <c r="I571" i="2" a="1"/>
  <c r="I571" i="2" s="1"/>
  <c r="I569" i="2" a="1"/>
  <c r="I569" i="2" s="1"/>
  <c r="I567" i="2" a="1"/>
  <c r="I567" i="2" s="1"/>
  <c r="I565" i="2" a="1"/>
  <c r="I565" i="2" s="1"/>
  <c r="I563" i="2" a="1"/>
  <c r="I563" i="2" s="1"/>
  <c r="I561" i="2" a="1"/>
  <c r="I561" i="2" s="1"/>
  <c r="I559" i="2" a="1"/>
  <c r="I559" i="2" s="1"/>
  <c r="I557" i="2" a="1"/>
  <c r="I557" i="2" s="1"/>
  <c r="I555" i="2" a="1"/>
  <c r="I555" i="2" s="1"/>
  <c r="I553" i="2" a="1"/>
  <c r="I553" i="2" s="1"/>
  <c r="I551" i="2" a="1"/>
  <c r="I551" i="2" s="1"/>
  <c r="I549" i="2" a="1"/>
  <c r="I549" i="2" s="1"/>
  <c r="I547" i="2" a="1"/>
  <c r="I547" i="2" s="1"/>
  <c r="I545" i="2" a="1"/>
  <c r="I545" i="2" s="1"/>
  <c r="I543" i="2" a="1"/>
  <c r="I543" i="2" s="1"/>
  <c r="I541" i="2" a="1"/>
  <c r="I541" i="2" s="1"/>
  <c r="I539" i="2" a="1"/>
  <c r="I539" i="2" s="1"/>
  <c r="I537" i="2" a="1"/>
  <c r="I537" i="2" s="1"/>
  <c r="I535" i="2" a="1"/>
  <c r="I535" i="2" s="1"/>
  <c r="I533" i="2" a="1"/>
  <c r="I533" i="2" s="1"/>
  <c r="I531" i="2" a="1"/>
  <c r="I531" i="2" s="1"/>
  <c r="I529" i="2" a="1"/>
  <c r="I529" i="2" s="1"/>
  <c r="I527" i="2" a="1"/>
  <c r="I527" i="2" s="1"/>
  <c r="I525" i="2" a="1"/>
  <c r="I525" i="2" s="1"/>
  <c r="I523" i="2" a="1"/>
  <c r="I523" i="2" s="1"/>
  <c r="I521" i="2" a="1"/>
  <c r="I521" i="2" s="1"/>
  <c r="I519" i="2" a="1"/>
  <c r="I519" i="2" s="1"/>
  <c r="I517" i="2" a="1"/>
  <c r="I517" i="2" s="1"/>
  <c r="I515" i="2" a="1"/>
  <c r="I515" i="2" s="1"/>
  <c r="J683" i="2" a="1"/>
  <c r="J683" i="2" s="1"/>
  <c r="J681" i="2" a="1"/>
  <c r="J681" i="2" s="1"/>
  <c r="J679" i="2" a="1"/>
  <c r="J679" i="2" s="1"/>
  <c r="J677" i="2" a="1"/>
  <c r="J677" i="2" s="1"/>
  <c r="J675" i="2" a="1"/>
  <c r="J675" i="2" s="1"/>
  <c r="J673" i="2" a="1"/>
  <c r="J673" i="2" s="1"/>
  <c r="J671" i="2" a="1"/>
  <c r="J671" i="2" s="1"/>
  <c r="J669" i="2" a="1"/>
  <c r="J669" i="2" s="1"/>
  <c r="J667" i="2" a="1"/>
  <c r="J667" i="2" s="1"/>
  <c r="J665" i="2" a="1"/>
  <c r="J665" i="2" s="1"/>
  <c r="J663" i="2" a="1"/>
  <c r="J663" i="2" s="1"/>
  <c r="J661" i="2" a="1"/>
  <c r="J661" i="2" s="1"/>
  <c r="J659" i="2" a="1"/>
  <c r="J659" i="2" s="1"/>
  <c r="J657" i="2" a="1"/>
  <c r="J657" i="2" s="1"/>
  <c r="J655" i="2" a="1"/>
  <c r="J655" i="2" s="1"/>
  <c r="J653" i="2" a="1"/>
  <c r="J653" i="2" s="1"/>
  <c r="J651" i="2" a="1"/>
  <c r="J651" i="2" s="1"/>
  <c r="J649" i="2" a="1"/>
  <c r="J649" i="2" s="1"/>
  <c r="J647" i="2" a="1"/>
  <c r="J647" i="2" s="1"/>
  <c r="J645" i="2" a="1"/>
  <c r="J645" i="2" s="1"/>
  <c r="J643" i="2" a="1"/>
  <c r="J643" i="2" s="1"/>
  <c r="J641" i="2" a="1"/>
  <c r="J641" i="2" s="1"/>
  <c r="J639" i="2" a="1"/>
  <c r="J639" i="2" s="1"/>
  <c r="J637" i="2" a="1"/>
  <c r="J637" i="2" s="1"/>
  <c r="J635" i="2" a="1"/>
  <c r="J635" i="2" s="1"/>
  <c r="J633" i="2" a="1"/>
  <c r="J633" i="2" s="1"/>
  <c r="J631" i="2" a="1"/>
  <c r="J631" i="2" s="1"/>
  <c r="J629" i="2" a="1"/>
  <c r="J629" i="2" s="1"/>
  <c r="J627" i="2" a="1"/>
  <c r="J627" i="2" s="1"/>
  <c r="J625" i="2" a="1"/>
  <c r="J625" i="2" s="1"/>
  <c r="J623" i="2" a="1"/>
  <c r="J623" i="2" s="1"/>
  <c r="J621" i="2" a="1"/>
  <c r="J621" i="2" s="1"/>
  <c r="J619" i="2" a="1"/>
  <c r="J619" i="2" s="1"/>
  <c r="J617" i="2" a="1"/>
  <c r="J617" i="2" s="1"/>
  <c r="J615" i="2" a="1"/>
  <c r="J615" i="2" s="1"/>
  <c r="J613" i="2" a="1"/>
  <c r="J613" i="2" s="1"/>
  <c r="J611" i="2" a="1"/>
  <c r="J611" i="2" s="1"/>
  <c r="J609" i="2" a="1"/>
  <c r="J609" i="2" s="1"/>
  <c r="J607" i="2" a="1"/>
  <c r="J607" i="2" s="1"/>
  <c r="J605" i="2" a="1"/>
  <c r="J605" i="2" s="1"/>
  <c r="J603" i="2" a="1"/>
  <c r="J603" i="2" s="1"/>
  <c r="J601" i="2" a="1"/>
  <c r="J601" i="2" s="1"/>
  <c r="J599" i="2" a="1"/>
  <c r="J599" i="2" s="1"/>
  <c r="J597" i="2" a="1"/>
  <c r="J597" i="2" s="1"/>
  <c r="J595" i="2" a="1"/>
  <c r="J595" i="2" s="1"/>
  <c r="J593" i="2" a="1"/>
  <c r="J593" i="2" s="1"/>
  <c r="J591" i="2" a="1"/>
  <c r="J591" i="2" s="1"/>
  <c r="J589" i="2" a="1"/>
  <c r="J589" i="2" s="1"/>
  <c r="J587" i="2" a="1"/>
  <c r="J587" i="2" s="1"/>
  <c r="J585" i="2" a="1"/>
  <c r="J585" i="2" s="1"/>
  <c r="J583" i="2" a="1"/>
  <c r="J583" i="2" s="1"/>
  <c r="J581" i="2" a="1"/>
  <c r="J581" i="2" s="1"/>
  <c r="J579" i="2" a="1"/>
  <c r="J579" i="2" s="1"/>
  <c r="J577" i="2" a="1"/>
  <c r="J577" i="2" s="1"/>
  <c r="J575" i="2" a="1"/>
  <c r="J575" i="2" s="1"/>
  <c r="J573" i="2" a="1"/>
  <c r="J573" i="2" s="1"/>
  <c r="J571" i="2" a="1"/>
  <c r="J571" i="2" s="1"/>
  <c r="J569" i="2" a="1"/>
  <c r="J569" i="2" s="1"/>
  <c r="J567" i="2" a="1"/>
  <c r="J567" i="2" s="1"/>
  <c r="J565" i="2" a="1"/>
  <c r="J565" i="2" s="1"/>
  <c r="J563" i="2" a="1"/>
  <c r="J563" i="2" s="1"/>
  <c r="J561" i="2" a="1"/>
  <c r="J561" i="2" s="1"/>
  <c r="J559" i="2" a="1"/>
  <c r="J559" i="2" s="1"/>
  <c r="J557" i="2" a="1"/>
  <c r="J557" i="2" s="1"/>
  <c r="J555" i="2" a="1"/>
  <c r="J555" i="2" s="1"/>
  <c r="J553" i="2" a="1"/>
  <c r="J553" i="2" s="1"/>
  <c r="J551" i="2" a="1"/>
  <c r="J551" i="2" s="1"/>
  <c r="J549" i="2" a="1"/>
  <c r="J549" i="2" s="1"/>
  <c r="J547" i="2" a="1"/>
  <c r="J547" i="2" s="1"/>
  <c r="J545" i="2" a="1"/>
  <c r="J545" i="2" s="1"/>
  <c r="J543" i="2" a="1"/>
  <c r="J543" i="2" s="1"/>
  <c r="J541" i="2" a="1"/>
  <c r="J541" i="2" s="1"/>
  <c r="J539" i="2" a="1"/>
  <c r="J539" i="2" s="1"/>
  <c r="J537" i="2" a="1"/>
  <c r="J537" i="2" s="1"/>
  <c r="J535" i="2" a="1"/>
  <c r="J535" i="2" s="1"/>
  <c r="J533" i="2" a="1"/>
  <c r="J533" i="2" s="1"/>
  <c r="J531" i="2" a="1"/>
  <c r="J531" i="2" s="1"/>
  <c r="J529" i="2" a="1"/>
  <c r="J529" i="2" s="1"/>
  <c r="J527" i="2" a="1"/>
  <c r="J527" i="2" s="1"/>
  <c r="J525" i="2" a="1"/>
  <c r="J525" i="2" s="1"/>
  <c r="J523" i="2" a="1"/>
  <c r="J523" i="2" s="1"/>
  <c r="J521" i="2" a="1"/>
  <c r="J521" i="2" s="1"/>
  <c r="J519" i="2" a="1"/>
  <c r="J519" i="2" s="1"/>
  <c r="J517" i="2" a="1"/>
  <c r="J517" i="2" s="1"/>
  <c r="J515" i="2" a="1"/>
  <c r="J515" i="2" s="1"/>
  <c r="G15" i="2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G125" i="2" s="1"/>
  <c r="G126" i="2" s="1"/>
  <c r="G127" i="2" s="1"/>
  <c r="G128" i="2" s="1"/>
  <c r="G129" i="2" s="1"/>
  <c r="G130" i="2" s="1"/>
  <c r="G131" i="2" s="1"/>
  <c r="G132" i="2" s="1"/>
  <c r="G133" i="2" s="1"/>
  <c r="G134" i="2" s="1"/>
  <c r="G135" i="2" s="1"/>
  <c r="G136" i="2" s="1"/>
  <c r="G137" i="2" s="1"/>
  <c r="G138" i="2" s="1"/>
  <c r="G139" i="2" s="1"/>
  <c r="G140" i="2" s="1"/>
  <c r="G141" i="2" s="1"/>
  <c r="G142" i="2" s="1"/>
  <c r="G143" i="2" s="1"/>
  <c r="G144" i="2" s="1"/>
  <c r="G145" i="2" s="1"/>
  <c r="G146" i="2" s="1"/>
  <c r="G147" i="2" s="1"/>
  <c r="G148" i="2" s="1"/>
  <c r="G149" i="2" s="1"/>
  <c r="G150" i="2" s="1"/>
  <c r="G151" i="2" s="1"/>
  <c r="G152" i="2" s="1"/>
  <c r="G153" i="2" s="1"/>
  <c r="G154" i="2" s="1"/>
  <c r="G155" i="2" s="1"/>
  <c r="G156" i="2" s="1"/>
  <c r="G157" i="2" s="1"/>
  <c r="G158" i="2" s="1"/>
  <c r="G159" i="2" s="1"/>
  <c r="G160" i="2" s="1"/>
  <c r="G161" i="2" s="1"/>
  <c r="G162" i="2" s="1"/>
  <c r="G163" i="2" s="1"/>
  <c r="G164" i="2" s="1"/>
  <c r="G165" i="2" s="1"/>
  <c r="G166" i="2" s="1"/>
  <c r="G167" i="2" s="1"/>
  <c r="G168" i="2" s="1"/>
  <c r="G169" i="2" s="1"/>
  <c r="G170" i="2" s="1"/>
  <c r="G171" i="2" s="1"/>
  <c r="G172" i="2" s="1"/>
  <c r="G173" i="2" s="1"/>
  <c r="G174" i="2" s="1"/>
  <c r="G175" i="2" s="1"/>
  <c r="G176" i="2" s="1"/>
  <c r="G177" i="2" s="1"/>
  <c r="G178" i="2" s="1"/>
  <c r="G179" i="2" s="1"/>
  <c r="G180" i="2" s="1"/>
  <c r="G181" i="2" s="1"/>
  <c r="G182" i="2" s="1"/>
  <c r="G183" i="2" s="1"/>
  <c r="G184" i="2" s="1"/>
  <c r="G185" i="2" s="1"/>
  <c r="G186" i="2" s="1"/>
  <c r="G187" i="2" s="1"/>
  <c r="G188" i="2" s="1"/>
  <c r="G189" i="2" s="1"/>
  <c r="G190" i="2" s="1"/>
  <c r="G191" i="2" s="1"/>
  <c r="G192" i="2" s="1"/>
  <c r="G193" i="2" s="1"/>
  <c r="G194" i="2" s="1"/>
  <c r="G195" i="2" s="1"/>
  <c r="G196" i="2" s="1"/>
  <c r="G197" i="2" s="1"/>
  <c r="G198" i="2" s="1"/>
  <c r="G199" i="2" s="1"/>
  <c r="G200" i="2" s="1"/>
  <c r="G201" i="2" s="1"/>
  <c r="G202" i="2" s="1"/>
  <c r="G203" i="2" s="1"/>
  <c r="G204" i="2" s="1"/>
  <c r="G205" i="2" s="1"/>
  <c r="G206" i="2" s="1"/>
  <c r="G207" i="2" s="1"/>
  <c r="G208" i="2" s="1"/>
  <c r="G209" i="2" s="1"/>
  <c r="G210" i="2" s="1"/>
  <c r="G211" i="2" s="1"/>
  <c r="G212" i="2" s="1"/>
  <c r="G213" i="2" s="1"/>
  <c r="G214" i="2" s="1"/>
  <c r="G215" i="2" s="1"/>
  <c r="G216" i="2" s="1"/>
  <c r="G217" i="2" s="1"/>
  <c r="G218" i="2" s="1"/>
  <c r="G219" i="2" s="1"/>
  <c r="G220" i="2" s="1"/>
  <c r="G221" i="2" s="1"/>
  <c r="G222" i="2" s="1"/>
  <c r="G223" i="2" s="1"/>
  <c r="G224" i="2" s="1"/>
  <c r="G225" i="2" s="1"/>
  <c r="G226" i="2" s="1"/>
  <c r="G227" i="2" s="1"/>
  <c r="G228" i="2" s="1"/>
  <c r="G229" i="2" s="1"/>
  <c r="G230" i="2" s="1"/>
  <c r="G231" i="2" s="1"/>
  <c r="G232" i="2" s="1"/>
  <c r="G233" i="2" s="1"/>
  <c r="G234" i="2" s="1"/>
  <c r="G235" i="2" s="1"/>
  <c r="G236" i="2" s="1"/>
  <c r="G237" i="2" s="1"/>
  <c r="G238" i="2" s="1"/>
  <c r="G239" i="2" s="1"/>
  <c r="G240" i="2" s="1"/>
  <c r="G241" i="2" s="1"/>
  <c r="G242" i="2" s="1"/>
  <c r="G243" i="2" s="1"/>
  <c r="G244" i="2" s="1"/>
  <c r="G245" i="2" s="1"/>
  <c r="G246" i="2" s="1"/>
  <c r="G247" i="2" s="1"/>
  <c r="G248" i="2" s="1"/>
  <c r="G249" i="2" s="1"/>
  <c r="G250" i="2" s="1"/>
  <c r="G251" i="2" s="1"/>
  <c r="G252" i="2" s="1"/>
  <c r="G253" i="2" s="1"/>
  <c r="G254" i="2" s="1"/>
  <c r="G255" i="2" s="1"/>
  <c r="G256" i="2" s="1"/>
  <c r="G257" i="2" s="1"/>
  <c r="G258" i="2" s="1"/>
  <c r="G259" i="2" s="1"/>
  <c r="G260" i="2" s="1"/>
  <c r="G261" i="2" s="1"/>
  <c r="G262" i="2" s="1"/>
  <c r="G263" i="2" s="1"/>
  <c r="G264" i="2" s="1"/>
  <c r="G265" i="2" s="1"/>
  <c r="G266" i="2" s="1"/>
  <c r="G267" i="2" s="1"/>
  <c r="G268" i="2" s="1"/>
  <c r="G269" i="2" s="1"/>
  <c r="G270" i="2" s="1"/>
  <c r="G271" i="2" s="1"/>
  <c r="G272" i="2" s="1"/>
  <c r="G273" i="2" s="1"/>
  <c r="G274" i="2" s="1"/>
  <c r="G275" i="2" s="1"/>
  <c r="G276" i="2" s="1"/>
  <c r="G277" i="2" s="1"/>
  <c r="G278" i="2" s="1"/>
  <c r="G279" i="2" s="1"/>
  <c r="G280" i="2" s="1"/>
  <c r="G281" i="2" s="1"/>
  <c r="G282" i="2" s="1"/>
  <c r="G283" i="2" s="1"/>
  <c r="G284" i="2" s="1"/>
  <c r="G285" i="2" s="1"/>
  <c r="G286" i="2" s="1"/>
  <c r="G287" i="2" s="1"/>
  <c r="G288" i="2" s="1"/>
  <c r="G289" i="2" s="1"/>
  <c r="G290" i="2" s="1"/>
  <c r="G291" i="2" s="1"/>
  <c r="G292" i="2" s="1"/>
  <c r="G293" i="2" s="1"/>
  <c r="G294" i="2" s="1"/>
  <c r="G295" i="2" s="1"/>
  <c r="G296" i="2" s="1"/>
  <c r="G297" i="2" s="1"/>
  <c r="G298" i="2" s="1"/>
  <c r="G299" i="2" s="1"/>
  <c r="G300" i="2" s="1"/>
  <c r="G301" i="2" s="1"/>
  <c r="G302" i="2" s="1"/>
  <c r="G303" i="2" s="1"/>
  <c r="G304" i="2" s="1"/>
  <c r="G305" i="2" s="1"/>
  <c r="G306" i="2" s="1"/>
  <c r="G307" i="2" s="1"/>
  <c r="G308" i="2" s="1"/>
  <c r="G309" i="2" s="1"/>
  <c r="G310" i="2" s="1"/>
  <c r="G311" i="2" s="1"/>
  <c r="G312" i="2" s="1"/>
  <c r="G313" i="2" s="1"/>
  <c r="G314" i="2" s="1"/>
  <c r="G315" i="2" s="1"/>
  <c r="G316" i="2" s="1"/>
  <c r="G317" i="2" s="1"/>
  <c r="G318" i="2" s="1"/>
  <c r="G319" i="2" s="1"/>
  <c r="G320" i="2" s="1"/>
  <c r="G321" i="2" s="1"/>
  <c r="G322" i="2" s="1"/>
  <c r="G323" i="2" s="1"/>
  <c r="G324" i="2" s="1"/>
  <c r="G325" i="2" s="1"/>
  <c r="G326" i="2" s="1"/>
  <c r="G327" i="2" s="1"/>
  <c r="G328" i="2" s="1"/>
  <c r="G329" i="2" s="1"/>
  <c r="G330" i="2" s="1"/>
  <c r="G331" i="2" s="1"/>
  <c r="G332" i="2" s="1"/>
  <c r="G333" i="2" s="1"/>
  <c r="G334" i="2" s="1"/>
  <c r="G335" i="2" s="1"/>
  <c r="G336" i="2" s="1"/>
  <c r="G337" i="2" s="1"/>
  <c r="G338" i="2" s="1"/>
  <c r="G339" i="2" s="1"/>
  <c r="G340" i="2" s="1"/>
  <c r="G341" i="2" s="1"/>
  <c r="G342" i="2" s="1"/>
  <c r="G343" i="2" s="1"/>
  <c r="G344" i="2" s="1"/>
  <c r="G345" i="2" s="1"/>
  <c r="G346" i="2" s="1"/>
  <c r="G347" i="2" s="1"/>
  <c r="G348" i="2" s="1"/>
  <c r="G349" i="2" s="1"/>
  <c r="G350" i="2" s="1"/>
  <c r="G351" i="2" s="1"/>
  <c r="G352" i="2" s="1"/>
  <c r="G353" i="2" s="1"/>
  <c r="G354" i="2" s="1"/>
  <c r="G355" i="2" s="1"/>
  <c r="G356" i="2" s="1"/>
  <c r="G357" i="2" s="1"/>
  <c r="G358" i="2" s="1"/>
  <c r="G359" i="2" s="1"/>
  <c r="G360" i="2" s="1"/>
  <c r="G361" i="2" s="1"/>
  <c r="G362" i="2" s="1"/>
  <c r="G363" i="2" s="1"/>
  <c r="G364" i="2" s="1"/>
  <c r="G365" i="2" s="1"/>
  <c r="G366" i="2" s="1"/>
  <c r="G367" i="2" s="1"/>
  <c r="G368" i="2" s="1"/>
  <c r="G369" i="2" s="1"/>
  <c r="G370" i="2" s="1"/>
  <c r="G371" i="2" s="1"/>
  <c r="G372" i="2" s="1"/>
  <c r="G373" i="2" s="1"/>
  <c r="G374" i="2" s="1"/>
  <c r="G375" i="2" s="1"/>
  <c r="G376" i="2" s="1"/>
  <c r="G377" i="2" s="1"/>
  <c r="G378" i="2" s="1"/>
  <c r="G379" i="2" s="1"/>
  <c r="G380" i="2" s="1"/>
  <c r="G381" i="2" s="1"/>
  <c r="G382" i="2" s="1"/>
  <c r="G383" i="2" s="1"/>
  <c r="G384" i="2" s="1"/>
  <c r="G385" i="2" s="1"/>
  <c r="G386" i="2" s="1"/>
  <c r="G387" i="2" s="1"/>
  <c r="G388" i="2" s="1"/>
  <c r="G389" i="2" s="1"/>
  <c r="G390" i="2" s="1"/>
  <c r="G391" i="2" s="1"/>
  <c r="G392" i="2" s="1"/>
  <c r="G393" i="2" s="1"/>
  <c r="G394" i="2" s="1"/>
  <c r="G395" i="2" s="1"/>
  <c r="G396" i="2" s="1"/>
  <c r="G397" i="2" s="1"/>
  <c r="G398" i="2" s="1"/>
  <c r="G399" i="2" s="1"/>
  <c r="G400" i="2" s="1"/>
  <c r="G401" i="2" s="1"/>
  <c r="G402" i="2" s="1"/>
  <c r="G403" i="2" s="1"/>
  <c r="G404" i="2" s="1"/>
  <c r="G405" i="2" s="1"/>
  <c r="G406" i="2" s="1"/>
  <c r="G407" i="2" s="1"/>
  <c r="G408" i="2" s="1"/>
  <c r="G409" i="2" s="1"/>
  <c r="G410" i="2" s="1"/>
  <c r="G411" i="2" s="1"/>
  <c r="G412" i="2" s="1"/>
  <c r="G413" i="2" s="1"/>
  <c r="G414" i="2" s="1"/>
  <c r="G415" i="2" s="1"/>
  <c r="G416" i="2" s="1"/>
  <c r="G417" i="2" s="1"/>
  <c r="G418" i="2" s="1"/>
  <c r="G419" i="2" s="1"/>
  <c r="G420" i="2" s="1"/>
  <c r="G421" i="2" s="1"/>
  <c r="G422" i="2" s="1"/>
  <c r="G423" i="2" s="1"/>
  <c r="G424" i="2" s="1"/>
  <c r="G425" i="2" s="1"/>
  <c r="G426" i="2" s="1"/>
  <c r="G427" i="2" s="1"/>
  <c r="G428" i="2" s="1"/>
  <c r="G429" i="2" s="1"/>
  <c r="G430" i="2" s="1"/>
  <c r="G431" i="2" s="1"/>
  <c r="G432" i="2" s="1"/>
  <c r="G433" i="2" s="1"/>
  <c r="G434" i="2" s="1"/>
  <c r="G435" i="2" s="1"/>
  <c r="G436" i="2" s="1"/>
  <c r="G437" i="2" s="1"/>
  <c r="G438" i="2" s="1"/>
  <c r="G439" i="2" s="1"/>
  <c r="G440" i="2" s="1"/>
  <c r="G441" i="2" s="1"/>
  <c r="G442" i="2" s="1"/>
  <c r="G443" i="2" s="1"/>
  <c r="G444" i="2" s="1"/>
  <c r="G445" i="2" s="1"/>
  <c r="G446" i="2" s="1"/>
  <c r="G447" i="2" s="1"/>
  <c r="G448" i="2" s="1"/>
  <c r="G449" i="2" s="1"/>
  <c r="G450" i="2" s="1"/>
  <c r="G451" i="2" s="1"/>
  <c r="G452" i="2" s="1"/>
  <c r="G453" i="2" s="1"/>
  <c r="G454" i="2" s="1"/>
  <c r="G455" i="2" s="1"/>
  <c r="G456" i="2" s="1"/>
  <c r="G457" i="2" s="1"/>
  <c r="G458" i="2" s="1"/>
  <c r="G459" i="2" s="1"/>
  <c r="G460" i="2" s="1"/>
  <c r="G461" i="2" s="1"/>
  <c r="G462" i="2" s="1"/>
  <c r="G463" i="2" s="1"/>
  <c r="G464" i="2" s="1"/>
  <c r="G465" i="2" s="1"/>
  <c r="G466" i="2" s="1"/>
  <c r="G467" i="2" s="1"/>
  <c r="G468" i="2" s="1"/>
  <c r="G469" i="2" s="1"/>
  <c r="G470" i="2" s="1"/>
  <c r="G471" i="2" s="1"/>
  <c r="G472" i="2" s="1"/>
  <c r="G473" i="2" s="1"/>
  <c r="G474" i="2" s="1"/>
  <c r="G475" i="2" s="1"/>
  <c r="G476" i="2" s="1"/>
  <c r="G477" i="2" s="1"/>
  <c r="G478" i="2" s="1"/>
  <c r="G479" i="2" s="1"/>
  <c r="G480" i="2" s="1"/>
  <c r="G481" i="2" s="1"/>
  <c r="G482" i="2" s="1"/>
  <c r="G483" i="2" s="1"/>
  <c r="G484" i="2" s="1"/>
  <c r="G485" i="2" s="1"/>
  <c r="G486" i="2" s="1"/>
  <c r="G487" i="2" s="1"/>
  <c r="G488" i="2" s="1"/>
  <c r="G489" i="2" s="1"/>
  <c r="G490" i="2" s="1"/>
  <c r="G491" i="2" s="1"/>
  <c r="G492" i="2" s="1"/>
  <c r="G493" i="2" s="1"/>
  <c r="G494" i="2" s="1"/>
  <c r="G495" i="2" s="1"/>
  <c r="G496" i="2" s="1"/>
  <c r="G497" i="2" s="1"/>
  <c r="G498" i="2" s="1"/>
  <c r="G499" i="2" s="1"/>
  <c r="G500" i="2" s="1"/>
  <c r="G501" i="2" s="1"/>
  <c r="G502" i="2" s="1"/>
  <c r="G503" i="2" s="1"/>
  <c r="G504" i="2" s="1"/>
  <c r="G505" i="2" s="1"/>
  <c r="G506" i="2" s="1"/>
  <c r="G507" i="2" s="1"/>
  <c r="G508" i="2" s="1"/>
  <c r="G509" i="2" s="1"/>
  <c r="G510" i="2" s="1"/>
  <c r="G511" i="2" s="1"/>
  <c r="G512" i="2" s="1"/>
  <c r="G513" i="2" s="1"/>
  <c r="G514" i="2" s="1"/>
  <c r="G515" i="2" s="1"/>
  <c r="G516" i="2" s="1"/>
  <c r="G517" i="2" s="1"/>
  <c r="G518" i="2" s="1"/>
  <c r="G519" i="2" s="1"/>
  <c r="G520" i="2" s="1"/>
  <c r="G521" i="2" s="1"/>
  <c r="G522" i="2" s="1"/>
  <c r="G523" i="2" s="1"/>
  <c r="G524" i="2" s="1"/>
  <c r="G525" i="2" s="1"/>
  <c r="G526" i="2" s="1"/>
  <c r="G527" i="2" s="1"/>
  <c r="G528" i="2" s="1"/>
  <c r="G529" i="2" s="1"/>
  <c r="G530" i="2" s="1"/>
  <c r="G531" i="2" s="1"/>
  <c r="G532" i="2" s="1"/>
  <c r="G533" i="2" s="1"/>
  <c r="G534" i="2" s="1"/>
  <c r="G535" i="2" s="1"/>
  <c r="G536" i="2" s="1"/>
  <c r="G537" i="2" s="1"/>
  <c r="G538" i="2" s="1"/>
  <c r="G539" i="2" s="1"/>
  <c r="G540" i="2" s="1"/>
  <c r="G541" i="2" s="1"/>
  <c r="G542" i="2" s="1"/>
  <c r="G543" i="2" s="1"/>
  <c r="G544" i="2" s="1"/>
  <c r="G545" i="2" s="1"/>
  <c r="G546" i="2" s="1"/>
  <c r="G547" i="2" s="1"/>
  <c r="G548" i="2" s="1"/>
  <c r="G549" i="2" s="1"/>
  <c r="G550" i="2" s="1"/>
  <c r="G551" i="2" s="1"/>
  <c r="G552" i="2" s="1"/>
  <c r="G553" i="2" s="1"/>
  <c r="G554" i="2" s="1"/>
  <c r="G555" i="2" s="1"/>
  <c r="G556" i="2" s="1"/>
  <c r="G557" i="2" s="1"/>
  <c r="G558" i="2" s="1"/>
  <c r="G559" i="2" s="1"/>
  <c r="G560" i="2" s="1"/>
  <c r="G561" i="2" s="1"/>
  <c r="G562" i="2" s="1"/>
  <c r="G563" i="2" s="1"/>
  <c r="G564" i="2" s="1"/>
  <c r="G565" i="2" s="1"/>
  <c r="G566" i="2" s="1"/>
  <c r="G567" i="2" s="1"/>
  <c r="G568" i="2" s="1"/>
  <c r="G569" i="2" s="1"/>
  <c r="G570" i="2" s="1"/>
  <c r="G571" i="2" s="1"/>
  <c r="G572" i="2" s="1"/>
  <c r="G573" i="2" s="1"/>
  <c r="G574" i="2" s="1"/>
  <c r="G575" i="2" s="1"/>
  <c r="G576" i="2" s="1"/>
  <c r="G577" i="2" s="1"/>
  <c r="G578" i="2" s="1"/>
  <c r="G579" i="2" s="1"/>
  <c r="G580" i="2" s="1"/>
  <c r="G581" i="2" s="1"/>
  <c r="G582" i="2" s="1"/>
  <c r="G583" i="2" s="1"/>
  <c r="G584" i="2" s="1"/>
  <c r="G585" i="2" s="1"/>
  <c r="G586" i="2" s="1"/>
  <c r="G587" i="2" s="1"/>
  <c r="G588" i="2" s="1"/>
  <c r="G589" i="2" s="1"/>
  <c r="G590" i="2" s="1"/>
  <c r="G591" i="2" s="1"/>
  <c r="G592" i="2" s="1"/>
  <c r="G593" i="2" s="1"/>
  <c r="G594" i="2" s="1"/>
  <c r="G595" i="2" s="1"/>
  <c r="G596" i="2" s="1"/>
  <c r="G597" i="2" s="1"/>
  <c r="G598" i="2" s="1"/>
  <c r="G599" i="2" s="1"/>
  <c r="G600" i="2" s="1"/>
  <c r="G601" i="2" s="1"/>
  <c r="G602" i="2" s="1"/>
  <c r="G603" i="2" s="1"/>
  <c r="G604" i="2" s="1"/>
  <c r="G605" i="2" s="1"/>
  <c r="G606" i="2" s="1"/>
  <c r="G607" i="2" s="1"/>
  <c r="G608" i="2" s="1"/>
  <c r="G609" i="2" s="1"/>
  <c r="G610" i="2" s="1"/>
  <c r="G611" i="2" s="1"/>
  <c r="G612" i="2" s="1"/>
  <c r="G613" i="2" s="1"/>
  <c r="G614" i="2" s="1"/>
  <c r="G615" i="2" s="1"/>
  <c r="G616" i="2" s="1"/>
  <c r="G617" i="2" s="1"/>
  <c r="G618" i="2" s="1"/>
  <c r="G619" i="2" s="1"/>
  <c r="G620" i="2" s="1"/>
  <c r="G621" i="2" s="1"/>
  <c r="G622" i="2" s="1"/>
  <c r="G623" i="2" s="1"/>
  <c r="G624" i="2" s="1"/>
  <c r="G625" i="2" s="1"/>
  <c r="G626" i="2" s="1"/>
  <c r="G627" i="2" s="1"/>
  <c r="G628" i="2" s="1"/>
  <c r="G629" i="2" s="1"/>
  <c r="G630" i="2" s="1"/>
  <c r="G631" i="2" s="1"/>
  <c r="G632" i="2" s="1"/>
  <c r="G633" i="2" s="1"/>
  <c r="G634" i="2" s="1"/>
  <c r="G635" i="2" s="1"/>
  <c r="G636" i="2" s="1"/>
  <c r="G637" i="2" s="1"/>
  <c r="G638" i="2" s="1"/>
  <c r="G639" i="2" s="1"/>
  <c r="G640" i="2" s="1"/>
  <c r="G641" i="2" s="1"/>
  <c r="G642" i="2" s="1"/>
  <c r="G643" i="2" s="1"/>
  <c r="G644" i="2" s="1"/>
  <c r="G645" i="2" s="1"/>
  <c r="G646" i="2" s="1"/>
  <c r="G647" i="2" s="1"/>
  <c r="G648" i="2" s="1"/>
  <c r="G649" i="2" s="1"/>
  <c r="G650" i="2" s="1"/>
  <c r="G651" i="2" s="1"/>
  <c r="G652" i="2" s="1"/>
  <c r="G653" i="2" s="1"/>
  <c r="G654" i="2" s="1"/>
  <c r="G655" i="2" s="1"/>
  <c r="G656" i="2" s="1"/>
  <c r="G657" i="2" s="1"/>
  <c r="G658" i="2" s="1"/>
  <c r="G659" i="2" s="1"/>
  <c r="G660" i="2" s="1"/>
  <c r="G661" i="2" s="1"/>
  <c r="G662" i="2" s="1"/>
  <c r="G663" i="2" s="1"/>
  <c r="G664" i="2" s="1"/>
  <c r="G665" i="2" s="1"/>
  <c r="G666" i="2" s="1"/>
  <c r="G667" i="2" s="1"/>
  <c r="G668" i="2" s="1"/>
  <c r="G669" i="2" s="1"/>
  <c r="G670" i="2" s="1"/>
  <c r="G671" i="2" s="1"/>
  <c r="G672" i="2" s="1"/>
  <c r="G673" i="2" s="1"/>
  <c r="G674" i="2" s="1"/>
  <c r="G675" i="2" s="1"/>
  <c r="G676" i="2" s="1"/>
  <c r="G677" i="2" s="1"/>
  <c r="G678" i="2" s="1"/>
  <c r="G679" i="2" s="1"/>
  <c r="G680" i="2" s="1"/>
  <c r="G681" i="2" s="1"/>
  <c r="G682" i="2" s="1"/>
  <c r="G683" i="2" s="1"/>
  <c r="G684" i="2" s="1"/>
  <c r="G685" i="2" s="1"/>
  <c r="G686" i="2" s="1"/>
  <c r="G687" i="2" s="1"/>
  <c r="G688" i="2" s="1"/>
  <c r="G689" i="2" s="1"/>
  <c r="G690" i="2" s="1"/>
  <c r="G691" i="2" s="1"/>
  <c r="G692" i="2" s="1"/>
  <c r="G693" i="2" s="1"/>
  <c r="G694" i="2" s="1"/>
  <c r="G695" i="2" s="1"/>
  <c r="G696" i="2" s="1"/>
  <c r="G697" i="2" s="1"/>
  <c r="G698" i="2" s="1"/>
  <c r="G699" i="2" s="1"/>
  <c r="G700" i="2" s="1"/>
  <c r="G701" i="2" s="1"/>
  <c r="G702" i="2" s="1"/>
  <c r="G703" i="2" s="1"/>
  <c r="G704" i="2" s="1"/>
  <c r="G705" i="2" s="1"/>
  <c r="G706" i="2" s="1"/>
  <c r="G707" i="2" s="1"/>
  <c r="G708" i="2" s="1"/>
  <c r="G709" i="2" s="1"/>
  <c r="G710" i="2" s="1"/>
  <c r="G711" i="2" s="1"/>
  <c r="G712" i="2" s="1"/>
  <c r="G713" i="2" s="1"/>
  <c r="G714" i="2" s="1"/>
  <c r="G715" i="2" s="1"/>
  <c r="G716" i="2" s="1"/>
  <c r="G717" i="2" s="1"/>
  <c r="G718" i="2" s="1"/>
  <c r="G719" i="2" s="1"/>
  <c r="G720" i="2" s="1"/>
  <c r="G721" i="2" s="1"/>
  <c r="G722" i="2" s="1"/>
  <c r="G723" i="2" s="1"/>
  <c r="G724" i="2" s="1"/>
  <c r="G725" i="2" s="1"/>
  <c r="G726" i="2" s="1"/>
  <c r="G727" i="2" s="1"/>
  <c r="G728" i="2" s="1"/>
  <c r="G729" i="2" s="1"/>
  <c r="G730" i="2" s="1"/>
  <c r="G731" i="2" s="1"/>
  <c r="G732" i="2" s="1"/>
  <c r="G733" i="2" s="1"/>
  <c r="G734" i="2" s="1"/>
  <c r="G735" i="2" s="1"/>
  <c r="G736" i="2" s="1"/>
  <c r="G737" i="2" s="1"/>
  <c r="G738" i="2" s="1"/>
  <c r="G739" i="2" s="1"/>
  <c r="G740" i="2" s="1"/>
  <c r="G741" i="2" s="1"/>
  <c r="G742" i="2" s="1"/>
  <c r="G743" i="2" s="1"/>
  <c r="G744" i="2" s="1"/>
  <c r="G745" i="2" s="1"/>
  <c r="G746" i="2" s="1"/>
  <c r="G747" i="2" s="1"/>
  <c r="G748" i="2" s="1"/>
  <c r="G749" i="2" s="1"/>
  <c r="G750" i="2" s="1"/>
  <c r="G751" i="2" s="1"/>
  <c r="G752" i="2" s="1"/>
  <c r="G753" i="2" s="1"/>
  <c r="G754" i="2" s="1"/>
  <c r="G755" i="2" s="1"/>
  <c r="G756" i="2" s="1"/>
  <c r="G757" i="2" s="1"/>
  <c r="G758" i="2" s="1"/>
  <c r="G759" i="2" s="1"/>
  <c r="G760" i="2" s="1"/>
  <c r="G761" i="2" s="1"/>
  <c r="G762" i="2" s="1"/>
  <c r="G763" i="2" s="1"/>
  <c r="G764" i="2" s="1"/>
  <c r="G765" i="2" s="1"/>
  <c r="G766" i="2" s="1"/>
  <c r="G767" i="2" s="1"/>
  <c r="G768" i="2" s="1"/>
  <c r="G769" i="2" s="1"/>
  <c r="G770" i="2" s="1"/>
  <c r="G771" i="2" s="1"/>
  <c r="G772" i="2" s="1"/>
  <c r="G773" i="2" s="1"/>
  <c r="G774" i="2" s="1"/>
  <c r="G775" i="2" s="1"/>
  <c r="G776" i="2" s="1"/>
  <c r="G777" i="2" s="1"/>
  <c r="G778" i="2" s="1"/>
  <c r="G779" i="2" s="1"/>
  <c r="G780" i="2" s="1"/>
  <c r="G781" i="2" s="1"/>
  <c r="G782" i="2" s="1"/>
  <c r="G783" i="2" s="1"/>
  <c r="G784" i="2" s="1"/>
  <c r="G785" i="2" s="1"/>
  <c r="G786" i="2" s="1"/>
  <c r="G787" i="2" s="1"/>
  <c r="G788" i="2" s="1"/>
  <c r="G789" i="2" s="1"/>
  <c r="G790" i="2" s="1"/>
  <c r="G791" i="2" s="1"/>
  <c r="G792" i="2" s="1"/>
  <c r="G793" i="2" s="1"/>
  <c r="G794" i="2" s="1"/>
  <c r="G795" i="2" s="1"/>
  <c r="G796" i="2" s="1"/>
  <c r="G797" i="2" s="1"/>
  <c r="G798" i="2" s="1"/>
  <c r="G799" i="2" s="1"/>
  <c r="G800" i="2" s="1"/>
  <c r="G801" i="2" s="1"/>
  <c r="G802" i="2" s="1"/>
  <c r="G803" i="2" s="1"/>
  <c r="G804" i="2" s="1"/>
  <c r="G805" i="2" s="1"/>
  <c r="G806" i="2" s="1"/>
  <c r="G807" i="2" s="1"/>
  <c r="G808" i="2" s="1"/>
  <c r="G809" i="2" s="1"/>
  <c r="G810" i="2" s="1"/>
  <c r="G811" i="2" s="1"/>
  <c r="G812" i="2" s="1"/>
  <c r="G813" i="2" s="1"/>
  <c r="G814" i="2" s="1"/>
  <c r="G815" i="2" s="1"/>
  <c r="G816" i="2" s="1"/>
  <c r="G817" i="2" s="1"/>
  <c r="G818" i="2" s="1"/>
  <c r="G819" i="2" s="1"/>
  <c r="G820" i="2" s="1"/>
  <c r="G821" i="2" s="1"/>
  <c r="G822" i="2" s="1"/>
  <c r="G823" i="2" s="1"/>
  <c r="G824" i="2" s="1"/>
  <c r="G825" i="2" s="1"/>
  <c r="G826" i="2" s="1"/>
  <c r="G827" i="2" s="1"/>
  <c r="G828" i="2" s="1"/>
  <c r="G829" i="2" s="1"/>
  <c r="G830" i="2" s="1"/>
  <c r="G831" i="2" s="1"/>
  <c r="G832" i="2" s="1"/>
  <c r="G833" i="2" s="1"/>
  <c r="G834" i="2" s="1"/>
  <c r="G835" i="2" s="1"/>
  <c r="G836" i="2" s="1"/>
  <c r="G837" i="2" s="1"/>
  <c r="G838" i="2" s="1"/>
  <c r="G839" i="2" s="1"/>
  <c r="G840" i="2" s="1"/>
  <c r="G841" i="2" s="1"/>
  <c r="G842" i="2" s="1"/>
  <c r="G843" i="2" s="1"/>
  <c r="G844" i="2" s="1"/>
  <c r="G845" i="2" s="1"/>
  <c r="G846" i="2" s="1"/>
  <c r="G847" i="2" s="1"/>
  <c r="G848" i="2" s="1"/>
  <c r="G849" i="2" s="1"/>
  <c r="G850" i="2" s="1"/>
  <c r="G851" i="2" s="1"/>
  <c r="G852" i="2" s="1"/>
  <c r="G853" i="2" s="1"/>
  <c r="G854" i="2" s="1"/>
  <c r="G855" i="2" s="1"/>
  <c r="G856" i="2" s="1"/>
  <c r="G857" i="2" s="1"/>
  <c r="G858" i="2" s="1"/>
  <c r="G859" i="2" s="1"/>
  <c r="G860" i="2" s="1"/>
  <c r="G861" i="2" s="1"/>
  <c r="G862" i="2" s="1"/>
  <c r="G863" i="2" s="1"/>
  <c r="G864" i="2" s="1"/>
  <c r="G865" i="2" s="1"/>
  <c r="G866" i="2" s="1"/>
  <c r="G867" i="2" s="1"/>
  <c r="G868" i="2" s="1"/>
  <c r="G869" i="2" s="1"/>
  <c r="G870" i="2" s="1"/>
  <c r="G871" i="2" s="1"/>
  <c r="G872" i="2" s="1"/>
  <c r="G873" i="2" s="1"/>
  <c r="G874" i="2" s="1"/>
  <c r="G875" i="2" s="1"/>
  <c r="G876" i="2" s="1"/>
  <c r="G877" i="2" s="1"/>
  <c r="G878" i="2" s="1"/>
  <c r="G879" i="2" s="1"/>
  <c r="G880" i="2" s="1"/>
  <c r="G881" i="2" s="1"/>
  <c r="G882" i="2" s="1"/>
  <c r="G883" i="2" s="1"/>
  <c r="G884" i="2" s="1"/>
  <c r="G885" i="2" s="1"/>
  <c r="G886" i="2" s="1"/>
  <c r="G887" i="2" s="1"/>
  <c r="G888" i="2" s="1"/>
  <c r="G889" i="2" s="1"/>
  <c r="G890" i="2" s="1"/>
  <c r="G891" i="2" s="1"/>
  <c r="G892" i="2" s="1"/>
  <c r="G893" i="2" s="1"/>
  <c r="G894" i="2" s="1"/>
  <c r="G895" i="2" s="1"/>
  <c r="G896" i="2" s="1"/>
  <c r="G897" i="2" s="1"/>
  <c r="G898" i="2" s="1"/>
  <c r="G899" i="2" s="1"/>
  <c r="G900" i="2" s="1"/>
  <c r="G901" i="2" s="1"/>
  <c r="G902" i="2" s="1"/>
  <c r="G903" i="2" s="1"/>
  <c r="G904" i="2" s="1"/>
  <c r="G905" i="2" s="1"/>
  <c r="G906" i="2" s="1"/>
  <c r="G907" i="2" s="1"/>
  <c r="G908" i="2" s="1"/>
  <c r="G909" i="2" s="1"/>
  <c r="G910" i="2" s="1"/>
  <c r="G911" i="2" s="1"/>
  <c r="G912" i="2" s="1"/>
  <c r="G913" i="2" s="1"/>
  <c r="G914" i="2" s="1"/>
  <c r="G915" i="2" s="1"/>
  <c r="G916" i="2" s="1"/>
  <c r="G917" i="2" s="1"/>
  <c r="G918" i="2" s="1"/>
  <c r="G919" i="2" s="1"/>
  <c r="G920" i="2" s="1"/>
  <c r="G921" i="2" s="1"/>
  <c r="G922" i="2" s="1"/>
  <c r="G923" i="2" s="1"/>
  <c r="G924" i="2" s="1"/>
  <c r="G925" i="2" s="1"/>
  <c r="G926" i="2" s="1"/>
  <c r="G927" i="2" s="1"/>
  <c r="G928" i="2" s="1"/>
  <c r="G929" i="2" s="1"/>
  <c r="G930" i="2" s="1"/>
  <c r="G931" i="2" s="1"/>
  <c r="G932" i="2" s="1"/>
  <c r="G933" i="2" s="1"/>
  <c r="G934" i="2" s="1"/>
  <c r="G935" i="2" s="1"/>
  <c r="G936" i="2" s="1"/>
  <c r="G937" i="2" s="1"/>
  <c r="G938" i="2" s="1"/>
  <c r="G939" i="2" s="1"/>
  <c r="G940" i="2" s="1"/>
  <c r="G941" i="2" s="1"/>
  <c r="G942" i="2" s="1"/>
  <c r="G943" i="2" s="1"/>
  <c r="G944" i="2" s="1"/>
  <c r="G945" i="2" s="1"/>
  <c r="G946" i="2" s="1"/>
  <c r="G947" i="2" s="1"/>
  <c r="G948" i="2" s="1"/>
  <c r="G949" i="2" s="1"/>
  <c r="G950" i="2" s="1"/>
  <c r="G951" i="2" s="1"/>
  <c r="G952" i="2" s="1"/>
  <c r="G953" i="2" s="1"/>
  <c r="G954" i="2" s="1"/>
  <c r="G955" i="2" s="1"/>
  <c r="G956" i="2" s="1"/>
  <c r="G957" i="2" s="1"/>
  <c r="G958" i="2" s="1"/>
  <c r="G959" i="2" s="1"/>
  <c r="G960" i="2" s="1"/>
  <c r="G961" i="2" s="1"/>
  <c r="G962" i="2" s="1"/>
  <c r="G963" i="2" s="1"/>
  <c r="G964" i="2" s="1"/>
  <c r="G965" i="2" s="1"/>
  <c r="G966" i="2" s="1"/>
  <c r="G967" i="2" s="1"/>
  <c r="G968" i="2" s="1"/>
  <c r="G969" i="2" s="1"/>
  <c r="G970" i="2" s="1"/>
  <c r="G971" i="2" s="1"/>
  <c r="G972" i="2" s="1"/>
  <c r="G973" i="2" s="1"/>
  <c r="F15" i="2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F99" i="2" s="1"/>
  <c r="F100" i="2" s="1"/>
  <c r="F101" i="2" s="1"/>
  <c r="F102" i="2" s="1"/>
  <c r="F103" i="2" s="1"/>
  <c r="F104" i="2" s="1"/>
  <c r="F105" i="2" s="1"/>
  <c r="F106" i="2" s="1"/>
  <c r="F107" i="2" s="1"/>
  <c r="F108" i="2" s="1"/>
  <c r="F109" i="2" s="1"/>
  <c r="F110" i="2" s="1"/>
  <c r="F111" i="2" s="1"/>
  <c r="F112" i="2" s="1"/>
  <c r="F113" i="2" s="1"/>
  <c r="F114" i="2" s="1"/>
  <c r="F115" i="2" s="1"/>
  <c r="F116" i="2" s="1"/>
  <c r="F117" i="2" s="1"/>
  <c r="F118" i="2" s="1"/>
  <c r="F119" i="2" s="1"/>
  <c r="F120" i="2" s="1"/>
  <c r="F121" i="2" s="1"/>
  <c r="F122" i="2" s="1"/>
  <c r="F123" i="2" s="1"/>
  <c r="F124" i="2" s="1"/>
  <c r="F125" i="2" s="1"/>
  <c r="F126" i="2" s="1"/>
  <c r="F127" i="2" s="1"/>
  <c r="F128" i="2" s="1"/>
  <c r="F129" i="2" s="1"/>
  <c r="F130" i="2" s="1"/>
  <c r="F131" i="2" s="1"/>
  <c r="F132" i="2" s="1"/>
  <c r="F133" i="2" s="1"/>
  <c r="F134" i="2" s="1"/>
  <c r="F135" i="2" s="1"/>
  <c r="F136" i="2" s="1"/>
  <c r="F137" i="2" s="1"/>
  <c r="F138" i="2" s="1"/>
  <c r="F139" i="2" s="1"/>
  <c r="F140" i="2" s="1"/>
  <c r="F141" i="2" s="1"/>
  <c r="F142" i="2" s="1"/>
  <c r="F143" i="2" s="1"/>
  <c r="F144" i="2" s="1"/>
  <c r="F145" i="2" s="1"/>
  <c r="F146" i="2" s="1"/>
  <c r="F147" i="2" s="1"/>
  <c r="F148" i="2" s="1"/>
  <c r="F149" i="2" s="1"/>
  <c r="F150" i="2" s="1"/>
  <c r="F151" i="2" s="1"/>
  <c r="F152" i="2" s="1"/>
  <c r="F153" i="2" s="1"/>
  <c r="F154" i="2" s="1"/>
  <c r="F155" i="2" s="1"/>
  <c r="F156" i="2" s="1"/>
  <c r="F157" i="2" s="1"/>
  <c r="F158" i="2" s="1"/>
  <c r="F159" i="2" s="1"/>
  <c r="F160" i="2" s="1"/>
  <c r="F161" i="2" s="1"/>
  <c r="F162" i="2" s="1"/>
  <c r="F163" i="2" s="1"/>
  <c r="F164" i="2" s="1"/>
  <c r="F165" i="2" s="1"/>
  <c r="F166" i="2" s="1"/>
  <c r="F167" i="2" s="1"/>
  <c r="F168" i="2" s="1"/>
  <c r="F169" i="2" s="1"/>
  <c r="F170" i="2" s="1"/>
  <c r="F171" i="2" s="1"/>
  <c r="F172" i="2" s="1"/>
  <c r="F173" i="2" s="1"/>
  <c r="F174" i="2" s="1"/>
  <c r="F175" i="2" s="1"/>
  <c r="F176" i="2" s="1"/>
  <c r="F177" i="2" s="1"/>
  <c r="F178" i="2" s="1"/>
  <c r="F179" i="2" s="1"/>
  <c r="F180" i="2" s="1"/>
  <c r="F181" i="2" s="1"/>
  <c r="F182" i="2" s="1"/>
  <c r="F183" i="2" s="1"/>
  <c r="F184" i="2" s="1"/>
  <c r="F185" i="2" s="1"/>
  <c r="F186" i="2" s="1"/>
  <c r="F187" i="2" s="1"/>
  <c r="F188" i="2" s="1"/>
  <c r="F189" i="2" s="1"/>
  <c r="F190" i="2" s="1"/>
  <c r="F191" i="2" s="1"/>
  <c r="F192" i="2" s="1"/>
  <c r="F193" i="2" s="1"/>
  <c r="F194" i="2" s="1"/>
  <c r="F195" i="2" s="1"/>
  <c r="F196" i="2" s="1"/>
  <c r="F197" i="2" s="1"/>
  <c r="F198" i="2" s="1"/>
  <c r="F199" i="2" s="1"/>
  <c r="F200" i="2" s="1"/>
  <c r="F201" i="2" s="1"/>
  <c r="F202" i="2" s="1"/>
  <c r="F203" i="2" s="1"/>
  <c r="F204" i="2" s="1"/>
  <c r="F205" i="2" s="1"/>
  <c r="F206" i="2" s="1"/>
  <c r="F207" i="2" s="1"/>
  <c r="F208" i="2" s="1"/>
  <c r="F209" i="2" s="1"/>
  <c r="F210" i="2" s="1"/>
  <c r="F211" i="2" s="1"/>
  <c r="F212" i="2" s="1"/>
  <c r="F213" i="2" s="1"/>
  <c r="F214" i="2" s="1"/>
  <c r="F215" i="2" s="1"/>
  <c r="F216" i="2" s="1"/>
  <c r="F217" i="2" s="1"/>
  <c r="F218" i="2" s="1"/>
  <c r="F219" i="2" s="1"/>
  <c r="F220" i="2" s="1"/>
  <c r="F221" i="2" s="1"/>
  <c r="F222" i="2" s="1"/>
  <c r="F223" i="2" s="1"/>
  <c r="F224" i="2" s="1"/>
  <c r="F225" i="2" s="1"/>
  <c r="F226" i="2" s="1"/>
  <c r="F227" i="2" s="1"/>
  <c r="F228" i="2" s="1"/>
  <c r="F229" i="2" s="1"/>
  <c r="F230" i="2" s="1"/>
  <c r="F231" i="2" s="1"/>
  <c r="F232" i="2" s="1"/>
  <c r="F233" i="2" s="1"/>
  <c r="F234" i="2" s="1"/>
  <c r="F235" i="2" s="1"/>
  <c r="F236" i="2" s="1"/>
  <c r="F237" i="2" s="1"/>
  <c r="F238" i="2" s="1"/>
  <c r="F239" i="2" s="1"/>
  <c r="F240" i="2" s="1"/>
  <c r="F241" i="2" s="1"/>
  <c r="F242" i="2" s="1"/>
  <c r="F243" i="2" s="1"/>
  <c r="F244" i="2" s="1"/>
  <c r="F245" i="2" s="1"/>
  <c r="F246" i="2" s="1"/>
  <c r="F247" i="2" s="1"/>
  <c r="F248" i="2" s="1"/>
  <c r="F249" i="2" s="1"/>
  <c r="F250" i="2" s="1"/>
  <c r="F251" i="2" s="1"/>
  <c r="F252" i="2" s="1"/>
  <c r="F253" i="2" s="1"/>
  <c r="F254" i="2" s="1"/>
  <c r="F255" i="2" s="1"/>
  <c r="F256" i="2" s="1"/>
  <c r="F257" i="2" s="1"/>
  <c r="F258" i="2" s="1"/>
  <c r="F259" i="2" s="1"/>
  <c r="F260" i="2" s="1"/>
  <c r="F261" i="2" s="1"/>
  <c r="F262" i="2" s="1"/>
  <c r="F263" i="2" s="1"/>
  <c r="F264" i="2" s="1"/>
  <c r="F265" i="2" s="1"/>
  <c r="F266" i="2" s="1"/>
  <c r="F267" i="2" s="1"/>
  <c r="F268" i="2" s="1"/>
  <c r="F269" i="2" s="1"/>
  <c r="F270" i="2" s="1"/>
  <c r="F271" i="2" s="1"/>
  <c r="F272" i="2" s="1"/>
  <c r="F273" i="2" s="1"/>
  <c r="F274" i="2" s="1"/>
  <c r="F275" i="2" s="1"/>
  <c r="F276" i="2" s="1"/>
  <c r="F277" i="2" s="1"/>
  <c r="F278" i="2" s="1"/>
  <c r="F279" i="2" s="1"/>
  <c r="F280" i="2" s="1"/>
  <c r="F281" i="2" s="1"/>
  <c r="F282" i="2" s="1"/>
  <c r="F283" i="2" s="1"/>
  <c r="F284" i="2" s="1"/>
  <c r="F285" i="2" s="1"/>
  <c r="F286" i="2" s="1"/>
  <c r="F287" i="2" s="1"/>
  <c r="F288" i="2" s="1"/>
  <c r="F289" i="2" s="1"/>
  <c r="F290" i="2" s="1"/>
  <c r="F291" i="2" s="1"/>
  <c r="F292" i="2" s="1"/>
  <c r="F293" i="2" s="1"/>
  <c r="F294" i="2" s="1"/>
  <c r="F295" i="2" s="1"/>
  <c r="F296" i="2" s="1"/>
  <c r="F297" i="2" s="1"/>
  <c r="F298" i="2" s="1"/>
  <c r="F299" i="2" s="1"/>
  <c r="F300" i="2" s="1"/>
  <c r="F301" i="2" s="1"/>
  <c r="F302" i="2" s="1"/>
  <c r="F303" i="2" s="1"/>
  <c r="F304" i="2" s="1"/>
  <c r="F305" i="2" s="1"/>
  <c r="F306" i="2" s="1"/>
  <c r="F307" i="2" s="1"/>
  <c r="F308" i="2" s="1"/>
  <c r="F309" i="2" s="1"/>
  <c r="F310" i="2" s="1"/>
  <c r="F311" i="2" s="1"/>
  <c r="F312" i="2" s="1"/>
  <c r="F313" i="2" s="1"/>
  <c r="F314" i="2" s="1"/>
  <c r="F315" i="2" s="1"/>
  <c r="F316" i="2" s="1"/>
  <c r="F317" i="2" s="1"/>
  <c r="F318" i="2" s="1"/>
  <c r="F319" i="2" s="1"/>
  <c r="F320" i="2" s="1"/>
  <c r="F321" i="2" s="1"/>
  <c r="F322" i="2" s="1"/>
  <c r="F323" i="2" s="1"/>
  <c r="F324" i="2" s="1"/>
  <c r="F325" i="2" s="1"/>
  <c r="F326" i="2" s="1"/>
  <c r="F327" i="2" s="1"/>
  <c r="F328" i="2" s="1"/>
  <c r="F329" i="2" s="1"/>
  <c r="F330" i="2" s="1"/>
  <c r="F331" i="2" s="1"/>
  <c r="F332" i="2" s="1"/>
  <c r="F333" i="2" s="1"/>
  <c r="F334" i="2" s="1"/>
  <c r="F335" i="2" s="1"/>
  <c r="F336" i="2" s="1"/>
  <c r="F337" i="2" s="1"/>
  <c r="F338" i="2" s="1"/>
  <c r="F339" i="2" s="1"/>
  <c r="F340" i="2" s="1"/>
  <c r="F341" i="2" s="1"/>
  <c r="F342" i="2" s="1"/>
  <c r="F343" i="2" s="1"/>
  <c r="F344" i="2" s="1"/>
  <c r="F345" i="2" s="1"/>
  <c r="F346" i="2" s="1"/>
  <c r="F347" i="2" s="1"/>
  <c r="F348" i="2" s="1"/>
  <c r="F349" i="2" s="1"/>
  <c r="F350" i="2" s="1"/>
  <c r="F351" i="2" s="1"/>
  <c r="F352" i="2" s="1"/>
  <c r="F353" i="2" s="1"/>
  <c r="F354" i="2" s="1"/>
  <c r="F355" i="2" s="1"/>
  <c r="F356" i="2" s="1"/>
  <c r="F357" i="2" s="1"/>
  <c r="F358" i="2" s="1"/>
  <c r="F359" i="2" s="1"/>
  <c r="F360" i="2" s="1"/>
  <c r="F361" i="2" s="1"/>
  <c r="F362" i="2" s="1"/>
  <c r="F363" i="2" s="1"/>
  <c r="F364" i="2" s="1"/>
  <c r="F365" i="2" s="1"/>
  <c r="F366" i="2" s="1"/>
  <c r="F367" i="2" s="1"/>
  <c r="F368" i="2" s="1"/>
  <c r="F369" i="2" s="1"/>
  <c r="F370" i="2" s="1"/>
  <c r="F371" i="2" s="1"/>
  <c r="F372" i="2" s="1"/>
  <c r="F373" i="2" s="1"/>
  <c r="F374" i="2" s="1"/>
  <c r="F375" i="2" s="1"/>
  <c r="F376" i="2" s="1"/>
  <c r="F377" i="2" s="1"/>
  <c r="F378" i="2" s="1"/>
  <c r="F379" i="2" s="1"/>
  <c r="F380" i="2" s="1"/>
  <c r="F381" i="2" s="1"/>
  <c r="F382" i="2" s="1"/>
  <c r="F383" i="2" s="1"/>
  <c r="F384" i="2" s="1"/>
  <c r="F385" i="2" s="1"/>
  <c r="F386" i="2" s="1"/>
  <c r="F387" i="2" s="1"/>
  <c r="F388" i="2" s="1"/>
  <c r="F389" i="2" s="1"/>
  <c r="F390" i="2" s="1"/>
  <c r="F391" i="2" s="1"/>
  <c r="F392" i="2" s="1"/>
  <c r="F393" i="2" s="1"/>
  <c r="F394" i="2" s="1"/>
  <c r="F395" i="2" s="1"/>
  <c r="F396" i="2" s="1"/>
  <c r="F397" i="2" s="1"/>
  <c r="F398" i="2" s="1"/>
  <c r="F399" i="2" s="1"/>
  <c r="F400" i="2" s="1"/>
  <c r="F401" i="2" s="1"/>
  <c r="F402" i="2" s="1"/>
  <c r="F403" i="2" s="1"/>
  <c r="F404" i="2" s="1"/>
  <c r="F405" i="2" s="1"/>
  <c r="F406" i="2" s="1"/>
  <c r="F407" i="2" s="1"/>
  <c r="F408" i="2" s="1"/>
  <c r="F409" i="2" s="1"/>
  <c r="F410" i="2" s="1"/>
  <c r="F411" i="2" s="1"/>
  <c r="F412" i="2" s="1"/>
  <c r="F413" i="2" s="1"/>
  <c r="F414" i="2" s="1"/>
  <c r="F415" i="2" s="1"/>
  <c r="F416" i="2" s="1"/>
  <c r="F417" i="2" s="1"/>
  <c r="F418" i="2" s="1"/>
  <c r="F419" i="2" s="1"/>
  <c r="F420" i="2" s="1"/>
  <c r="F421" i="2" s="1"/>
  <c r="F422" i="2" s="1"/>
  <c r="F423" i="2" s="1"/>
  <c r="F424" i="2" s="1"/>
  <c r="F425" i="2" s="1"/>
  <c r="F426" i="2" s="1"/>
  <c r="F427" i="2" s="1"/>
  <c r="F428" i="2" s="1"/>
  <c r="F429" i="2" s="1"/>
  <c r="F430" i="2" s="1"/>
  <c r="F431" i="2" s="1"/>
  <c r="F432" i="2" s="1"/>
  <c r="F433" i="2" s="1"/>
  <c r="F434" i="2" s="1"/>
  <c r="F435" i="2" s="1"/>
  <c r="F436" i="2" s="1"/>
  <c r="F437" i="2" s="1"/>
  <c r="F438" i="2" s="1"/>
  <c r="F439" i="2" s="1"/>
  <c r="F440" i="2" s="1"/>
  <c r="F441" i="2" s="1"/>
  <c r="F442" i="2" s="1"/>
  <c r="F443" i="2" s="1"/>
  <c r="F444" i="2" s="1"/>
  <c r="F445" i="2" s="1"/>
  <c r="F446" i="2" s="1"/>
  <c r="F447" i="2" s="1"/>
  <c r="F448" i="2" s="1"/>
  <c r="F449" i="2" s="1"/>
  <c r="F450" i="2" s="1"/>
  <c r="F451" i="2" s="1"/>
  <c r="F452" i="2" s="1"/>
  <c r="F453" i="2" s="1"/>
  <c r="F454" i="2" s="1"/>
  <c r="F455" i="2" s="1"/>
  <c r="F456" i="2" s="1"/>
  <c r="F457" i="2" s="1"/>
  <c r="F458" i="2" s="1"/>
  <c r="F459" i="2" s="1"/>
  <c r="F460" i="2" s="1"/>
  <c r="F461" i="2" s="1"/>
  <c r="F462" i="2" s="1"/>
  <c r="F463" i="2" s="1"/>
  <c r="F464" i="2" s="1"/>
  <c r="F465" i="2" s="1"/>
  <c r="F466" i="2" s="1"/>
  <c r="F467" i="2" s="1"/>
  <c r="F468" i="2" s="1"/>
  <c r="F469" i="2" s="1"/>
  <c r="F470" i="2" s="1"/>
  <c r="F471" i="2" s="1"/>
  <c r="F472" i="2" s="1"/>
  <c r="F473" i="2" s="1"/>
  <c r="F474" i="2" s="1"/>
  <c r="F475" i="2" s="1"/>
  <c r="F476" i="2" s="1"/>
  <c r="F477" i="2" s="1"/>
  <c r="F478" i="2" s="1"/>
  <c r="F479" i="2" s="1"/>
  <c r="F480" i="2" s="1"/>
  <c r="F481" i="2" s="1"/>
  <c r="F482" i="2" s="1"/>
  <c r="F483" i="2" s="1"/>
  <c r="F484" i="2" s="1"/>
  <c r="F485" i="2" s="1"/>
  <c r="F486" i="2" s="1"/>
  <c r="F487" i="2" s="1"/>
  <c r="F488" i="2" s="1"/>
  <c r="F489" i="2" s="1"/>
  <c r="F490" i="2" s="1"/>
  <c r="F491" i="2" s="1"/>
  <c r="F492" i="2" s="1"/>
  <c r="F493" i="2" s="1"/>
  <c r="F494" i="2" s="1"/>
  <c r="F495" i="2" s="1"/>
  <c r="F496" i="2" s="1"/>
  <c r="F497" i="2" s="1"/>
  <c r="F498" i="2" s="1"/>
  <c r="F499" i="2" s="1"/>
  <c r="F500" i="2" s="1"/>
  <c r="F501" i="2" s="1"/>
  <c r="F502" i="2" s="1"/>
  <c r="F503" i="2" s="1"/>
  <c r="F504" i="2" s="1"/>
  <c r="F505" i="2" s="1"/>
  <c r="F506" i="2" s="1"/>
  <c r="F507" i="2" s="1"/>
  <c r="F508" i="2" s="1"/>
  <c r="F509" i="2" s="1"/>
  <c r="F510" i="2" s="1"/>
  <c r="F511" i="2" s="1"/>
  <c r="F512" i="2" s="1"/>
  <c r="F513" i="2" s="1"/>
  <c r="F514" i="2" s="1"/>
  <c r="F515" i="2" s="1"/>
  <c r="F516" i="2" s="1"/>
  <c r="F517" i="2" s="1"/>
  <c r="F518" i="2" s="1"/>
  <c r="F519" i="2" s="1"/>
  <c r="F520" i="2" s="1"/>
  <c r="F521" i="2" s="1"/>
  <c r="F522" i="2" s="1"/>
  <c r="F523" i="2" s="1"/>
  <c r="F524" i="2" s="1"/>
  <c r="F525" i="2" s="1"/>
  <c r="F526" i="2" s="1"/>
  <c r="F527" i="2" s="1"/>
  <c r="F528" i="2" s="1"/>
  <c r="F529" i="2" s="1"/>
  <c r="F530" i="2" s="1"/>
  <c r="F531" i="2" s="1"/>
  <c r="F532" i="2" s="1"/>
  <c r="F533" i="2" s="1"/>
  <c r="F534" i="2" s="1"/>
  <c r="F535" i="2" s="1"/>
  <c r="F536" i="2" s="1"/>
  <c r="F537" i="2" s="1"/>
  <c r="F538" i="2" s="1"/>
  <c r="F539" i="2" s="1"/>
  <c r="F540" i="2" s="1"/>
  <c r="F541" i="2" s="1"/>
  <c r="F542" i="2" s="1"/>
  <c r="F543" i="2" s="1"/>
  <c r="F544" i="2" s="1"/>
  <c r="F545" i="2" s="1"/>
  <c r="F546" i="2" s="1"/>
  <c r="F547" i="2" s="1"/>
  <c r="F548" i="2" s="1"/>
  <c r="F549" i="2" s="1"/>
  <c r="F550" i="2" s="1"/>
  <c r="F551" i="2" s="1"/>
  <c r="F552" i="2" s="1"/>
  <c r="F553" i="2" s="1"/>
  <c r="F554" i="2" s="1"/>
  <c r="F555" i="2" s="1"/>
  <c r="F556" i="2" s="1"/>
  <c r="F557" i="2" s="1"/>
  <c r="F558" i="2" s="1"/>
  <c r="F559" i="2" s="1"/>
  <c r="F560" i="2" s="1"/>
  <c r="F561" i="2" s="1"/>
  <c r="F562" i="2" s="1"/>
  <c r="F563" i="2" s="1"/>
  <c r="F564" i="2" s="1"/>
  <c r="F565" i="2" s="1"/>
  <c r="F566" i="2" s="1"/>
  <c r="F567" i="2" s="1"/>
  <c r="F568" i="2" s="1"/>
  <c r="F569" i="2" s="1"/>
  <c r="F570" i="2" s="1"/>
  <c r="F571" i="2" s="1"/>
  <c r="F572" i="2" s="1"/>
  <c r="F573" i="2" s="1"/>
  <c r="F574" i="2" s="1"/>
  <c r="F575" i="2" s="1"/>
  <c r="F576" i="2" s="1"/>
  <c r="F577" i="2" s="1"/>
  <c r="F578" i="2" s="1"/>
  <c r="F579" i="2" s="1"/>
  <c r="F580" i="2" s="1"/>
  <c r="F581" i="2" s="1"/>
  <c r="F582" i="2" s="1"/>
  <c r="F583" i="2" s="1"/>
  <c r="F584" i="2" s="1"/>
  <c r="F585" i="2" s="1"/>
  <c r="F586" i="2" s="1"/>
  <c r="F587" i="2" s="1"/>
  <c r="F588" i="2" s="1"/>
  <c r="F589" i="2" s="1"/>
  <c r="F590" i="2" s="1"/>
  <c r="F591" i="2" s="1"/>
  <c r="F592" i="2" s="1"/>
  <c r="F593" i="2" s="1"/>
  <c r="F594" i="2" s="1"/>
  <c r="F595" i="2" s="1"/>
  <c r="F596" i="2" s="1"/>
  <c r="F597" i="2" s="1"/>
  <c r="F598" i="2" s="1"/>
  <c r="F599" i="2" s="1"/>
  <c r="F600" i="2" s="1"/>
  <c r="F601" i="2" s="1"/>
  <c r="F602" i="2" s="1"/>
  <c r="F603" i="2" s="1"/>
  <c r="F604" i="2" s="1"/>
  <c r="F605" i="2" s="1"/>
  <c r="F606" i="2" s="1"/>
  <c r="F607" i="2" s="1"/>
  <c r="F608" i="2" s="1"/>
  <c r="F609" i="2" s="1"/>
  <c r="F610" i="2" s="1"/>
  <c r="F611" i="2" s="1"/>
  <c r="F612" i="2" s="1"/>
  <c r="F613" i="2" s="1"/>
  <c r="F614" i="2" s="1"/>
  <c r="F615" i="2" s="1"/>
  <c r="F616" i="2" s="1"/>
  <c r="F617" i="2" s="1"/>
  <c r="F618" i="2" s="1"/>
  <c r="F619" i="2" s="1"/>
  <c r="F620" i="2" s="1"/>
  <c r="F621" i="2" s="1"/>
  <c r="F622" i="2" s="1"/>
  <c r="F623" i="2" s="1"/>
  <c r="F624" i="2" s="1"/>
  <c r="F625" i="2" s="1"/>
  <c r="F626" i="2" s="1"/>
  <c r="F627" i="2" s="1"/>
  <c r="F628" i="2" s="1"/>
  <c r="F629" i="2" s="1"/>
  <c r="F630" i="2" s="1"/>
  <c r="F631" i="2" s="1"/>
  <c r="F632" i="2" s="1"/>
  <c r="F633" i="2" s="1"/>
  <c r="F634" i="2" s="1"/>
  <c r="F635" i="2" s="1"/>
  <c r="F636" i="2" s="1"/>
  <c r="F637" i="2" s="1"/>
  <c r="F638" i="2" s="1"/>
  <c r="F639" i="2" s="1"/>
  <c r="F640" i="2" s="1"/>
  <c r="F641" i="2" s="1"/>
  <c r="F642" i="2" s="1"/>
  <c r="F643" i="2" s="1"/>
  <c r="F644" i="2" s="1"/>
  <c r="F645" i="2" s="1"/>
  <c r="F646" i="2" s="1"/>
  <c r="F647" i="2" s="1"/>
  <c r="F648" i="2" s="1"/>
  <c r="F649" i="2" s="1"/>
  <c r="F650" i="2" s="1"/>
  <c r="F651" i="2" s="1"/>
  <c r="F652" i="2" s="1"/>
  <c r="F653" i="2" s="1"/>
  <c r="F654" i="2" s="1"/>
  <c r="F655" i="2" s="1"/>
  <c r="F656" i="2" s="1"/>
  <c r="F657" i="2" s="1"/>
  <c r="F658" i="2" s="1"/>
  <c r="F659" i="2" s="1"/>
  <c r="F660" i="2" s="1"/>
  <c r="F661" i="2" s="1"/>
  <c r="F662" i="2" s="1"/>
  <c r="F663" i="2" s="1"/>
  <c r="F664" i="2" s="1"/>
  <c r="F665" i="2" s="1"/>
  <c r="F666" i="2" s="1"/>
  <c r="F667" i="2" s="1"/>
  <c r="F668" i="2" s="1"/>
  <c r="F669" i="2" s="1"/>
  <c r="F670" i="2" s="1"/>
  <c r="F671" i="2" s="1"/>
  <c r="F672" i="2" s="1"/>
  <c r="F673" i="2" s="1"/>
  <c r="F674" i="2" s="1"/>
  <c r="F675" i="2" s="1"/>
  <c r="F676" i="2" s="1"/>
  <c r="F677" i="2" s="1"/>
  <c r="F678" i="2" s="1"/>
  <c r="F679" i="2" s="1"/>
  <c r="F680" i="2" s="1"/>
  <c r="F681" i="2" s="1"/>
  <c r="F682" i="2" s="1"/>
  <c r="F683" i="2" s="1"/>
  <c r="F684" i="2" s="1"/>
  <c r="F685" i="2" s="1"/>
  <c r="F686" i="2" s="1"/>
  <c r="F687" i="2" s="1"/>
  <c r="F688" i="2" s="1"/>
  <c r="F689" i="2" s="1"/>
  <c r="F690" i="2" s="1"/>
  <c r="F691" i="2" s="1"/>
  <c r="F692" i="2" s="1"/>
  <c r="F693" i="2" s="1"/>
  <c r="F694" i="2" s="1"/>
  <c r="F695" i="2" s="1"/>
  <c r="F696" i="2" s="1"/>
  <c r="F697" i="2" s="1"/>
  <c r="F698" i="2" s="1"/>
  <c r="F699" i="2" s="1"/>
  <c r="F700" i="2" s="1"/>
  <c r="F701" i="2" s="1"/>
  <c r="F702" i="2" s="1"/>
  <c r="F703" i="2" s="1"/>
  <c r="F704" i="2" s="1"/>
  <c r="F705" i="2" s="1"/>
  <c r="F706" i="2" s="1"/>
  <c r="F707" i="2" s="1"/>
  <c r="F708" i="2" s="1"/>
  <c r="F709" i="2" s="1"/>
  <c r="F710" i="2" s="1"/>
  <c r="F711" i="2" s="1"/>
  <c r="F712" i="2" s="1"/>
  <c r="F713" i="2" s="1"/>
  <c r="F714" i="2" s="1"/>
  <c r="F715" i="2" s="1"/>
  <c r="F716" i="2" s="1"/>
  <c r="F717" i="2" s="1"/>
  <c r="F718" i="2" s="1"/>
  <c r="F719" i="2" s="1"/>
  <c r="F720" i="2" s="1"/>
  <c r="F721" i="2" s="1"/>
  <c r="F722" i="2" s="1"/>
  <c r="F723" i="2" s="1"/>
  <c r="F724" i="2" s="1"/>
  <c r="F725" i="2" s="1"/>
  <c r="F726" i="2" s="1"/>
  <c r="F727" i="2" s="1"/>
  <c r="F728" i="2" s="1"/>
  <c r="F729" i="2" s="1"/>
  <c r="F730" i="2" s="1"/>
  <c r="F731" i="2" s="1"/>
  <c r="F732" i="2" s="1"/>
  <c r="F733" i="2" s="1"/>
  <c r="F734" i="2" s="1"/>
  <c r="F735" i="2" s="1"/>
  <c r="F736" i="2" s="1"/>
  <c r="F737" i="2" s="1"/>
  <c r="F738" i="2" s="1"/>
  <c r="F739" i="2" s="1"/>
  <c r="F740" i="2" s="1"/>
  <c r="F741" i="2" s="1"/>
  <c r="F742" i="2" s="1"/>
  <c r="F743" i="2" s="1"/>
  <c r="F744" i="2" s="1"/>
  <c r="F745" i="2" s="1"/>
  <c r="F746" i="2" s="1"/>
  <c r="F747" i="2" s="1"/>
  <c r="F748" i="2" s="1"/>
  <c r="F749" i="2" s="1"/>
  <c r="F750" i="2" s="1"/>
  <c r="F751" i="2" s="1"/>
  <c r="F752" i="2" s="1"/>
  <c r="F753" i="2" s="1"/>
  <c r="F754" i="2" s="1"/>
  <c r="F755" i="2" s="1"/>
  <c r="F756" i="2" s="1"/>
  <c r="F757" i="2" s="1"/>
  <c r="F758" i="2" s="1"/>
  <c r="F759" i="2" s="1"/>
  <c r="F760" i="2" s="1"/>
  <c r="F761" i="2" s="1"/>
  <c r="F762" i="2" s="1"/>
  <c r="F763" i="2" s="1"/>
  <c r="F764" i="2" s="1"/>
  <c r="F765" i="2" s="1"/>
  <c r="F766" i="2" s="1"/>
  <c r="F767" i="2" s="1"/>
  <c r="F768" i="2" s="1"/>
  <c r="F769" i="2" s="1"/>
  <c r="F770" i="2" s="1"/>
  <c r="F771" i="2" s="1"/>
  <c r="F772" i="2" s="1"/>
  <c r="F773" i="2" s="1"/>
  <c r="F774" i="2" s="1"/>
  <c r="F775" i="2" s="1"/>
  <c r="F776" i="2" s="1"/>
  <c r="F777" i="2" s="1"/>
  <c r="F778" i="2" s="1"/>
  <c r="F779" i="2" s="1"/>
  <c r="F780" i="2" s="1"/>
  <c r="F781" i="2" s="1"/>
  <c r="F782" i="2" s="1"/>
  <c r="F783" i="2" s="1"/>
  <c r="F784" i="2" s="1"/>
  <c r="F785" i="2" s="1"/>
  <c r="F786" i="2" s="1"/>
  <c r="F787" i="2" s="1"/>
  <c r="F788" i="2" s="1"/>
  <c r="F789" i="2" s="1"/>
  <c r="F790" i="2" s="1"/>
  <c r="F791" i="2" s="1"/>
  <c r="F792" i="2" s="1"/>
  <c r="F793" i="2" s="1"/>
  <c r="F794" i="2" s="1"/>
  <c r="F795" i="2" s="1"/>
  <c r="F796" i="2" s="1"/>
  <c r="F797" i="2" s="1"/>
  <c r="F798" i="2" s="1"/>
  <c r="F799" i="2" s="1"/>
  <c r="F800" i="2" s="1"/>
  <c r="F801" i="2" s="1"/>
  <c r="F802" i="2" s="1"/>
  <c r="F803" i="2" s="1"/>
  <c r="F804" i="2" s="1"/>
  <c r="F805" i="2" s="1"/>
  <c r="F806" i="2" s="1"/>
  <c r="F807" i="2" s="1"/>
  <c r="F808" i="2" s="1"/>
  <c r="F809" i="2" s="1"/>
  <c r="F810" i="2" s="1"/>
  <c r="F811" i="2" s="1"/>
  <c r="F812" i="2" s="1"/>
  <c r="F813" i="2" s="1"/>
  <c r="F814" i="2" s="1"/>
  <c r="F815" i="2" s="1"/>
  <c r="F816" i="2" s="1"/>
  <c r="F817" i="2" s="1"/>
  <c r="F818" i="2" s="1"/>
  <c r="F819" i="2" s="1"/>
  <c r="F820" i="2" s="1"/>
  <c r="F821" i="2" s="1"/>
  <c r="F822" i="2" s="1"/>
  <c r="F823" i="2" s="1"/>
  <c r="F824" i="2" s="1"/>
  <c r="F825" i="2" s="1"/>
  <c r="F826" i="2" s="1"/>
  <c r="F827" i="2" s="1"/>
  <c r="F828" i="2" s="1"/>
  <c r="F829" i="2" s="1"/>
  <c r="F830" i="2" s="1"/>
  <c r="F831" i="2" s="1"/>
  <c r="F832" i="2" s="1"/>
  <c r="F833" i="2" s="1"/>
  <c r="F834" i="2" s="1"/>
  <c r="F835" i="2" s="1"/>
  <c r="F836" i="2" s="1"/>
  <c r="F837" i="2" s="1"/>
  <c r="F838" i="2" s="1"/>
  <c r="F839" i="2" s="1"/>
  <c r="F840" i="2" s="1"/>
  <c r="F841" i="2" s="1"/>
  <c r="F842" i="2" s="1"/>
  <c r="F843" i="2" s="1"/>
  <c r="F844" i="2" s="1"/>
  <c r="F845" i="2" s="1"/>
  <c r="F846" i="2" s="1"/>
  <c r="F847" i="2" s="1"/>
  <c r="F848" i="2" s="1"/>
  <c r="F849" i="2" s="1"/>
  <c r="F850" i="2" s="1"/>
  <c r="F851" i="2" s="1"/>
  <c r="F852" i="2" s="1"/>
  <c r="F853" i="2" s="1"/>
  <c r="F854" i="2" s="1"/>
  <c r="F855" i="2" s="1"/>
  <c r="F856" i="2" s="1"/>
  <c r="F857" i="2" s="1"/>
  <c r="F858" i="2" s="1"/>
  <c r="F859" i="2" s="1"/>
  <c r="F860" i="2" s="1"/>
  <c r="F861" i="2" s="1"/>
  <c r="F862" i="2" s="1"/>
  <c r="F863" i="2" s="1"/>
  <c r="F864" i="2" s="1"/>
  <c r="F865" i="2" s="1"/>
  <c r="F866" i="2" s="1"/>
  <c r="F867" i="2" s="1"/>
  <c r="F868" i="2" s="1"/>
  <c r="F869" i="2" s="1"/>
  <c r="F870" i="2" s="1"/>
  <c r="F871" i="2" s="1"/>
  <c r="F872" i="2" s="1"/>
  <c r="F873" i="2" s="1"/>
  <c r="F874" i="2" s="1"/>
  <c r="F875" i="2" s="1"/>
  <c r="F876" i="2" s="1"/>
  <c r="F877" i="2" s="1"/>
  <c r="F878" i="2" s="1"/>
  <c r="F879" i="2" s="1"/>
  <c r="F880" i="2" s="1"/>
  <c r="F881" i="2" s="1"/>
  <c r="F882" i="2" s="1"/>
  <c r="F883" i="2" s="1"/>
  <c r="F884" i="2" s="1"/>
  <c r="F885" i="2" s="1"/>
  <c r="F886" i="2" s="1"/>
  <c r="F887" i="2" s="1"/>
  <c r="F888" i="2" s="1"/>
  <c r="F889" i="2" s="1"/>
  <c r="F890" i="2" s="1"/>
  <c r="F891" i="2" s="1"/>
  <c r="F892" i="2" s="1"/>
  <c r="F893" i="2" s="1"/>
  <c r="F894" i="2" s="1"/>
  <c r="F895" i="2" s="1"/>
  <c r="F896" i="2" s="1"/>
  <c r="F897" i="2" s="1"/>
  <c r="F898" i="2" s="1"/>
  <c r="F899" i="2" s="1"/>
  <c r="F900" i="2" s="1"/>
  <c r="F901" i="2" s="1"/>
  <c r="F902" i="2" s="1"/>
  <c r="F903" i="2" s="1"/>
  <c r="F904" i="2" s="1"/>
  <c r="F905" i="2" s="1"/>
  <c r="F906" i="2" s="1"/>
  <c r="F907" i="2" s="1"/>
  <c r="F908" i="2" s="1"/>
  <c r="F909" i="2" s="1"/>
  <c r="F910" i="2" s="1"/>
  <c r="F911" i="2" s="1"/>
  <c r="F912" i="2" s="1"/>
  <c r="F913" i="2" s="1"/>
  <c r="F914" i="2" s="1"/>
  <c r="F915" i="2" s="1"/>
  <c r="F916" i="2" s="1"/>
  <c r="F917" i="2" s="1"/>
  <c r="F918" i="2" s="1"/>
  <c r="F919" i="2" s="1"/>
  <c r="F920" i="2" s="1"/>
  <c r="F921" i="2" s="1"/>
  <c r="F922" i="2" s="1"/>
  <c r="F923" i="2" s="1"/>
  <c r="F924" i="2" s="1"/>
  <c r="F925" i="2" s="1"/>
  <c r="F926" i="2" s="1"/>
  <c r="F927" i="2" s="1"/>
  <c r="F928" i="2" s="1"/>
  <c r="F929" i="2" s="1"/>
  <c r="F930" i="2" s="1"/>
  <c r="F931" i="2" s="1"/>
  <c r="F932" i="2" s="1"/>
  <c r="F933" i="2" s="1"/>
  <c r="F934" i="2" s="1"/>
  <c r="F935" i="2" s="1"/>
  <c r="F936" i="2" s="1"/>
  <c r="F937" i="2" s="1"/>
  <c r="F938" i="2" s="1"/>
  <c r="F939" i="2" s="1"/>
  <c r="F940" i="2" s="1"/>
  <c r="F941" i="2" s="1"/>
  <c r="F942" i="2" s="1"/>
  <c r="F943" i="2" s="1"/>
  <c r="F944" i="2" s="1"/>
  <c r="F945" i="2" s="1"/>
  <c r="F946" i="2" s="1"/>
  <c r="F947" i="2" s="1"/>
  <c r="F948" i="2" s="1"/>
  <c r="F949" i="2" s="1"/>
  <c r="F950" i="2" s="1"/>
  <c r="F951" i="2" s="1"/>
  <c r="F952" i="2" s="1"/>
  <c r="F953" i="2" s="1"/>
  <c r="F954" i="2" s="1"/>
  <c r="F955" i="2" s="1"/>
  <c r="F956" i="2" s="1"/>
  <c r="F957" i="2" s="1"/>
  <c r="F958" i="2" s="1"/>
  <c r="F959" i="2" s="1"/>
  <c r="F960" i="2" s="1"/>
  <c r="F961" i="2" s="1"/>
  <c r="F962" i="2" s="1"/>
  <c r="F963" i="2" s="1"/>
  <c r="F964" i="2" s="1"/>
  <c r="F965" i="2" s="1"/>
  <c r="F966" i="2" s="1"/>
  <c r="F967" i="2" s="1"/>
  <c r="F968" i="2" s="1"/>
  <c r="F969" i="2" s="1"/>
  <c r="F970" i="2" s="1"/>
  <c r="F971" i="2" s="1"/>
  <c r="F972" i="2" s="1"/>
  <c r="F973" i="2" s="1"/>
  <c r="H971" i="2" a="1"/>
  <c r="H971" i="2" s="1"/>
  <c r="H963" i="2" a="1"/>
  <c r="H963" i="2" s="1"/>
  <c r="H955" i="2" a="1"/>
  <c r="H955" i="2" s="1"/>
  <c r="M955" i="2" s="1" a="1"/>
  <c r="M955" i="2" s="1"/>
  <c r="H947" i="2" a="1"/>
  <c r="H947" i="2" s="1"/>
  <c r="M947" i="2" s="1" a="1"/>
  <c r="M947" i="2" s="1"/>
  <c r="H939" i="2" a="1"/>
  <c r="H939" i="2" s="1"/>
  <c r="M939" i="2" s="1" a="1"/>
  <c r="M939" i="2" s="1"/>
  <c r="H931" i="2" a="1"/>
  <c r="H931" i="2" s="1"/>
  <c r="H923" i="2" a="1"/>
  <c r="H923" i="2" s="1"/>
  <c r="M923" i="2" s="1" a="1"/>
  <c r="M923" i="2" s="1"/>
  <c r="H915" i="2" a="1"/>
  <c r="H915" i="2" s="1"/>
  <c r="H907" i="2" a="1"/>
  <c r="H907" i="2" s="1"/>
  <c r="M907" i="2" s="1" a="1"/>
  <c r="M907" i="2" s="1"/>
  <c r="H899" i="2" a="1"/>
  <c r="H899" i="2" s="1"/>
  <c r="H891" i="2" a="1"/>
  <c r="H891" i="2" s="1"/>
  <c r="H885" i="2" a="1"/>
  <c r="H885" i="2" s="1"/>
  <c r="M885" i="2" s="1" a="1"/>
  <c r="M885" i="2" s="1"/>
  <c r="H877" i="2" a="1"/>
  <c r="H877" i="2" s="1"/>
  <c r="K877" i="2" s="1"/>
  <c r="H867" i="2" a="1"/>
  <c r="H867" i="2" s="1"/>
  <c r="H859" i="2" a="1"/>
  <c r="H859" i="2" s="1"/>
  <c r="M859" i="2" s="1" a="1"/>
  <c r="M859" i="2" s="1"/>
  <c r="H851" i="2" a="1"/>
  <c r="H851" i="2" s="1"/>
  <c r="M851" i="2" s="1" a="1"/>
  <c r="M851" i="2" s="1"/>
  <c r="H843" i="2" a="1"/>
  <c r="H843" i="2" s="1"/>
  <c r="M843" i="2" s="1" a="1"/>
  <c r="M843" i="2" s="1"/>
  <c r="H835" i="2" a="1"/>
  <c r="H835" i="2" s="1"/>
  <c r="H827" i="2" a="1"/>
  <c r="H827" i="2" s="1"/>
  <c r="M827" i="2" s="1" a="1"/>
  <c r="M827" i="2" s="1"/>
  <c r="H819" i="2" a="1"/>
  <c r="H819" i="2" s="1"/>
  <c r="M819" i="2" s="1" a="1"/>
  <c r="M819" i="2" s="1"/>
  <c r="H811" i="2" a="1"/>
  <c r="H811" i="2" s="1"/>
  <c r="M811" i="2" s="1" a="1"/>
  <c r="M811" i="2" s="1"/>
  <c r="H803" i="2" a="1"/>
  <c r="H803" i="2" s="1"/>
  <c r="H795" i="2" a="1"/>
  <c r="H795" i="2" s="1"/>
  <c r="H787" i="2" a="1"/>
  <c r="H787" i="2" s="1"/>
  <c r="M787" i="2" s="1" a="1"/>
  <c r="M787" i="2" s="1"/>
  <c r="H781" i="2" a="1"/>
  <c r="H781" i="2" s="1"/>
  <c r="K781" i="2" s="1"/>
  <c r="H773" i="2" a="1"/>
  <c r="H773" i="2" s="1"/>
  <c r="H765" i="2" a="1"/>
  <c r="H765" i="2" s="1"/>
  <c r="M765" i="2" s="1" a="1"/>
  <c r="M765" i="2" s="1"/>
  <c r="H757" i="2" a="1"/>
  <c r="H757" i="2" s="1"/>
  <c r="H749" i="2" a="1"/>
  <c r="H749" i="2" s="1"/>
  <c r="K749" i="2" s="1"/>
  <c r="H741" i="2" a="1"/>
  <c r="H741" i="2" s="1"/>
  <c r="H733" i="2" a="1"/>
  <c r="H733" i="2" s="1"/>
  <c r="M733" i="2" s="1" a="1"/>
  <c r="M733" i="2" s="1"/>
  <c r="H723" i="2" a="1"/>
  <c r="H723" i="2" s="1"/>
  <c r="M723" i="2" s="1" a="1"/>
  <c r="M723" i="2" s="1"/>
  <c r="H715" i="2" a="1"/>
  <c r="H715" i="2" s="1"/>
  <c r="M715" i="2" s="1" a="1"/>
  <c r="M715" i="2" s="1"/>
  <c r="H707" i="2" a="1"/>
  <c r="H707" i="2" s="1"/>
  <c r="H699" i="2" a="1"/>
  <c r="H699" i="2" s="1"/>
  <c r="M699" i="2" s="1" a="1"/>
  <c r="M699" i="2" s="1"/>
  <c r="H691" i="2" a="1"/>
  <c r="H691" i="2" s="1"/>
  <c r="M691" i="2" s="1" a="1"/>
  <c r="M691" i="2" s="1"/>
  <c r="H683" i="2" a="1"/>
  <c r="H683" i="2" s="1"/>
  <c r="M683" i="2" s="1" a="1"/>
  <c r="M683" i="2" s="1"/>
  <c r="H675" i="2" a="1"/>
  <c r="H675" i="2" s="1"/>
  <c r="H671" i="2" a="1"/>
  <c r="H671" i="2" s="1"/>
  <c r="M671" i="2" s="1" a="1"/>
  <c r="M671" i="2" s="1"/>
  <c r="H663" i="2" a="1"/>
  <c r="H663" i="2" s="1"/>
  <c r="H659" i="2" a="1"/>
  <c r="H659" i="2" s="1"/>
  <c r="M659" i="2" s="1" a="1"/>
  <c r="M659" i="2" s="1"/>
  <c r="H655" i="2" a="1"/>
  <c r="H655" i="2" s="1"/>
  <c r="H651" i="2" a="1"/>
  <c r="H651" i="2" s="1"/>
  <c r="H647" i="2" a="1"/>
  <c r="H647" i="2" s="1"/>
  <c r="H643" i="2" a="1"/>
  <c r="H643" i="2" s="1"/>
  <c r="M643" i="2" s="1" a="1"/>
  <c r="M643" i="2" s="1"/>
  <c r="H639" i="2" a="1"/>
  <c r="H639" i="2" s="1"/>
  <c r="H635" i="2" a="1"/>
  <c r="H635" i="2" s="1"/>
  <c r="M635" i="2" s="1" a="1"/>
  <c r="M635" i="2" s="1"/>
  <c r="H631" i="2" a="1"/>
  <c r="H631" i="2" s="1"/>
  <c r="H627" i="2" a="1"/>
  <c r="H627" i="2" s="1"/>
  <c r="M627" i="2" s="1" a="1"/>
  <c r="M627" i="2" s="1"/>
  <c r="H623" i="2" a="1"/>
  <c r="H623" i="2" s="1"/>
  <c r="H619" i="2" a="1"/>
  <c r="H619" i="2" s="1"/>
  <c r="M619" i="2" s="1" a="1"/>
  <c r="M619" i="2" s="1"/>
  <c r="H615" i="2" a="1"/>
  <c r="H615" i="2" s="1"/>
  <c r="H611" i="2" a="1"/>
  <c r="H611" i="2" s="1"/>
  <c r="M611" i="2" s="1" a="1"/>
  <c r="M611" i="2" s="1"/>
  <c r="H607" i="2" a="1"/>
  <c r="H607" i="2" s="1"/>
  <c r="H603" i="2" a="1"/>
  <c r="H603" i="2" s="1"/>
  <c r="M603" i="2" s="1" a="1"/>
  <c r="M603" i="2" s="1"/>
  <c r="H599" i="2" a="1"/>
  <c r="H599" i="2" s="1"/>
  <c r="H595" i="2" a="1"/>
  <c r="H595" i="2" s="1"/>
  <c r="M595" i="2" s="1" a="1"/>
  <c r="M595" i="2" s="1"/>
  <c r="H591" i="2" a="1"/>
  <c r="H591" i="2" s="1"/>
  <c r="H589" i="2" a="1"/>
  <c r="H589" i="2" s="1"/>
  <c r="H585" i="2" a="1"/>
  <c r="H585" i="2" s="1"/>
  <c r="H581" i="2" a="1"/>
  <c r="H581" i="2" s="1"/>
  <c r="H577" i="2" a="1"/>
  <c r="H577" i="2" s="1"/>
  <c r="H573" i="2" a="1"/>
  <c r="H573" i="2" s="1"/>
  <c r="M573" i="2" s="1" a="1"/>
  <c r="M573" i="2" s="1"/>
  <c r="H569" i="2" a="1"/>
  <c r="H569" i="2" s="1"/>
  <c r="M569" i="2" s="1" a="1"/>
  <c r="M569" i="2" s="1"/>
  <c r="H565" i="2" a="1"/>
  <c r="H565" i="2" s="1"/>
  <c r="M565" i="2" s="1" a="1"/>
  <c r="M565" i="2" s="1"/>
  <c r="H561" i="2" a="1"/>
  <c r="H561" i="2" s="1"/>
  <c r="H557" i="2" a="1"/>
  <c r="H557" i="2" s="1"/>
  <c r="M557" i="2" s="1" a="1"/>
  <c r="M557" i="2" s="1"/>
  <c r="H553" i="2" a="1"/>
  <c r="H553" i="2" s="1"/>
  <c r="M553" i="2" s="1" a="1"/>
  <c r="M553" i="2" s="1"/>
  <c r="H549" i="2" a="1"/>
  <c r="H549" i="2" s="1"/>
  <c r="H545" i="2" a="1"/>
  <c r="H545" i="2" s="1"/>
  <c r="H541" i="2" a="1"/>
  <c r="H541" i="2" s="1"/>
  <c r="M541" i="2" s="1" a="1"/>
  <c r="M541" i="2" s="1"/>
  <c r="H537" i="2" a="1"/>
  <c r="H537" i="2" s="1"/>
  <c r="M537" i="2" s="1" a="1"/>
  <c r="M537" i="2" s="1"/>
  <c r="H533" i="2" a="1"/>
  <c r="H533" i="2" s="1"/>
  <c r="H529" i="2" a="1"/>
  <c r="H529" i="2" s="1"/>
  <c r="H525" i="2" a="1"/>
  <c r="H525" i="2" s="1"/>
  <c r="H521" i="2" a="1"/>
  <c r="H521" i="2" s="1"/>
  <c r="H519" i="2" a="1"/>
  <c r="H519" i="2" s="1"/>
  <c r="H517" i="2" a="1"/>
  <c r="H517" i="2" s="1"/>
  <c r="H515" i="2" a="1"/>
  <c r="H515" i="2" s="1"/>
  <c r="H511" i="2" a="1"/>
  <c r="H511" i="2" s="1"/>
  <c r="H965" i="2" a="1"/>
  <c r="H965" i="2" s="1"/>
  <c r="K965" i="2" s="1"/>
  <c r="H957" i="2" a="1"/>
  <c r="H957" i="2" s="1"/>
  <c r="H949" i="2" a="1"/>
  <c r="H949" i="2" s="1"/>
  <c r="H941" i="2" a="1"/>
  <c r="H941" i="2" s="1"/>
  <c r="H933" i="2" a="1"/>
  <c r="H933" i="2" s="1"/>
  <c r="K933" i="2" s="1"/>
  <c r="H925" i="2" a="1"/>
  <c r="H925" i="2" s="1"/>
  <c r="H917" i="2" a="1"/>
  <c r="H917" i="2" s="1"/>
  <c r="H909" i="2" a="1"/>
  <c r="H909" i="2" s="1"/>
  <c r="M909" i="2" s="1" a="1"/>
  <c r="M909" i="2" s="1"/>
  <c r="H901" i="2" a="1"/>
  <c r="H901" i="2" s="1"/>
  <c r="H893" i="2" a="1"/>
  <c r="H893" i="2" s="1"/>
  <c r="H883" i="2" a="1"/>
  <c r="H883" i="2" s="1"/>
  <c r="M883" i="2" s="1" a="1"/>
  <c r="M883" i="2" s="1"/>
  <c r="H873" i="2" a="1"/>
  <c r="H873" i="2" s="1"/>
  <c r="H865" i="2" a="1"/>
  <c r="H865" i="2" s="1"/>
  <c r="H857" i="2" a="1"/>
  <c r="H857" i="2" s="1"/>
  <c r="H849" i="2" a="1"/>
  <c r="H849" i="2" s="1"/>
  <c r="H841" i="2" a="1"/>
  <c r="H841" i="2" s="1"/>
  <c r="H833" i="2" a="1"/>
  <c r="H833" i="2" s="1"/>
  <c r="H825" i="2" a="1"/>
  <c r="H825" i="2" s="1"/>
  <c r="H817" i="2" a="1"/>
  <c r="H817" i="2" s="1"/>
  <c r="H809" i="2" a="1"/>
  <c r="H809" i="2" s="1"/>
  <c r="H801" i="2" a="1"/>
  <c r="H801" i="2" s="1"/>
  <c r="H793" i="2" a="1"/>
  <c r="H793" i="2" s="1"/>
  <c r="H785" i="2" a="1"/>
  <c r="H785" i="2" s="1"/>
  <c r="K785" i="2" s="1"/>
  <c r="H777" i="2" a="1"/>
  <c r="H777" i="2" s="1"/>
  <c r="H769" i="2" a="1"/>
  <c r="H769" i="2" s="1"/>
  <c r="H759" i="2" a="1"/>
  <c r="H759" i="2" s="1"/>
  <c r="H751" i="2" a="1"/>
  <c r="H751" i="2" s="1"/>
  <c r="H743" i="2" a="1"/>
  <c r="H743" i="2" s="1"/>
  <c r="K743" i="2" s="1"/>
  <c r="H735" i="2" a="1"/>
  <c r="H735" i="2" s="1"/>
  <c r="H727" i="2" a="1"/>
  <c r="H727" i="2" s="1"/>
  <c r="H719" i="2" a="1"/>
  <c r="H719" i="2" s="1"/>
  <c r="H711" i="2" a="1"/>
  <c r="H711" i="2" s="1"/>
  <c r="K711" i="2" s="1"/>
  <c r="H703" i="2" a="1"/>
  <c r="H703" i="2" s="1"/>
  <c r="H697" i="2" a="1"/>
  <c r="H697" i="2" s="1"/>
  <c r="H689" i="2" a="1"/>
  <c r="H689" i="2" s="1"/>
  <c r="H681" i="2" a="1"/>
  <c r="H681" i="2" s="1"/>
  <c r="H673" i="2" a="1"/>
  <c r="H673" i="2" s="1"/>
  <c r="M673" i="2" s="1" a="1"/>
  <c r="M673" i="2" s="1"/>
  <c r="H667" i="2" a="1"/>
  <c r="H667" i="2" s="1"/>
  <c r="H661" i="2" a="1"/>
  <c r="H661" i="2" s="1"/>
  <c r="H657" i="2" a="1"/>
  <c r="H657" i="2" s="1"/>
  <c r="M657" i="2" s="1" a="1"/>
  <c r="M657" i="2" s="1"/>
  <c r="H653" i="2" a="1"/>
  <c r="H653" i="2" s="1"/>
  <c r="M653" i="2" s="1" a="1"/>
  <c r="M653" i="2" s="1"/>
  <c r="H649" i="2" a="1"/>
  <c r="H649" i="2" s="1"/>
  <c r="H645" i="2" a="1"/>
  <c r="H645" i="2" s="1"/>
  <c r="H641" i="2" a="1"/>
  <c r="H641" i="2" s="1"/>
  <c r="M641" i="2" s="1" a="1"/>
  <c r="M641" i="2" s="1"/>
  <c r="H637" i="2" a="1"/>
  <c r="H637" i="2" s="1"/>
  <c r="H633" i="2" a="1"/>
  <c r="H633" i="2" s="1"/>
  <c r="H629" i="2" a="1"/>
  <c r="H629" i="2" s="1"/>
  <c r="M629" i="2" s="1" a="1"/>
  <c r="M629" i="2" s="1"/>
  <c r="H625" i="2" a="1"/>
  <c r="H625" i="2" s="1"/>
  <c r="H621" i="2" a="1"/>
  <c r="H621" i="2" s="1"/>
  <c r="M621" i="2" s="1" a="1"/>
  <c r="M621" i="2" s="1"/>
  <c r="H617" i="2" a="1"/>
  <c r="H617" i="2" s="1"/>
  <c r="H613" i="2" a="1"/>
  <c r="H613" i="2" s="1"/>
  <c r="H609" i="2" a="1"/>
  <c r="H609" i="2" s="1"/>
  <c r="M609" i="2" s="1" a="1"/>
  <c r="M609" i="2" s="1"/>
  <c r="H605" i="2" a="1"/>
  <c r="H605" i="2" s="1"/>
  <c r="H601" i="2" a="1"/>
  <c r="H601" i="2" s="1"/>
  <c r="H597" i="2" a="1"/>
  <c r="H597" i="2" s="1"/>
  <c r="H593" i="2" a="1"/>
  <c r="H593" i="2" s="1"/>
  <c r="M593" i="2" s="1" a="1"/>
  <c r="M593" i="2" s="1"/>
  <c r="H587" i="2" a="1"/>
  <c r="H587" i="2" s="1"/>
  <c r="M587" i="2" s="1" a="1"/>
  <c r="M587" i="2" s="1"/>
  <c r="H583" i="2" a="1"/>
  <c r="H583" i="2" s="1"/>
  <c r="H579" i="2" a="1"/>
  <c r="H579" i="2" s="1"/>
  <c r="H575" i="2" a="1"/>
  <c r="H575" i="2" s="1"/>
  <c r="H571" i="2" a="1"/>
  <c r="H571" i="2" s="1"/>
  <c r="M571" i="2" s="1" a="1"/>
  <c r="M571" i="2" s="1"/>
  <c r="H567" i="2" a="1"/>
  <c r="H567" i="2" s="1"/>
  <c r="H563" i="2" a="1"/>
  <c r="H563" i="2" s="1"/>
  <c r="H559" i="2" a="1"/>
  <c r="H559" i="2" s="1"/>
  <c r="H555" i="2" a="1"/>
  <c r="H555" i="2" s="1"/>
  <c r="M555" i="2" s="1" a="1"/>
  <c r="M555" i="2" s="1"/>
  <c r="H551" i="2" a="1"/>
  <c r="H551" i="2" s="1"/>
  <c r="H547" i="2" a="1"/>
  <c r="H547" i="2" s="1"/>
  <c r="H543" i="2" a="1"/>
  <c r="H543" i="2" s="1"/>
  <c r="H539" i="2" a="1"/>
  <c r="H539" i="2" s="1"/>
  <c r="M539" i="2" s="1" a="1"/>
  <c r="M539" i="2" s="1"/>
  <c r="H535" i="2" a="1"/>
  <c r="H535" i="2" s="1"/>
  <c r="H531" i="2" a="1"/>
  <c r="H531" i="2" s="1"/>
  <c r="H527" i="2" a="1"/>
  <c r="H527" i="2" s="1"/>
  <c r="H523" i="2" a="1"/>
  <c r="H523" i="2" s="1"/>
  <c r="M523" i="2" s="1" a="1"/>
  <c r="M523" i="2" s="1"/>
  <c r="H513" i="2" a="1"/>
  <c r="H513" i="2" s="1"/>
  <c r="H969" i="2" a="1"/>
  <c r="H969" i="2" s="1"/>
  <c r="H961" i="2" a="1"/>
  <c r="H961" i="2" s="1"/>
  <c r="H953" i="2" a="1"/>
  <c r="H953" i="2" s="1"/>
  <c r="M953" i="2" s="1" a="1"/>
  <c r="M953" i="2" s="1"/>
  <c r="H943" i="2" a="1"/>
  <c r="H943" i="2" s="1"/>
  <c r="H935" i="2" a="1"/>
  <c r="H935" i="2" s="1"/>
  <c r="H927" i="2" a="1"/>
  <c r="H927" i="2" s="1"/>
  <c r="K927" i="2" s="1"/>
  <c r="H919" i="2" a="1"/>
  <c r="H919" i="2" s="1"/>
  <c r="H911" i="2" a="1"/>
  <c r="H911" i="2" s="1"/>
  <c r="H903" i="2" a="1"/>
  <c r="H903" i="2" s="1"/>
  <c r="H895" i="2" a="1"/>
  <c r="H895" i="2" s="1"/>
  <c r="H887" i="2" a="1"/>
  <c r="H887" i="2" s="1"/>
  <c r="H879" i="2" a="1"/>
  <c r="H879" i="2" s="1"/>
  <c r="H871" i="2" a="1"/>
  <c r="H871" i="2" s="1"/>
  <c r="H863" i="2" a="1"/>
  <c r="H863" i="2" s="1"/>
  <c r="H855" i="2" a="1"/>
  <c r="H855" i="2" s="1"/>
  <c r="H845" i="2" a="1"/>
  <c r="H845" i="2" s="1"/>
  <c r="H837" i="2" a="1"/>
  <c r="H837" i="2" s="1"/>
  <c r="H829" i="2" a="1"/>
  <c r="H829" i="2" s="1"/>
  <c r="M829" i="2" s="1" a="1"/>
  <c r="M829" i="2" s="1"/>
  <c r="H821" i="2" a="1"/>
  <c r="H821" i="2" s="1"/>
  <c r="K821" i="2" s="1"/>
  <c r="H813" i="2" a="1"/>
  <c r="H813" i="2" s="1"/>
  <c r="H805" i="2" a="1"/>
  <c r="H805" i="2" s="1"/>
  <c r="H797" i="2" a="1"/>
  <c r="H797" i="2" s="1"/>
  <c r="H789" i="2" a="1"/>
  <c r="H789" i="2" s="1"/>
  <c r="K789" i="2" s="1"/>
  <c r="H779" i="2" a="1"/>
  <c r="H779" i="2" s="1"/>
  <c r="H771" i="2" a="1"/>
  <c r="H771" i="2" s="1"/>
  <c r="M771" i="2" s="1" a="1"/>
  <c r="M771" i="2" s="1"/>
  <c r="H763" i="2" a="1"/>
  <c r="H763" i="2" s="1"/>
  <c r="M763" i="2" s="1" a="1"/>
  <c r="M763" i="2" s="1"/>
  <c r="H755" i="2" a="1"/>
  <c r="H755" i="2" s="1"/>
  <c r="H745" i="2" a="1"/>
  <c r="H745" i="2" s="1"/>
  <c r="H737" i="2" a="1"/>
  <c r="H737" i="2" s="1"/>
  <c r="H729" i="2" a="1"/>
  <c r="H729" i="2" s="1"/>
  <c r="H721" i="2" a="1"/>
  <c r="H721" i="2" s="1"/>
  <c r="H713" i="2" a="1"/>
  <c r="H713" i="2" s="1"/>
  <c r="H705" i="2" a="1"/>
  <c r="H705" i="2" s="1"/>
  <c r="H695" i="2" a="1"/>
  <c r="H695" i="2" s="1"/>
  <c r="H687" i="2" a="1"/>
  <c r="H687" i="2" s="1"/>
  <c r="H679" i="2" a="1"/>
  <c r="H679" i="2" s="1"/>
  <c r="H665" i="2" a="1"/>
  <c r="H665" i="2" s="1"/>
  <c r="H972" i="2" a="1"/>
  <c r="H972" i="2" s="1"/>
  <c r="H968" i="2" a="1"/>
  <c r="H968" i="2" s="1"/>
  <c r="H964" i="2" a="1"/>
  <c r="H964" i="2" s="1"/>
  <c r="H960" i="2" a="1"/>
  <c r="H960" i="2" s="1"/>
  <c r="H956" i="2" a="1"/>
  <c r="H956" i="2" s="1"/>
  <c r="H952" i="2" a="1"/>
  <c r="H952" i="2" s="1"/>
  <c r="H946" i="2" a="1"/>
  <c r="H946" i="2" s="1"/>
  <c r="H942" i="2" a="1"/>
  <c r="H942" i="2" s="1"/>
  <c r="H938" i="2" a="1"/>
  <c r="H938" i="2" s="1"/>
  <c r="H934" i="2" a="1"/>
  <c r="H934" i="2" s="1"/>
  <c r="H930" i="2" a="1"/>
  <c r="H930" i="2" s="1"/>
  <c r="H926" i="2" a="1"/>
  <c r="H926" i="2" s="1"/>
  <c r="H922" i="2" a="1"/>
  <c r="H922" i="2" s="1"/>
  <c r="H918" i="2" a="1"/>
  <c r="H918" i="2" s="1"/>
  <c r="H914" i="2" a="1"/>
  <c r="H914" i="2" s="1"/>
  <c r="H910" i="2" a="1"/>
  <c r="H910" i="2" s="1"/>
  <c r="H904" i="2" a="1"/>
  <c r="H904" i="2" s="1"/>
  <c r="H900" i="2" a="1"/>
  <c r="H900" i="2" s="1"/>
  <c r="H896" i="2" a="1"/>
  <c r="H896" i="2" s="1"/>
  <c r="H892" i="2" a="1"/>
  <c r="H892" i="2" s="1"/>
  <c r="H888" i="2" a="1"/>
  <c r="H888" i="2" s="1"/>
  <c r="H884" i="2" a="1"/>
  <c r="H884" i="2" s="1"/>
  <c r="H880" i="2" a="1"/>
  <c r="H880" i="2" s="1"/>
  <c r="H876" i="2" a="1"/>
  <c r="H876" i="2" s="1"/>
  <c r="H872" i="2" a="1"/>
  <c r="H872" i="2" s="1"/>
  <c r="M872" i="2" s="1" a="1"/>
  <c r="M872" i="2" s="1"/>
  <c r="H868" i="2" a="1"/>
  <c r="H868" i="2" s="1"/>
  <c r="H864" i="2" a="1"/>
  <c r="H864" i="2" s="1"/>
  <c r="H860" i="2" a="1"/>
  <c r="H860" i="2" s="1"/>
  <c r="H854" i="2" a="1"/>
  <c r="H854" i="2" s="1"/>
  <c r="H850" i="2" a="1"/>
  <c r="H850" i="2" s="1"/>
  <c r="H846" i="2" a="1"/>
  <c r="H846" i="2" s="1"/>
  <c r="H842" i="2" a="1"/>
  <c r="H842" i="2" s="1"/>
  <c r="H838" i="2" a="1"/>
  <c r="H838" i="2" s="1"/>
  <c r="H834" i="2" a="1"/>
  <c r="H834" i="2" s="1"/>
  <c r="M834" i="2" s="1" a="1"/>
  <c r="M834" i="2" s="1"/>
  <c r="H830" i="2" a="1"/>
  <c r="H830" i="2" s="1"/>
  <c r="H824" i="2" a="1"/>
  <c r="H824" i="2" s="1"/>
  <c r="H820" i="2" a="1"/>
  <c r="H820" i="2" s="1"/>
  <c r="H816" i="2" a="1"/>
  <c r="H816" i="2" s="1"/>
  <c r="H812" i="2" a="1"/>
  <c r="H812" i="2" s="1"/>
  <c r="H808" i="2" a="1"/>
  <c r="H808" i="2" s="1"/>
  <c r="M808" i="2" s="1" a="1"/>
  <c r="M808" i="2" s="1"/>
  <c r="H804" i="2" a="1"/>
  <c r="H804" i="2" s="1"/>
  <c r="M804" i="2" s="1" a="1"/>
  <c r="M804" i="2" s="1"/>
  <c r="H800" i="2" a="1"/>
  <c r="H800" i="2" s="1"/>
  <c r="H796" i="2" a="1"/>
  <c r="H796" i="2" s="1"/>
  <c r="H792" i="2" a="1"/>
  <c r="H792" i="2" s="1"/>
  <c r="H788" i="2" a="1"/>
  <c r="H788" i="2" s="1"/>
  <c r="M788" i="2" s="1" a="1"/>
  <c r="M788" i="2" s="1"/>
  <c r="H973" i="2" a="1"/>
  <c r="H973" i="2" s="1"/>
  <c r="H967" i="2" a="1"/>
  <c r="H967" i="2" s="1"/>
  <c r="H959" i="2" a="1"/>
  <c r="H959" i="2" s="1"/>
  <c r="H951" i="2" a="1"/>
  <c r="H951" i="2" s="1"/>
  <c r="H945" i="2" a="1"/>
  <c r="H945" i="2" s="1"/>
  <c r="H937" i="2" a="1"/>
  <c r="H937" i="2" s="1"/>
  <c r="H929" i="2" a="1"/>
  <c r="H929" i="2" s="1"/>
  <c r="H921" i="2" a="1"/>
  <c r="H921" i="2" s="1"/>
  <c r="H913" i="2" a="1"/>
  <c r="H913" i="2" s="1"/>
  <c r="H905" i="2" a="1"/>
  <c r="H905" i="2" s="1"/>
  <c r="H897" i="2" a="1"/>
  <c r="H897" i="2" s="1"/>
  <c r="H889" i="2" a="1"/>
  <c r="H889" i="2" s="1"/>
  <c r="H881" i="2" a="1"/>
  <c r="H881" i="2" s="1"/>
  <c r="H875" i="2" a="1"/>
  <c r="H875" i="2" s="1"/>
  <c r="H869" i="2" a="1"/>
  <c r="H869" i="2" s="1"/>
  <c r="H861" i="2" a="1"/>
  <c r="H861" i="2" s="1"/>
  <c r="H853" i="2" a="1"/>
  <c r="H853" i="2" s="1"/>
  <c r="H847" i="2" a="1"/>
  <c r="H847" i="2" s="1"/>
  <c r="H839" i="2" a="1"/>
  <c r="H839" i="2" s="1"/>
  <c r="H831" i="2" a="1"/>
  <c r="H831" i="2" s="1"/>
  <c r="H823" i="2" a="1"/>
  <c r="H823" i="2" s="1"/>
  <c r="H815" i="2" a="1"/>
  <c r="H815" i="2" s="1"/>
  <c r="H807" i="2" a="1"/>
  <c r="H807" i="2" s="1"/>
  <c r="H799" i="2" a="1"/>
  <c r="H799" i="2" s="1"/>
  <c r="H791" i="2" a="1"/>
  <c r="H791" i="2" s="1"/>
  <c r="H783" i="2" a="1"/>
  <c r="H783" i="2" s="1"/>
  <c r="H775" i="2" a="1"/>
  <c r="H775" i="2" s="1"/>
  <c r="H767" i="2" a="1"/>
  <c r="H767" i="2" s="1"/>
  <c r="H761" i="2" a="1"/>
  <c r="H761" i="2" s="1"/>
  <c r="H753" i="2" a="1"/>
  <c r="H753" i="2" s="1"/>
  <c r="H747" i="2" a="1"/>
  <c r="H747" i="2" s="1"/>
  <c r="H739" i="2" a="1"/>
  <c r="H739" i="2" s="1"/>
  <c r="H731" i="2" a="1"/>
  <c r="H731" i="2" s="1"/>
  <c r="H725" i="2" a="1"/>
  <c r="H725" i="2" s="1"/>
  <c r="H717" i="2" a="1"/>
  <c r="H717" i="2" s="1"/>
  <c r="H709" i="2" a="1"/>
  <c r="H709" i="2" s="1"/>
  <c r="M709" i="2" s="1" a="1"/>
  <c r="M709" i="2" s="1"/>
  <c r="H701" i="2" a="1"/>
  <c r="H701" i="2" s="1"/>
  <c r="H693" i="2" a="1"/>
  <c r="H693" i="2" s="1"/>
  <c r="H685" i="2" a="1"/>
  <c r="H685" i="2" s="1"/>
  <c r="H677" i="2" a="1"/>
  <c r="H677" i="2" s="1"/>
  <c r="H669" i="2" a="1"/>
  <c r="H669" i="2" s="1"/>
  <c r="H970" i="2" a="1"/>
  <c r="H970" i="2" s="1"/>
  <c r="H966" i="2" a="1"/>
  <c r="H966" i="2" s="1"/>
  <c r="H962" i="2" a="1"/>
  <c r="H962" i="2" s="1"/>
  <c r="H958" i="2" a="1"/>
  <c r="H958" i="2" s="1"/>
  <c r="H954" i="2" a="1"/>
  <c r="H954" i="2" s="1"/>
  <c r="H950" i="2" a="1"/>
  <c r="H950" i="2" s="1"/>
  <c r="H948" i="2" a="1"/>
  <c r="H948" i="2" s="1"/>
  <c r="H944" i="2" a="1"/>
  <c r="H944" i="2" s="1"/>
  <c r="H940" i="2" a="1"/>
  <c r="H940" i="2" s="1"/>
  <c r="H936" i="2" a="1"/>
  <c r="H936" i="2" s="1"/>
  <c r="H932" i="2" a="1"/>
  <c r="H932" i="2" s="1"/>
  <c r="H928" i="2" a="1"/>
  <c r="H928" i="2" s="1"/>
  <c r="H924" i="2" a="1"/>
  <c r="H924" i="2" s="1"/>
  <c r="H920" i="2" a="1"/>
  <c r="H920" i="2" s="1"/>
  <c r="H916" i="2" a="1"/>
  <c r="H916" i="2" s="1"/>
  <c r="H912" i="2" a="1"/>
  <c r="H912" i="2" s="1"/>
  <c r="H908" i="2" a="1"/>
  <c r="H908" i="2" s="1"/>
  <c r="H906" i="2" a="1"/>
  <c r="H906" i="2" s="1"/>
  <c r="H902" i="2" a="1"/>
  <c r="H902" i="2" s="1"/>
  <c r="H898" i="2" a="1"/>
  <c r="H898" i="2" s="1"/>
  <c r="M898" i="2" s="1" a="1"/>
  <c r="M898" i="2" s="1"/>
  <c r="H894" i="2" a="1"/>
  <c r="H894" i="2" s="1"/>
  <c r="H890" i="2" a="1"/>
  <c r="H890" i="2" s="1"/>
  <c r="H886" i="2" a="1"/>
  <c r="H886" i="2" s="1"/>
  <c r="H882" i="2" a="1"/>
  <c r="H882" i="2" s="1"/>
  <c r="H878" i="2" a="1"/>
  <c r="H878" i="2" s="1"/>
  <c r="H874" i="2" a="1"/>
  <c r="H874" i="2" s="1"/>
  <c r="H870" i="2" a="1"/>
  <c r="H870" i="2" s="1"/>
  <c r="H866" i="2" a="1"/>
  <c r="H866" i="2" s="1"/>
  <c r="H862" i="2" a="1"/>
  <c r="H862" i="2" s="1"/>
  <c r="H858" i="2" a="1"/>
  <c r="H858" i="2" s="1"/>
  <c r="H856" i="2" a="1"/>
  <c r="H856" i="2" s="1"/>
  <c r="H852" i="2" a="1"/>
  <c r="H852" i="2" s="1"/>
  <c r="H848" i="2" a="1"/>
  <c r="H848" i="2" s="1"/>
  <c r="H844" i="2" a="1"/>
  <c r="H844" i="2" s="1"/>
  <c r="H840" i="2" a="1"/>
  <c r="H840" i="2" s="1"/>
  <c r="H836" i="2" a="1"/>
  <c r="H836" i="2" s="1"/>
  <c r="H832" i="2" a="1"/>
  <c r="H832" i="2" s="1"/>
  <c r="H828" i="2" a="1"/>
  <c r="H828" i="2" s="1"/>
  <c r="H826" i="2" a="1"/>
  <c r="H826" i="2" s="1"/>
  <c r="H822" i="2" a="1"/>
  <c r="H822" i="2" s="1"/>
  <c r="H818" i="2" a="1"/>
  <c r="H818" i="2" s="1"/>
  <c r="H814" i="2" a="1"/>
  <c r="H814" i="2" s="1"/>
  <c r="H810" i="2" a="1"/>
  <c r="H810" i="2" s="1"/>
  <c r="M810" i="2" s="1" a="1"/>
  <c r="M810" i="2" s="1"/>
  <c r="H806" i="2" a="1"/>
  <c r="H806" i="2" s="1"/>
  <c r="H802" i="2" a="1"/>
  <c r="H802" i="2" s="1"/>
  <c r="H798" i="2" a="1"/>
  <c r="H798" i="2" s="1"/>
  <c r="M798" i="2" s="1" a="1"/>
  <c r="M798" i="2" s="1"/>
  <c r="H794" i="2" a="1"/>
  <c r="H794" i="2" s="1"/>
  <c r="H790" i="2" a="1"/>
  <c r="H790" i="2" s="1"/>
  <c r="H507" i="2" a="1"/>
  <c r="H507" i="2" s="1"/>
  <c r="H499" i="2" a="1"/>
  <c r="H499" i="2" s="1"/>
  <c r="H495" i="2" a="1"/>
  <c r="H495" i="2" s="1"/>
  <c r="H491" i="2" a="1"/>
  <c r="H491" i="2" s="1"/>
  <c r="H487" i="2" a="1"/>
  <c r="H487" i="2" s="1"/>
  <c r="H483" i="2" a="1"/>
  <c r="H483" i="2" s="1"/>
  <c r="H479" i="2" a="1"/>
  <c r="H479" i="2" s="1"/>
  <c r="H475" i="2" a="1"/>
  <c r="H475" i="2" s="1"/>
  <c r="H471" i="2" a="1"/>
  <c r="H471" i="2" s="1"/>
  <c r="H467" i="2" a="1"/>
  <c r="H467" i="2" s="1"/>
  <c r="H463" i="2" a="1"/>
  <c r="H463" i="2" s="1"/>
  <c r="H459" i="2" a="1"/>
  <c r="H459" i="2" s="1"/>
  <c r="H455" i="2" a="1"/>
  <c r="H455" i="2" s="1"/>
  <c r="H451" i="2" a="1"/>
  <c r="H451" i="2" s="1"/>
  <c r="H447" i="2" a="1"/>
  <c r="H447" i="2" s="1"/>
  <c r="H443" i="2" a="1"/>
  <c r="H443" i="2" s="1"/>
  <c r="H439" i="2" a="1"/>
  <c r="H439" i="2" s="1"/>
  <c r="H435" i="2" a="1"/>
  <c r="H435" i="2" s="1"/>
  <c r="K435" i="2" s="1"/>
  <c r="H431" i="2" a="1"/>
  <c r="H431" i="2" s="1"/>
  <c r="H427" i="2" a="1"/>
  <c r="H427" i="2" s="1"/>
  <c r="H423" i="2" a="1"/>
  <c r="H423" i="2" s="1"/>
  <c r="H421" i="2" a="1"/>
  <c r="H421" i="2" s="1"/>
  <c r="H417" i="2" a="1"/>
  <c r="H417" i="2" s="1"/>
  <c r="K417" i="2" s="1"/>
  <c r="H413" i="2" a="1"/>
  <c r="H413" i="2" s="1"/>
  <c r="H409" i="2" a="1"/>
  <c r="H409" i="2" s="1"/>
  <c r="H405" i="2" a="1"/>
  <c r="H405" i="2" s="1"/>
  <c r="H401" i="2" a="1"/>
  <c r="H401" i="2" s="1"/>
  <c r="H397" i="2" a="1"/>
  <c r="H397" i="2" s="1"/>
  <c r="H393" i="2" a="1"/>
  <c r="H393" i="2" s="1"/>
  <c r="H389" i="2" a="1"/>
  <c r="H389" i="2" s="1"/>
  <c r="H385" i="2" a="1"/>
  <c r="H385" i="2" s="1"/>
  <c r="H381" i="2" a="1"/>
  <c r="H381" i="2" s="1"/>
  <c r="H377" i="2" a="1"/>
  <c r="H377" i="2" s="1"/>
  <c r="H373" i="2" a="1"/>
  <c r="H373" i="2" s="1"/>
  <c r="K373" i="2" s="1"/>
  <c r="H369" i="2" a="1"/>
  <c r="H369" i="2" s="1"/>
  <c r="H365" i="2" a="1"/>
  <c r="H365" i="2" s="1"/>
  <c r="H361" i="2" a="1"/>
  <c r="H361" i="2" s="1"/>
  <c r="H357" i="2" a="1"/>
  <c r="H357" i="2" s="1"/>
  <c r="H349" i="2" a="1"/>
  <c r="H349" i="2" s="1"/>
  <c r="H345" i="2" a="1"/>
  <c r="H345" i="2" s="1"/>
  <c r="H341" i="2" a="1"/>
  <c r="H341" i="2" s="1"/>
  <c r="H337" i="2" a="1"/>
  <c r="H337" i="2" s="1"/>
  <c r="H333" i="2" a="1"/>
  <c r="H333" i="2" s="1"/>
  <c r="H329" i="2" a="1"/>
  <c r="H329" i="2" s="1"/>
  <c r="H325" i="2" a="1"/>
  <c r="H325" i="2" s="1"/>
  <c r="H321" i="2" a="1"/>
  <c r="H321" i="2" s="1"/>
  <c r="H317" i="2" a="1"/>
  <c r="H317" i="2" s="1"/>
  <c r="H313" i="2" a="1"/>
  <c r="H313" i="2" s="1"/>
  <c r="H309" i="2" a="1"/>
  <c r="H309" i="2" s="1"/>
  <c r="H305" i="2" a="1"/>
  <c r="H305" i="2" s="1"/>
  <c r="H301" i="2" a="1"/>
  <c r="H301" i="2" s="1"/>
  <c r="H297" i="2" a="1"/>
  <c r="H297" i="2" s="1"/>
  <c r="H293" i="2" a="1"/>
  <c r="H293" i="2" s="1"/>
  <c r="K293" i="2" s="1"/>
  <c r="H289" i="2" a="1"/>
  <c r="H289" i="2" s="1"/>
  <c r="H285" i="2" a="1"/>
  <c r="H285" i="2" s="1"/>
  <c r="H281" i="2" a="1"/>
  <c r="H281" i="2" s="1"/>
  <c r="H279" i="2" a="1"/>
  <c r="H279" i="2" s="1"/>
  <c r="H275" i="2" a="1"/>
  <c r="H275" i="2" s="1"/>
  <c r="H271" i="2" a="1"/>
  <c r="H271" i="2" s="1"/>
  <c r="H267" i="2" a="1"/>
  <c r="H267" i="2" s="1"/>
  <c r="H259" i="2" a="1"/>
  <c r="H259" i="2" s="1"/>
  <c r="H251" i="2" a="1"/>
  <c r="H251" i="2" s="1"/>
  <c r="H247" i="2" a="1"/>
  <c r="H247" i="2" s="1"/>
  <c r="H245" i="2" a="1"/>
  <c r="H245" i="2" s="1"/>
  <c r="H243" i="2" a="1"/>
  <c r="H243" i="2" s="1"/>
  <c r="H239" i="2" a="1"/>
  <c r="H239" i="2" s="1"/>
  <c r="H509" i="2" a="1"/>
  <c r="H509" i="2" s="1"/>
  <c r="H505" i="2" a="1"/>
  <c r="H505" i="2" s="1"/>
  <c r="H501" i="2" a="1"/>
  <c r="H501" i="2" s="1"/>
  <c r="H497" i="2" a="1"/>
  <c r="H497" i="2" s="1"/>
  <c r="H493" i="2" a="1"/>
  <c r="H493" i="2" s="1"/>
  <c r="H489" i="2" a="1"/>
  <c r="H489" i="2" s="1"/>
  <c r="H485" i="2" a="1"/>
  <c r="H485" i="2" s="1"/>
  <c r="H481" i="2" a="1"/>
  <c r="H481" i="2" s="1"/>
  <c r="H477" i="2" a="1"/>
  <c r="H477" i="2" s="1"/>
  <c r="H473" i="2" a="1"/>
  <c r="H473" i="2" s="1"/>
  <c r="H469" i="2" a="1"/>
  <c r="H469" i="2" s="1"/>
  <c r="H465" i="2" a="1"/>
  <c r="H465" i="2" s="1"/>
  <c r="H461" i="2" a="1"/>
  <c r="H461" i="2" s="1"/>
  <c r="K461" i="2" s="1"/>
  <c r="H457" i="2" a="1"/>
  <c r="H457" i="2" s="1"/>
  <c r="H453" i="2" a="1"/>
  <c r="H453" i="2" s="1"/>
  <c r="H449" i="2" a="1"/>
  <c r="H449" i="2" s="1"/>
  <c r="H445" i="2" a="1"/>
  <c r="H445" i="2" s="1"/>
  <c r="H441" i="2" a="1"/>
  <c r="H441" i="2" s="1"/>
  <c r="H437" i="2" a="1"/>
  <c r="H437" i="2" s="1"/>
  <c r="H433" i="2" a="1"/>
  <c r="H433" i="2" s="1"/>
  <c r="H429" i="2" a="1"/>
  <c r="H429" i="2" s="1"/>
  <c r="H425" i="2" a="1"/>
  <c r="H425" i="2" s="1"/>
  <c r="H419" i="2" a="1"/>
  <c r="H419" i="2" s="1"/>
  <c r="H415" i="2" a="1"/>
  <c r="H415" i="2" s="1"/>
  <c r="H411" i="2" a="1"/>
  <c r="H411" i="2" s="1"/>
  <c r="K411" i="2" s="1"/>
  <c r="H407" i="2" a="1"/>
  <c r="H407" i="2" s="1"/>
  <c r="H399" i="2" a="1"/>
  <c r="H399" i="2" s="1"/>
  <c r="H395" i="2" a="1"/>
  <c r="H395" i="2" s="1"/>
  <c r="H391" i="2" a="1"/>
  <c r="H391" i="2" s="1"/>
  <c r="H387" i="2" a="1"/>
  <c r="H387" i="2" s="1"/>
  <c r="H383" i="2" a="1"/>
  <c r="H383" i="2" s="1"/>
  <c r="H379" i="2" a="1"/>
  <c r="H379" i="2" s="1"/>
  <c r="H375" i="2" a="1"/>
  <c r="H375" i="2" s="1"/>
  <c r="H371" i="2" a="1"/>
  <c r="H371" i="2" s="1"/>
  <c r="H367" i="2" a="1"/>
  <c r="H367" i="2" s="1"/>
  <c r="H359" i="2" a="1"/>
  <c r="H359" i="2" s="1"/>
  <c r="H355" i="2" a="1"/>
  <c r="H355" i="2" s="1"/>
  <c r="H351" i="2" a="1"/>
  <c r="H351" i="2" s="1"/>
  <c r="H347" i="2" a="1"/>
  <c r="H347" i="2" s="1"/>
  <c r="H343" i="2" a="1"/>
  <c r="H343" i="2" s="1"/>
  <c r="H339" i="2" a="1"/>
  <c r="H339" i="2" s="1"/>
  <c r="H335" i="2" a="1"/>
  <c r="H335" i="2" s="1"/>
  <c r="H331" i="2" a="1"/>
  <c r="H331" i="2" s="1"/>
  <c r="H327" i="2" a="1"/>
  <c r="H327" i="2" s="1"/>
  <c r="H323" i="2" a="1"/>
  <c r="H323" i="2" s="1"/>
  <c r="H319" i="2" a="1"/>
  <c r="H319" i="2" s="1"/>
  <c r="H315" i="2" a="1"/>
  <c r="H315" i="2" s="1"/>
  <c r="H311" i="2" a="1"/>
  <c r="H311" i="2" s="1"/>
  <c r="H307" i="2" a="1"/>
  <c r="H307" i="2" s="1"/>
  <c r="H299" i="2" a="1"/>
  <c r="H299" i="2" s="1"/>
  <c r="H295" i="2" a="1"/>
  <c r="H295" i="2" s="1"/>
  <c r="H291" i="2" a="1"/>
  <c r="H291" i="2" s="1"/>
  <c r="H287" i="2" a="1"/>
  <c r="H287" i="2" s="1"/>
  <c r="H283" i="2" a="1"/>
  <c r="H283" i="2" s="1"/>
  <c r="K283" i="2" s="1"/>
  <c r="H277" i="2" a="1"/>
  <c r="H277" i="2" s="1"/>
  <c r="H273" i="2" a="1"/>
  <c r="H273" i="2" s="1"/>
  <c r="H265" i="2" a="1"/>
  <c r="H265" i="2" s="1"/>
  <c r="H261" i="2" a="1"/>
  <c r="H261" i="2" s="1"/>
  <c r="H257" i="2" a="1"/>
  <c r="H257" i="2" s="1"/>
  <c r="H253" i="2" a="1"/>
  <c r="H253" i="2" s="1"/>
  <c r="H249" i="2" a="1"/>
  <c r="H249" i="2" s="1"/>
  <c r="H241" i="2" a="1"/>
  <c r="H241" i="2" s="1"/>
  <c r="H786" i="2" a="1"/>
  <c r="H786" i="2" s="1"/>
  <c r="H782" i="2" a="1"/>
  <c r="H782" i="2" s="1"/>
  <c r="H780" i="2" a="1"/>
  <c r="H780" i="2" s="1"/>
  <c r="H778" i="2" a="1"/>
  <c r="H778" i="2" s="1"/>
  <c r="H776" i="2" a="1"/>
  <c r="H776" i="2" s="1"/>
  <c r="H774" i="2" a="1"/>
  <c r="H774" i="2" s="1"/>
  <c r="M774" i="2" s="1" a="1"/>
  <c r="M774" i="2" s="1"/>
  <c r="H772" i="2" a="1"/>
  <c r="H772" i="2" s="1"/>
  <c r="H770" i="2" a="1"/>
  <c r="H770" i="2" s="1"/>
  <c r="H768" i="2" a="1"/>
  <c r="H768" i="2" s="1"/>
  <c r="H764" i="2" a="1"/>
  <c r="H764" i="2" s="1"/>
  <c r="H760" i="2" a="1"/>
  <c r="H760" i="2" s="1"/>
  <c r="H754" i="2" a="1"/>
  <c r="H754" i="2" s="1"/>
  <c r="H750" i="2" a="1"/>
  <c r="H750" i="2" s="1"/>
  <c r="H746" i="2" a="1"/>
  <c r="H746" i="2" s="1"/>
  <c r="H742" i="2" a="1"/>
  <c r="H742" i="2" s="1"/>
  <c r="H738" i="2" a="1"/>
  <c r="H738" i="2" s="1"/>
  <c r="H734" i="2" a="1"/>
  <c r="H734" i="2" s="1"/>
  <c r="H730" i="2" a="1"/>
  <c r="H730" i="2" s="1"/>
  <c r="M730" i="2" s="1" a="1"/>
  <c r="M730" i="2" s="1"/>
  <c r="H726" i="2" a="1"/>
  <c r="H726" i="2" s="1"/>
  <c r="H722" i="2" a="1"/>
  <c r="H722" i="2" s="1"/>
  <c r="H718" i="2" a="1"/>
  <c r="H718" i="2" s="1"/>
  <c r="H714" i="2" a="1"/>
  <c r="H714" i="2" s="1"/>
  <c r="H708" i="2" a="1"/>
  <c r="H708" i="2" s="1"/>
  <c r="H704" i="2" a="1"/>
  <c r="H704" i="2" s="1"/>
  <c r="H700" i="2" a="1"/>
  <c r="H700" i="2" s="1"/>
  <c r="H696" i="2" a="1"/>
  <c r="H696" i="2" s="1"/>
  <c r="H692" i="2" a="1"/>
  <c r="H692" i="2" s="1"/>
  <c r="M692" i="2" s="1" a="1"/>
  <c r="M692" i="2" s="1"/>
  <c r="H688" i="2" a="1"/>
  <c r="H688" i="2" s="1"/>
  <c r="H684" i="2" a="1"/>
  <c r="H684" i="2" s="1"/>
  <c r="H680" i="2" a="1"/>
  <c r="H680" i="2" s="1"/>
  <c r="H676" i="2" a="1"/>
  <c r="H676" i="2" s="1"/>
  <c r="H672" i="2" a="1"/>
  <c r="H672" i="2" s="1"/>
  <c r="H668" i="2" a="1"/>
  <c r="H668" i="2" s="1"/>
  <c r="H664" i="2" a="1"/>
  <c r="H664" i="2" s="1"/>
  <c r="H660" i="2" a="1"/>
  <c r="H660" i="2" s="1"/>
  <c r="H656" i="2" a="1"/>
  <c r="H656" i="2" s="1"/>
  <c r="H650" i="2" a="1"/>
  <c r="H650" i="2" s="1"/>
  <c r="H646" i="2" a="1"/>
  <c r="H646" i="2" s="1"/>
  <c r="H642" i="2" a="1"/>
  <c r="H642" i="2" s="1"/>
  <c r="H638" i="2" a="1"/>
  <c r="H638" i="2" s="1"/>
  <c r="H634" i="2" a="1"/>
  <c r="H634" i="2" s="1"/>
  <c r="H630" i="2" a="1"/>
  <c r="H630" i="2" s="1"/>
  <c r="H626" i="2" a="1"/>
  <c r="H626" i="2" s="1"/>
  <c r="H622" i="2" a="1"/>
  <c r="H622" i="2" s="1"/>
  <c r="H618" i="2" a="1"/>
  <c r="H618" i="2" s="1"/>
  <c r="H614" i="2" a="1"/>
  <c r="H614" i="2" s="1"/>
  <c r="H610" i="2" a="1"/>
  <c r="H610" i="2" s="1"/>
  <c r="H606" i="2" a="1"/>
  <c r="H606" i="2" s="1"/>
  <c r="H600" i="2" a="1"/>
  <c r="H600" i="2" s="1"/>
  <c r="H596" i="2" a="1"/>
  <c r="H596" i="2" s="1"/>
  <c r="H592" i="2" a="1"/>
  <c r="H592" i="2" s="1"/>
  <c r="H588" i="2" a="1"/>
  <c r="H588" i="2" s="1"/>
  <c r="H584" i="2" a="1"/>
  <c r="H584" i="2" s="1"/>
  <c r="H580" i="2" a="1"/>
  <c r="H580" i="2" s="1"/>
  <c r="H576" i="2" a="1"/>
  <c r="H576" i="2" s="1"/>
  <c r="H572" i="2" a="1"/>
  <c r="H572" i="2" s="1"/>
  <c r="H568" i="2" a="1"/>
  <c r="H568" i="2" s="1"/>
  <c r="H564" i="2" a="1"/>
  <c r="H564" i="2" s="1"/>
  <c r="H558" i="2" a="1"/>
  <c r="H558" i="2" s="1"/>
  <c r="M558" i="2" s="1" a="1"/>
  <c r="M558" i="2" s="1"/>
  <c r="H554" i="2" a="1"/>
  <c r="H554" i="2" s="1"/>
  <c r="H550" i="2" a="1"/>
  <c r="H550" i="2" s="1"/>
  <c r="H546" i="2" a="1"/>
  <c r="H546" i="2" s="1"/>
  <c r="H542" i="2" a="1"/>
  <c r="H542" i="2" s="1"/>
  <c r="H538" i="2" a="1"/>
  <c r="H538" i="2" s="1"/>
  <c r="H534" i="2" a="1"/>
  <c r="H534" i="2" s="1"/>
  <c r="H530" i="2" a="1"/>
  <c r="H530" i="2" s="1"/>
  <c r="H524" i="2" a="1"/>
  <c r="H524" i="2" s="1"/>
  <c r="H520" i="2" a="1"/>
  <c r="H520" i="2" s="1"/>
  <c r="H516" i="2" a="1"/>
  <c r="H516" i="2" s="1"/>
  <c r="H512" i="2" a="1"/>
  <c r="H512" i="2" s="1"/>
  <c r="H508" i="2" a="1"/>
  <c r="H508" i="2" s="1"/>
  <c r="H500" i="2" a="1"/>
  <c r="H500" i="2" s="1"/>
  <c r="H496" i="2" a="1"/>
  <c r="H496" i="2" s="1"/>
  <c r="K496" i="2" s="1"/>
  <c r="H490" i="2" a="1"/>
  <c r="H490" i="2" s="1"/>
  <c r="H486" i="2" a="1"/>
  <c r="H486" i="2" s="1"/>
  <c r="K486" i="2" s="1"/>
  <c r="H482" i="2" a="1"/>
  <c r="H482" i="2" s="1"/>
  <c r="H478" i="2" a="1"/>
  <c r="H478" i="2" s="1"/>
  <c r="H474" i="2" a="1"/>
  <c r="H474" i="2" s="1"/>
  <c r="H470" i="2" a="1"/>
  <c r="H470" i="2" s="1"/>
  <c r="H464" i="2" a="1"/>
  <c r="H464" i="2" s="1"/>
  <c r="H460" i="2" a="1"/>
  <c r="H460" i="2" s="1"/>
  <c r="H456" i="2" a="1"/>
  <c r="H456" i="2" s="1"/>
  <c r="H452" i="2" a="1"/>
  <c r="H452" i="2" s="1"/>
  <c r="K452" i="2" s="1"/>
  <c r="H434" i="2" a="1"/>
  <c r="H434" i="2" s="1"/>
  <c r="H784" i="2" a="1"/>
  <c r="H784" i="2" s="1"/>
  <c r="H766" i="2" a="1"/>
  <c r="H766" i="2" s="1"/>
  <c r="H762" i="2" a="1"/>
  <c r="H762" i="2" s="1"/>
  <c r="H758" i="2" a="1"/>
  <c r="H758" i="2" s="1"/>
  <c r="H756" i="2" a="1"/>
  <c r="H756" i="2" s="1"/>
  <c r="H752" i="2" a="1"/>
  <c r="H752" i="2" s="1"/>
  <c r="H748" i="2" a="1"/>
  <c r="H748" i="2" s="1"/>
  <c r="H744" i="2" a="1"/>
  <c r="H744" i="2" s="1"/>
  <c r="H740" i="2" a="1"/>
  <c r="H740" i="2" s="1"/>
  <c r="H736" i="2" a="1"/>
  <c r="H736" i="2" s="1"/>
  <c r="H732" i="2" a="1"/>
  <c r="H732" i="2" s="1"/>
  <c r="H728" i="2" a="1"/>
  <c r="H728" i="2" s="1"/>
  <c r="H724" i="2" a="1"/>
  <c r="H724" i="2" s="1"/>
  <c r="H720" i="2" a="1"/>
  <c r="H720" i="2" s="1"/>
  <c r="H716" i="2" a="1"/>
  <c r="H716" i="2" s="1"/>
  <c r="H712" i="2" a="1"/>
  <c r="H712" i="2" s="1"/>
  <c r="H710" i="2" a="1"/>
  <c r="H710" i="2" s="1"/>
  <c r="H706" i="2" a="1"/>
  <c r="H706" i="2" s="1"/>
  <c r="H702" i="2" a="1"/>
  <c r="H702" i="2" s="1"/>
  <c r="H698" i="2" a="1"/>
  <c r="H698" i="2" s="1"/>
  <c r="H694" i="2" a="1"/>
  <c r="H694" i="2" s="1"/>
  <c r="H690" i="2" a="1"/>
  <c r="H690" i="2" s="1"/>
  <c r="H686" i="2" a="1"/>
  <c r="H686" i="2" s="1"/>
  <c r="M686" i="2" s="1" a="1"/>
  <c r="M686" i="2" s="1"/>
  <c r="H682" i="2" a="1"/>
  <c r="H682" i="2" s="1"/>
  <c r="H678" i="2" a="1"/>
  <c r="H678" i="2" s="1"/>
  <c r="H674" i="2" a="1"/>
  <c r="H674" i="2" s="1"/>
  <c r="H670" i="2" a="1"/>
  <c r="H670" i="2" s="1"/>
  <c r="H666" i="2" a="1"/>
  <c r="H666" i="2" s="1"/>
  <c r="H662" i="2" a="1"/>
  <c r="H662" i="2" s="1"/>
  <c r="H658" i="2" a="1"/>
  <c r="H658" i="2" s="1"/>
  <c r="M658" i="2" s="1" a="1"/>
  <c r="M658" i="2" s="1"/>
  <c r="H654" i="2" a="1"/>
  <c r="H654" i="2" s="1"/>
  <c r="H652" i="2" a="1"/>
  <c r="H652" i="2" s="1"/>
  <c r="H648" i="2" a="1"/>
  <c r="H648" i="2" s="1"/>
  <c r="H644" i="2" a="1"/>
  <c r="H644" i="2" s="1"/>
  <c r="M644" i="2" s="1" a="1"/>
  <c r="M644" i="2" s="1"/>
  <c r="H640" i="2" a="1"/>
  <c r="H640" i="2" s="1"/>
  <c r="H636" i="2" a="1"/>
  <c r="H636" i="2" s="1"/>
  <c r="H632" i="2" a="1"/>
  <c r="H632" i="2" s="1"/>
  <c r="H628" i="2" a="1"/>
  <c r="H628" i="2" s="1"/>
  <c r="H624" i="2" a="1"/>
  <c r="H624" i="2" s="1"/>
  <c r="H620" i="2" a="1"/>
  <c r="H620" i="2" s="1"/>
  <c r="H616" i="2" a="1"/>
  <c r="H616" i="2" s="1"/>
  <c r="H612" i="2" a="1"/>
  <c r="H612" i="2" s="1"/>
  <c r="H608" i="2" a="1"/>
  <c r="H608" i="2" s="1"/>
  <c r="H604" i="2" a="1"/>
  <c r="H604" i="2" s="1"/>
  <c r="H602" i="2" a="1"/>
  <c r="H602" i="2" s="1"/>
  <c r="H598" i="2" a="1"/>
  <c r="H598" i="2" s="1"/>
  <c r="H594" i="2" a="1"/>
  <c r="H594" i="2" s="1"/>
  <c r="H590" i="2" a="1"/>
  <c r="H590" i="2" s="1"/>
  <c r="H586" i="2" a="1"/>
  <c r="H586" i="2" s="1"/>
  <c r="H582" i="2" a="1"/>
  <c r="H582" i="2" s="1"/>
  <c r="M582" i="2" s="1" a="1"/>
  <c r="M582" i="2" s="1"/>
  <c r="H578" i="2" a="1"/>
  <c r="H578" i="2" s="1"/>
  <c r="H574" i="2" a="1"/>
  <c r="H574" i="2" s="1"/>
  <c r="H570" i="2" a="1"/>
  <c r="H570" i="2" s="1"/>
  <c r="H566" i="2" a="1"/>
  <c r="H566" i="2" s="1"/>
  <c r="H562" i="2" a="1"/>
  <c r="H562" i="2" s="1"/>
  <c r="H560" i="2" a="1"/>
  <c r="H560" i="2" s="1"/>
  <c r="H556" i="2" a="1"/>
  <c r="H556" i="2" s="1"/>
  <c r="H552" i="2" a="1"/>
  <c r="H552" i="2" s="1"/>
  <c r="H548" i="2" a="1"/>
  <c r="H548" i="2" s="1"/>
  <c r="H544" i="2" a="1"/>
  <c r="H544" i="2" s="1"/>
  <c r="H540" i="2" a="1"/>
  <c r="H540" i="2" s="1"/>
  <c r="H536" i="2" a="1"/>
  <c r="H536" i="2" s="1"/>
  <c r="H532" i="2" a="1"/>
  <c r="H532" i="2" s="1"/>
  <c r="H528" i="2" a="1"/>
  <c r="H528" i="2" s="1"/>
  <c r="H526" i="2" a="1"/>
  <c r="H526" i="2" s="1"/>
  <c r="H522" i="2" a="1"/>
  <c r="H522" i="2" s="1"/>
  <c r="H518" i="2" a="1"/>
  <c r="H518" i="2" s="1"/>
  <c r="H514" i="2" a="1"/>
  <c r="H514" i="2" s="1"/>
  <c r="H510" i="2" a="1"/>
  <c r="H510" i="2" s="1"/>
  <c r="H506" i="2" a="1"/>
  <c r="H506" i="2" s="1"/>
  <c r="H502" i="2" a="1"/>
  <c r="H502" i="2" s="1"/>
  <c r="H498" i="2" a="1"/>
  <c r="H498" i="2" s="1"/>
  <c r="H494" i="2" a="1"/>
  <c r="H494" i="2" s="1"/>
  <c r="H492" i="2" a="1"/>
  <c r="H492" i="2" s="1"/>
  <c r="H488" i="2" a="1"/>
  <c r="H488" i="2" s="1"/>
  <c r="H484" i="2" a="1"/>
  <c r="H484" i="2" s="1"/>
  <c r="H480" i="2" a="1"/>
  <c r="H480" i="2" s="1"/>
  <c r="H476" i="2" a="1"/>
  <c r="H476" i="2" s="1"/>
  <c r="H472" i="2" a="1"/>
  <c r="H472" i="2" s="1"/>
  <c r="H468" i="2" a="1"/>
  <c r="H468" i="2" s="1"/>
  <c r="H466" i="2" a="1"/>
  <c r="H466" i="2" s="1"/>
  <c r="H462" i="2" a="1"/>
  <c r="H462" i="2" s="1"/>
  <c r="H458" i="2" a="1"/>
  <c r="H458" i="2" s="1"/>
  <c r="H454" i="2" a="1"/>
  <c r="H454" i="2" s="1"/>
  <c r="H450" i="2" a="1"/>
  <c r="H450" i="2" s="1"/>
  <c r="H448" i="2" a="1"/>
  <c r="H448" i="2" s="1"/>
  <c r="H446" i="2" a="1"/>
  <c r="H446" i="2" s="1"/>
  <c r="H444" i="2" a="1"/>
  <c r="H444" i="2" s="1"/>
  <c r="H442" i="2" a="1"/>
  <c r="H442" i="2" s="1"/>
  <c r="H440" i="2" a="1"/>
  <c r="H440" i="2" s="1"/>
  <c r="H438" i="2" a="1"/>
  <c r="H438" i="2" s="1"/>
  <c r="H436" i="2" a="1"/>
  <c r="H436" i="2" s="1"/>
  <c r="H235" i="2" a="1"/>
  <c r="H235" i="2" s="1"/>
  <c r="H231" i="2" a="1"/>
  <c r="H231" i="2" s="1"/>
  <c r="H229" i="2" a="1"/>
  <c r="H229" i="2" s="1"/>
  <c r="H225" i="2" a="1"/>
  <c r="H225" i="2" s="1"/>
  <c r="H221" i="2" a="1"/>
  <c r="H221" i="2" s="1"/>
  <c r="H217" i="2" a="1"/>
  <c r="H217" i="2" s="1"/>
  <c r="H213" i="2" a="1"/>
  <c r="H213" i="2" s="1"/>
  <c r="H209" i="2" a="1"/>
  <c r="H209" i="2" s="1"/>
  <c r="H205" i="2" a="1"/>
  <c r="H205" i="2" s="1"/>
  <c r="H201" i="2" a="1"/>
  <c r="H201" i="2" s="1"/>
  <c r="H197" i="2" a="1"/>
  <c r="H197" i="2" s="1"/>
  <c r="H193" i="2" a="1"/>
  <c r="H193" i="2" s="1"/>
  <c r="H189" i="2" a="1"/>
  <c r="H189" i="2" s="1"/>
  <c r="H185" i="2" a="1"/>
  <c r="H185" i="2" s="1"/>
  <c r="H181" i="2" a="1"/>
  <c r="H181" i="2" s="1"/>
  <c r="H177" i="2" a="1"/>
  <c r="H177" i="2" s="1"/>
  <c r="H173" i="2" a="1"/>
  <c r="H173" i="2" s="1"/>
  <c r="H171" i="2" a="1"/>
  <c r="H171" i="2" s="1"/>
  <c r="H169" i="2" a="1"/>
  <c r="H169" i="2" s="1"/>
  <c r="H167" i="2" a="1"/>
  <c r="H167" i="2" s="1"/>
  <c r="H163" i="2" a="1"/>
  <c r="H163" i="2" s="1"/>
  <c r="H161" i="2" a="1"/>
  <c r="H161" i="2" s="1"/>
  <c r="H159" i="2" a="1"/>
  <c r="H159" i="2" s="1"/>
  <c r="H157" i="2" a="1"/>
  <c r="H157" i="2" s="1"/>
  <c r="H155" i="2" a="1"/>
  <c r="H155" i="2" s="1"/>
  <c r="H153" i="2" a="1"/>
  <c r="H153" i="2" s="1"/>
  <c r="H151" i="2" a="1"/>
  <c r="H151" i="2" s="1"/>
  <c r="H149" i="2" a="1"/>
  <c r="H149" i="2" s="1"/>
  <c r="H147" i="2" a="1"/>
  <c r="H147" i="2" s="1"/>
  <c r="H145" i="2" a="1"/>
  <c r="H145" i="2" s="1"/>
  <c r="H143" i="2" a="1"/>
  <c r="H143" i="2" s="1"/>
  <c r="H141" i="2" a="1"/>
  <c r="H141" i="2" s="1"/>
  <c r="H139" i="2" a="1"/>
  <c r="H139" i="2" s="1"/>
  <c r="H137" i="2" a="1"/>
  <c r="H137" i="2" s="1"/>
  <c r="H135" i="2" a="1"/>
  <c r="H135" i="2" s="1"/>
  <c r="H133" i="2" a="1"/>
  <c r="H133" i="2" s="1"/>
  <c r="H131" i="2" a="1"/>
  <c r="H131" i="2" s="1"/>
  <c r="H129" i="2" a="1"/>
  <c r="H129" i="2" s="1"/>
  <c r="H127" i="2" a="1"/>
  <c r="H127" i="2" s="1"/>
  <c r="H125" i="2" a="1"/>
  <c r="H125" i="2" s="1"/>
  <c r="H123" i="2" a="1"/>
  <c r="H123" i="2" s="1"/>
  <c r="H121" i="2" a="1"/>
  <c r="H121" i="2" s="1"/>
  <c r="H119" i="2" a="1"/>
  <c r="H119" i="2" s="1"/>
  <c r="H117" i="2" a="1"/>
  <c r="H117" i="2" s="1"/>
  <c r="H115" i="2" a="1"/>
  <c r="H115" i="2" s="1"/>
  <c r="H113" i="2" a="1"/>
  <c r="H113" i="2" s="1"/>
  <c r="K113" i="2" s="1"/>
  <c r="H111" i="2" a="1"/>
  <c r="H111" i="2" s="1"/>
  <c r="H109" i="2" a="1"/>
  <c r="H109" i="2" s="1"/>
  <c r="H107" i="2" a="1"/>
  <c r="H107" i="2" s="1"/>
  <c r="H105" i="2" a="1"/>
  <c r="H105" i="2" s="1"/>
  <c r="H101" i="2" a="1"/>
  <c r="H101" i="2" s="1"/>
  <c r="H99" i="2" a="1"/>
  <c r="H99" i="2" s="1"/>
  <c r="H97" i="2" a="1"/>
  <c r="H97" i="2" s="1"/>
  <c r="H95" i="2" a="1"/>
  <c r="H95" i="2" s="1"/>
  <c r="H93" i="2" a="1"/>
  <c r="H93" i="2" s="1"/>
  <c r="H91" i="2" a="1"/>
  <c r="H91" i="2" s="1"/>
  <c r="H89" i="2" a="1"/>
  <c r="H89" i="2" s="1"/>
  <c r="H87" i="2" a="1"/>
  <c r="H87" i="2" s="1"/>
  <c r="H85" i="2" a="1"/>
  <c r="H85" i="2" s="1"/>
  <c r="H83" i="2" a="1"/>
  <c r="H83" i="2" s="1"/>
  <c r="H81" i="2" a="1"/>
  <c r="H81" i="2" s="1"/>
  <c r="H79" i="2" a="1"/>
  <c r="H79" i="2" s="1"/>
  <c r="H77" i="2" a="1"/>
  <c r="H77" i="2" s="1"/>
  <c r="H75" i="2" a="1"/>
  <c r="H75" i="2" s="1"/>
  <c r="H73" i="2" a="1"/>
  <c r="H73" i="2" s="1"/>
  <c r="H71" i="2" a="1"/>
  <c r="H71" i="2" s="1"/>
  <c r="H69" i="2" a="1"/>
  <c r="H69" i="2" s="1"/>
  <c r="H67" i="2" a="1"/>
  <c r="H67" i="2" s="1"/>
  <c r="H65" i="2" a="1"/>
  <c r="H65" i="2" s="1"/>
  <c r="H63" i="2" a="1"/>
  <c r="H63" i="2" s="1"/>
  <c r="H61" i="2" a="1"/>
  <c r="H61" i="2" s="1"/>
  <c r="H59" i="2" a="1"/>
  <c r="H59" i="2" s="1"/>
  <c r="H57" i="2" a="1"/>
  <c r="H57" i="2" s="1"/>
  <c r="H55" i="2" a="1"/>
  <c r="H55" i="2" s="1"/>
  <c r="H53" i="2" a="1"/>
  <c r="H53" i="2" s="1"/>
  <c r="H51" i="2" a="1"/>
  <c r="H51" i="2" s="1"/>
  <c r="H49" i="2" a="1"/>
  <c r="H49" i="2" s="1"/>
  <c r="H47" i="2" a="1"/>
  <c r="H47" i="2" s="1"/>
  <c r="H45" i="2" a="1"/>
  <c r="H45" i="2" s="1"/>
  <c r="H43" i="2" a="1"/>
  <c r="H43" i="2" s="1"/>
  <c r="H41" i="2" a="1"/>
  <c r="H41" i="2" s="1"/>
  <c r="H39" i="2" a="1"/>
  <c r="H39" i="2" s="1"/>
  <c r="H37" i="2" a="1"/>
  <c r="H37" i="2" s="1"/>
  <c r="H35" i="2" a="1"/>
  <c r="H35" i="2" s="1"/>
  <c r="H237" i="2" a="1"/>
  <c r="H237" i="2" s="1"/>
  <c r="H233" i="2" a="1"/>
  <c r="H233" i="2" s="1"/>
  <c r="H227" i="2" a="1"/>
  <c r="H227" i="2" s="1"/>
  <c r="H223" i="2" a="1"/>
  <c r="H223" i="2" s="1"/>
  <c r="H219" i="2" a="1"/>
  <c r="H219" i="2" s="1"/>
  <c r="H215" i="2" a="1"/>
  <c r="H215" i="2" s="1"/>
  <c r="H211" i="2" a="1"/>
  <c r="H211" i="2" s="1"/>
  <c r="H207" i="2" a="1"/>
  <c r="H207" i="2" s="1"/>
  <c r="H203" i="2" a="1"/>
  <c r="H203" i="2" s="1"/>
  <c r="K203" i="2" s="1"/>
  <c r="H199" i="2" a="1"/>
  <c r="H199" i="2" s="1"/>
  <c r="H195" i="2" a="1"/>
  <c r="H195" i="2" s="1"/>
  <c r="H191" i="2" a="1"/>
  <c r="H191" i="2" s="1"/>
  <c r="H187" i="2" a="1"/>
  <c r="H187" i="2" s="1"/>
  <c r="H183" i="2" a="1"/>
  <c r="H183" i="2" s="1"/>
  <c r="H179" i="2" a="1"/>
  <c r="H179" i="2" s="1"/>
  <c r="H175" i="2" a="1"/>
  <c r="H175" i="2" s="1"/>
  <c r="H165" i="2" a="1"/>
  <c r="H165" i="2" s="1"/>
  <c r="H430" i="2" a="1"/>
  <c r="H430" i="2" s="1"/>
  <c r="H426" i="2" a="1"/>
  <c r="H426" i="2" s="1"/>
  <c r="X403" i="2"/>
  <c r="H422" i="2" a="1"/>
  <c r="H422" i="2" s="1"/>
  <c r="X399" i="2"/>
  <c r="H418" i="2" a="1"/>
  <c r="H418" i="2" s="1"/>
  <c r="X393" i="2"/>
  <c r="H412" i="2" a="1"/>
  <c r="H412" i="2" s="1"/>
  <c r="X389" i="2"/>
  <c r="H408" i="2" a="1"/>
  <c r="H408" i="2" s="1"/>
  <c r="X385" i="2"/>
  <c r="X379" i="2"/>
  <c r="H398" i="2" a="1"/>
  <c r="H398" i="2" s="1"/>
  <c r="X375" i="2"/>
  <c r="H394" i="2" a="1"/>
  <c r="H394" i="2" s="1"/>
  <c r="X371" i="2"/>
  <c r="H390" i="2" a="1"/>
  <c r="H390" i="2" s="1"/>
  <c r="X367" i="2"/>
  <c r="H386" i="2" a="1"/>
  <c r="H386" i="2" s="1"/>
  <c r="X363" i="2"/>
  <c r="H382" i="2" a="1"/>
  <c r="H382" i="2" s="1"/>
  <c r="X359" i="2"/>
  <c r="H378" i="2" a="1"/>
  <c r="H378" i="2" s="1"/>
  <c r="X355" i="2"/>
  <c r="H374" i="2" a="1"/>
  <c r="H374" i="2" s="1"/>
  <c r="X349" i="2"/>
  <c r="H368" i="2" a="1"/>
  <c r="H368" i="2" s="1"/>
  <c r="X345" i="2"/>
  <c r="X341" i="2"/>
  <c r="H360" i="2" a="1"/>
  <c r="H360" i="2" s="1"/>
  <c r="X337" i="2"/>
  <c r="H356" i="2" a="1"/>
  <c r="H356" i="2" s="1"/>
  <c r="X333" i="2"/>
  <c r="H352" i="2" a="1"/>
  <c r="H352" i="2" s="1"/>
  <c r="X329" i="2"/>
  <c r="H348" i="2" a="1"/>
  <c r="H348" i="2" s="1"/>
  <c r="X325" i="2"/>
  <c r="H344" i="2" a="1"/>
  <c r="H344" i="2" s="1"/>
  <c r="X321" i="2"/>
  <c r="H340" i="2" a="1"/>
  <c r="H340" i="2" s="1"/>
  <c r="X317" i="2"/>
  <c r="H336" i="2" a="1"/>
  <c r="H336" i="2" s="1"/>
  <c r="X313" i="2"/>
  <c r="H332" i="2" a="1"/>
  <c r="H332" i="2" s="1"/>
  <c r="X309" i="2"/>
  <c r="H328" i="2" a="1"/>
  <c r="H328" i="2" s="1"/>
  <c r="X305" i="2"/>
  <c r="H324" i="2" a="1"/>
  <c r="H324" i="2" s="1"/>
  <c r="X301" i="2"/>
  <c r="H320" i="2" a="1"/>
  <c r="H320" i="2" s="1"/>
  <c r="X295" i="2"/>
  <c r="H314" i="2" a="1"/>
  <c r="H314" i="2" s="1"/>
  <c r="X291" i="2"/>
  <c r="H310" i="2" a="1"/>
  <c r="H310" i="2" s="1"/>
  <c r="X287" i="2"/>
  <c r="H306" i="2" a="1"/>
  <c r="H306" i="2" s="1"/>
  <c r="X283" i="2"/>
  <c r="H302" i="2" a="1"/>
  <c r="H302" i="2" s="1"/>
  <c r="X279" i="2"/>
  <c r="H298" i="2" a="1"/>
  <c r="H298" i="2" s="1"/>
  <c r="X275" i="2"/>
  <c r="H294" i="2" a="1"/>
  <c r="H294" i="2" s="1"/>
  <c r="X271" i="2"/>
  <c r="H290" i="2" a="1"/>
  <c r="H290" i="2" s="1"/>
  <c r="X267" i="2"/>
  <c r="H286" i="2" a="1"/>
  <c r="H286" i="2" s="1"/>
  <c r="X263" i="2"/>
  <c r="H282" i="2" a="1"/>
  <c r="H282" i="2" s="1"/>
  <c r="X257" i="2"/>
  <c r="H276" i="2" a="1"/>
  <c r="H276" i="2" s="1"/>
  <c r="X253" i="2"/>
  <c r="H272" i="2" a="1"/>
  <c r="H272" i="2" s="1"/>
  <c r="X249" i="2"/>
  <c r="H268" i="2" a="1"/>
  <c r="H268" i="2" s="1"/>
  <c r="X245" i="2"/>
  <c r="X241" i="2"/>
  <c r="H260" i="2" a="1"/>
  <c r="H260" i="2" s="1"/>
  <c r="X237" i="2"/>
  <c r="X233" i="2"/>
  <c r="H252" i="2" a="1"/>
  <c r="H252" i="2" s="1"/>
  <c r="X229" i="2"/>
  <c r="H248" i="2" a="1"/>
  <c r="H248" i="2" s="1"/>
  <c r="X225" i="2"/>
  <c r="H244" i="2" a="1"/>
  <c r="H244" i="2" s="1"/>
  <c r="X221" i="2"/>
  <c r="H240" i="2" a="1"/>
  <c r="H240" i="2" s="1"/>
  <c r="X215" i="2"/>
  <c r="H234" i="2" a="1"/>
  <c r="H234" i="2" s="1"/>
  <c r="X211" i="2"/>
  <c r="H230" i="2" a="1"/>
  <c r="H230" i="2" s="1"/>
  <c r="X207" i="2"/>
  <c r="H226" i="2" a="1"/>
  <c r="H226" i="2" s="1"/>
  <c r="X203" i="2"/>
  <c r="H222" i="2" a="1"/>
  <c r="H222" i="2" s="1"/>
  <c r="X199" i="2"/>
  <c r="H218" i="2" a="1"/>
  <c r="H218" i="2" s="1"/>
  <c r="X195" i="2"/>
  <c r="H214" i="2" a="1"/>
  <c r="H214" i="2" s="1"/>
  <c r="X191" i="2"/>
  <c r="H210" i="2" a="1"/>
  <c r="H210" i="2" s="1"/>
  <c r="X185" i="2"/>
  <c r="H204" i="2" a="1"/>
  <c r="H204" i="2" s="1"/>
  <c r="X181" i="2"/>
  <c r="H200" i="2" a="1"/>
  <c r="H200" i="2" s="1"/>
  <c r="X177" i="2"/>
  <c r="H196" i="2" a="1"/>
  <c r="H196" i="2" s="1"/>
  <c r="X173" i="2"/>
  <c r="H192" i="2" a="1"/>
  <c r="H192" i="2" s="1"/>
  <c r="X169" i="2"/>
  <c r="H188" i="2" a="1"/>
  <c r="H188" i="2" s="1"/>
  <c r="X165" i="2"/>
  <c r="H184" i="2" a="1"/>
  <c r="H184" i="2" s="1"/>
  <c r="X161" i="2"/>
  <c r="H180" i="2" a="1"/>
  <c r="H180" i="2" s="1"/>
  <c r="X157" i="2"/>
  <c r="H176" i="2" a="1"/>
  <c r="H176" i="2" s="1"/>
  <c r="X153" i="2"/>
  <c r="H172" i="2" a="1"/>
  <c r="H172" i="2" s="1"/>
  <c r="X147" i="2"/>
  <c r="H166" i="2" a="1"/>
  <c r="H166" i="2" s="1"/>
  <c r="X143" i="2"/>
  <c r="H162" i="2" a="1"/>
  <c r="H162" i="2" s="1"/>
  <c r="H148" i="2" a="1"/>
  <c r="H148" i="2" s="1"/>
  <c r="H144" i="2" a="1"/>
  <c r="H144" i="2" s="1"/>
  <c r="H140" i="2" a="1"/>
  <c r="H140" i="2" s="1"/>
  <c r="H136" i="2" a="1"/>
  <c r="H136" i="2" s="1"/>
  <c r="H132" i="2" a="1"/>
  <c r="H132" i="2" s="1"/>
  <c r="H128" i="2" a="1"/>
  <c r="H128" i="2" s="1"/>
  <c r="H126" i="2" a="1"/>
  <c r="H126" i="2" s="1"/>
  <c r="H124" i="2" a="1"/>
  <c r="H124" i="2" s="1"/>
  <c r="H122" i="2" a="1"/>
  <c r="H122" i="2" s="1"/>
  <c r="H120" i="2" a="1"/>
  <c r="H120" i="2" s="1"/>
  <c r="H116" i="2" a="1"/>
  <c r="H116" i="2" s="1"/>
  <c r="H114" i="2" a="1"/>
  <c r="H114" i="2" s="1"/>
  <c r="H112" i="2" a="1"/>
  <c r="H112" i="2" s="1"/>
  <c r="H110" i="2" a="1"/>
  <c r="H110" i="2" s="1"/>
  <c r="H108" i="2" a="1"/>
  <c r="H108" i="2" s="1"/>
  <c r="H106" i="2" a="1"/>
  <c r="H106" i="2" s="1"/>
  <c r="H102" i="2" a="1"/>
  <c r="H102" i="2" s="1"/>
  <c r="H100" i="2" a="1"/>
  <c r="H100" i="2" s="1"/>
  <c r="H98" i="2" a="1"/>
  <c r="H98" i="2" s="1"/>
  <c r="H96" i="2" a="1"/>
  <c r="H96" i="2" s="1"/>
  <c r="H94" i="2" a="1"/>
  <c r="H94" i="2" s="1"/>
  <c r="H92" i="2" a="1"/>
  <c r="H92" i="2" s="1"/>
  <c r="H90" i="2" a="1"/>
  <c r="H90" i="2" s="1"/>
  <c r="H88" i="2" a="1"/>
  <c r="H88" i="2" s="1"/>
  <c r="H86" i="2" a="1"/>
  <c r="H86" i="2" s="1"/>
  <c r="H84" i="2" a="1"/>
  <c r="H84" i="2" s="1"/>
  <c r="H82" i="2" a="1"/>
  <c r="H82" i="2" s="1"/>
  <c r="H80" i="2" a="1"/>
  <c r="H80" i="2" s="1"/>
  <c r="H78" i="2" a="1"/>
  <c r="H78" i="2" s="1"/>
  <c r="H76" i="2" a="1"/>
  <c r="H76" i="2" s="1"/>
  <c r="H74" i="2" a="1"/>
  <c r="H74" i="2" s="1"/>
  <c r="H72" i="2" a="1"/>
  <c r="H72" i="2" s="1"/>
  <c r="H70" i="2" a="1"/>
  <c r="H70" i="2" s="1"/>
  <c r="H68" i="2" a="1"/>
  <c r="H68" i="2" s="1"/>
  <c r="H66" i="2" a="1"/>
  <c r="H66" i="2" s="1"/>
  <c r="H64" i="2" a="1"/>
  <c r="H64" i="2" s="1"/>
  <c r="H62" i="2" a="1"/>
  <c r="H62" i="2" s="1"/>
  <c r="H60" i="2" a="1"/>
  <c r="H60" i="2" s="1"/>
  <c r="H58" i="2" a="1"/>
  <c r="H58" i="2" s="1"/>
  <c r="H56" i="2" a="1"/>
  <c r="H56" i="2" s="1"/>
  <c r="H54" i="2" a="1"/>
  <c r="H54" i="2" s="1"/>
  <c r="H52" i="2" a="1"/>
  <c r="H52" i="2" s="1"/>
  <c r="H50" i="2" a="1"/>
  <c r="H50" i="2" s="1"/>
  <c r="H48" i="2" a="1"/>
  <c r="H48" i="2" s="1"/>
  <c r="H46" i="2" a="1"/>
  <c r="H46" i="2" s="1"/>
  <c r="H44" i="2" a="1"/>
  <c r="H44" i="2" s="1"/>
  <c r="H42" i="2" a="1"/>
  <c r="H42" i="2" s="1"/>
  <c r="H40" i="2" a="1"/>
  <c r="H40" i="2" s="1"/>
  <c r="H38" i="2" a="1"/>
  <c r="H38" i="2" s="1"/>
  <c r="H432" i="2" a="1"/>
  <c r="H432" i="2" s="1"/>
  <c r="H428" i="2" a="1"/>
  <c r="H428" i="2" s="1"/>
  <c r="X405" i="2"/>
  <c r="H424" i="2" a="1"/>
  <c r="H424" i="2" s="1"/>
  <c r="X401" i="2"/>
  <c r="H420" i="2" a="1"/>
  <c r="H420" i="2" s="1"/>
  <c r="X397" i="2"/>
  <c r="H416" i="2" a="1"/>
  <c r="H416" i="2" s="1"/>
  <c r="X395" i="2"/>
  <c r="H414" i="2" a="1"/>
  <c r="H414" i="2" s="1"/>
  <c r="X391" i="2"/>
  <c r="H410" i="2" a="1"/>
  <c r="H410" i="2" s="1"/>
  <c r="X387" i="2"/>
  <c r="H406" i="2" a="1"/>
  <c r="H406" i="2" s="1"/>
  <c r="X383" i="2"/>
  <c r="H402" i="2" a="1"/>
  <c r="H402" i="2" s="1"/>
  <c r="X381" i="2"/>
  <c r="H400" i="2" a="1"/>
  <c r="H400" i="2" s="1"/>
  <c r="X377" i="2"/>
  <c r="H396" i="2" a="1"/>
  <c r="H396" i="2" s="1"/>
  <c r="X373" i="2"/>
  <c r="H392" i="2" a="1"/>
  <c r="H392" i="2" s="1"/>
  <c r="X369" i="2"/>
  <c r="H388" i="2" a="1"/>
  <c r="H388" i="2" s="1"/>
  <c r="X365" i="2"/>
  <c r="H384" i="2" a="1"/>
  <c r="H384" i="2" s="1"/>
  <c r="X361" i="2"/>
  <c r="H380" i="2" a="1"/>
  <c r="H380" i="2" s="1"/>
  <c r="X357" i="2"/>
  <c r="H376" i="2" a="1"/>
  <c r="H376" i="2" s="1"/>
  <c r="X353" i="2"/>
  <c r="H372" i="2" a="1"/>
  <c r="H372" i="2" s="1"/>
  <c r="X351" i="2"/>
  <c r="H370" i="2" a="1"/>
  <c r="H370" i="2" s="1"/>
  <c r="X347" i="2"/>
  <c r="H366" i="2" a="1"/>
  <c r="H366" i="2" s="1"/>
  <c r="X343" i="2"/>
  <c r="H362" i="2" a="1"/>
  <c r="H362" i="2" s="1"/>
  <c r="X339" i="2"/>
  <c r="H358" i="2" a="1"/>
  <c r="H358" i="2" s="1"/>
  <c r="X335" i="2"/>
  <c r="X331" i="2"/>
  <c r="H350" i="2" a="1"/>
  <c r="H350" i="2" s="1"/>
  <c r="X327" i="2"/>
  <c r="H346" i="2" a="1"/>
  <c r="H346" i="2" s="1"/>
  <c r="X323" i="2"/>
  <c r="H342" i="2" a="1"/>
  <c r="H342" i="2" s="1"/>
  <c r="X319" i="2"/>
  <c r="H338" i="2" a="1"/>
  <c r="H338" i="2" s="1"/>
  <c r="X315" i="2"/>
  <c r="H334" i="2" a="1"/>
  <c r="H334" i="2" s="1"/>
  <c r="X311" i="2"/>
  <c r="H330" i="2" a="1"/>
  <c r="H330" i="2" s="1"/>
  <c r="X307" i="2"/>
  <c r="H326" i="2" a="1"/>
  <c r="H326" i="2" s="1"/>
  <c r="X303" i="2"/>
  <c r="H322" i="2" a="1"/>
  <c r="H322" i="2" s="1"/>
  <c r="X299" i="2"/>
  <c r="H318" i="2" a="1"/>
  <c r="H318" i="2" s="1"/>
  <c r="X297" i="2"/>
  <c r="H316" i="2" a="1"/>
  <c r="H316" i="2" s="1"/>
  <c r="X293" i="2"/>
  <c r="H312" i="2" a="1"/>
  <c r="H312" i="2" s="1"/>
  <c r="X289" i="2"/>
  <c r="H308" i="2" a="1"/>
  <c r="H308" i="2" s="1"/>
  <c r="X285" i="2"/>
  <c r="X281" i="2"/>
  <c r="H300" i="2" a="1"/>
  <c r="H300" i="2" s="1"/>
  <c r="X277" i="2"/>
  <c r="H296" i="2" a="1"/>
  <c r="H296" i="2" s="1"/>
  <c r="X273" i="2"/>
  <c r="H292" i="2" a="1"/>
  <c r="H292" i="2" s="1"/>
  <c r="X269" i="2"/>
  <c r="H288" i="2" a="1"/>
  <c r="H288" i="2" s="1"/>
  <c r="X265" i="2"/>
  <c r="H284" i="2" a="1"/>
  <c r="H284" i="2" s="1"/>
  <c r="X261" i="2"/>
  <c r="H280" i="2" a="1"/>
  <c r="H280" i="2" s="1"/>
  <c r="X259" i="2"/>
  <c r="H278" i="2" a="1"/>
  <c r="H278" i="2" s="1"/>
  <c r="X255" i="2"/>
  <c r="H274" i="2" a="1"/>
  <c r="H274" i="2" s="1"/>
  <c r="X251" i="2"/>
  <c r="H270" i="2" a="1"/>
  <c r="H270" i="2" s="1"/>
  <c r="X247" i="2"/>
  <c r="H266" i="2" a="1"/>
  <c r="H266" i="2" s="1"/>
  <c r="X243" i="2"/>
  <c r="H262" i="2" a="1"/>
  <c r="H262" i="2" s="1"/>
  <c r="X239" i="2"/>
  <c r="H258" i="2" a="1"/>
  <c r="H258" i="2" s="1"/>
  <c r="X235" i="2"/>
  <c r="H254" i="2" a="1"/>
  <c r="H254" i="2" s="1"/>
  <c r="X231" i="2"/>
  <c r="H250" i="2" a="1"/>
  <c r="H250" i="2" s="1"/>
  <c r="X227" i="2"/>
  <c r="H246" i="2" a="1"/>
  <c r="H246" i="2" s="1"/>
  <c r="X223" i="2"/>
  <c r="H242" i="2" a="1"/>
  <c r="H242" i="2" s="1"/>
  <c r="X219" i="2"/>
  <c r="H238" i="2" a="1"/>
  <c r="H238" i="2" s="1"/>
  <c r="X217" i="2"/>
  <c r="H236" i="2" a="1"/>
  <c r="H236" i="2" s="1"/>
  <c r="X213" i="2"/>
  <c r="H232" i="2" a="1"/>
  <c r="H232" i="2" s="1"/>
  <c r="X209" i="2"/>
  <c r="H228" i="2" a="1"/>
  <c r="H228" i="2" s="1"/>
  <c r="X205" i="2"/>
  <c r="H224" i="2" a="1"/>
  <c r="H224" i="2" s="1"/>
  <c r="X201" i="2"/>
  <c r="H220" i="2" a="1"/>
  <c r="H220" i="2" s="1"/>
  <c r="X197" i="2"/>
  <c r="H216" i="2" a="1"/>
  <c r="H216" i="2" s="1"/>
  <c r="X193" i="2"/>
  <c r="H212" i="2" a="1"/>
  <c r="H212" i="2" s="1"/>
  <c r="X189" i="2"/>
  <c r="H208" i="2" a="1"/>
  <c r="H208" i="2" s="1"/>
  <c r="X187" i="2"/>
  <c r="H206" i="2" a="1"/>
  <c r="H206" i="2" s="1"/>
  <c r="X183" i="2"/>
  <c r="H202" i="2" a="1"/>
  <c r="H202" i="2" s="1"/>
  <c r="X179" i="2"/>
  <c r="H198" i="2" a="1"/>
  <c r="H198" i="2" s="1"/>
  <c r="X175" i="2"/>
  <c r="H194" i="2" a="1"/>
  <c r="H194" i="2" s="1"/>
  <c r="X171" i="2"/>
  <c r="H190" i="2" a="1"/>
  <c r="H190" i="2" s="1"/>
  <c r="X167" i="2"/>
  <c r="H186" i="2" a="1"/>
  <c r="H186" i="2" s="1"/>
  <c r="X163" i="2"/>
  <c r="H182" i="2" a="1"/>
  <c r="H182" i="2" s="1"/>
  <c r="X159" i="2"/>
  <c r="H178" i="2" a="1"/>
  <c r="H178" i="2" s="1"/>
  <c r="X155" i="2"/>
  <c r="H174" i="2" a="1"/>
  <c r="H174" i="2" s="1"/>
  <c r="X151" i="2"/>
  <c r="H170" i="2" a="1"/>
  <c r="H170" i="2" s="1"/>
  <c r="X149" i="2"/>
  <c r="H168" i="2" a="1"/>
  <c r="H168" i="2" s="1"/>
  <c r="X145" i="2"/>
  <c r="H164" i="2" a="1"/>
  <c r="H164" i="2" s="1"/>
  <c r="X141" i="2"/>
  <c r="H160" i="2" a="1"/>
  <c r="H160" i="2" s="1"/>
  <c r="X139" i="2"/>
  <c r="H158" i="2" a="1"/>
  <c r="H158" i="2" s="1"/>
  <c r="X137" i="2"/>
  <c r="H156" i="2" a="1"/>
  <c r="H156" i="2" s="1"/>
  <c r="X135" i="2"/>
  <c r="H154" i="2" a="1"/>
  <c r="H154" i="2" s="1"/>
  <c r="X133" i="2"/>
  <c r="H152" i="2" a="1"/>
  <c r="H152" i="2" s="1"/>
  <c r="X131" i="2"/>
  <c r="H150" i="2" a="1"/>
  <c r="H150" i="2" s="1"/>
  <c r="H146" i="2" a="1"/>
  <c r="H146" i="2" s="1"/>
  <c r="H142" i="2" a="1"/>
  <c r="H142" i="2" s="1"/>
  <c r="H138" i="2" a="1"/>
  <c r="H138" i="2" s="1"/>
  <c r="H134" i="2" a="1"/>
  <c r="H134" i="2" s="1"/>
  <c r="H130" i="2" a="1"/>
  <c r="H130" i="2" s="1"/>
  <c r="H118" i="2" a="1"/>
  <c r="H118" i="2" s="1"/>
  <c r="W387" i="2"/>
  <c r="W385" i="2"/>
  <c r="W383" i="2"/>
  <c r="W381" i="2"/>
  <c r="W379" i="2"/>
  <c r="W377" i="2"/>
  <c r="W375" i="2"/>
  <c r="W373" i="2"/>
  <c r="W371" i="2"/>
  <c r="W369" i="2"/>
  <c r="W367" i="2"/>
  <c r="W365" i="2"/>
  <c r="W363" i="2"/>
  <c r="W361" i="2"/>
  <c r="W359" i="2"/>
  <c r="W357" i="2"/>
  <c r="W355" i="2"/>
  <c r="W353" i="2"/>
  <c r="W351" i="2"/>
  <c r="W349" i="2"/>
  <c r="W347" i="2"/>
  <c r="W345" i="2"/>
  <c r="W343" i="2"/>
  <c r="W341" i="2"/>
  <c r="W339" i="2"/>
  <c r="W337" i="2"/>
  <c r="W335" i="2"/>
  <c r="W333" i="2"/>
  <c r="W331" i="2"/>
  <c r="W329" i="2"/>
  <c r="W325" i="2"/>
  <c r="W323" i="2"/>
  <c r="W321" i="2"/>
  <c r="W319" i="2"/>
  <c r="W317" i="2"/>
  <c r="W315" i="2"/>
  <c r="W313" i="2"/>
  <c r="W311" i="2"/>
  <c r="W309" i="2"/>
  <c r="W307" i="2"/>
  <c r="W305" i="2"/>
  <c r="W303" i="2"/>
  <c r="W301" i="2"/>
  <c r="W299" i="2"/>
  <c r="W297" i="2"/>
  <c r="W295" i="2"/>
  <c r="W293" i="2"/>
  <c r="W291" i="2"/>
  <c r="W289" i="2"/>
  <c r="W287" i="2"/>
  <c r="W285" i="2"/>
  <c r="W283" i="2"/>
  <c r="W281" i="2"/>
  <c r="W279" i="2"/>
  <c r="W277" i="2"/>
  <c r="W275" i="2"/>
  <c r="W273" i="2"/>
  <c r="W271" i="2"/>
  <c r="W269" i="2"/>
  <c r="W267" i="2"/>
  <c r="W265" i="2"/>
  <c r="W972" i="2"/>
  <c r="W970" i="2"/>
  <c r="W968" i="2"/>
  <c r="W966" i="2"/>
  <c r="W964" i="2"/>
  <c r="W962" i="2"/>
  <c r="W960" i="2"/>
  <c r="W958" i="2"/>
  <c r="W956" i="2"/>
  <c r="W954" i="2"/>
  <c r="W952" i="2"/>
  <c r="W950" i="2"/>
  <c r="W948" i="2"/>
  <c r="W946" i="2"/>
  <c r="W944" i="2"/>
  <c r="W942" i="2"/>
  <c r="W940" i="2"/>
  <c r="W938" i="2"/>
  <c r="W936" i="2"/>
  <c r="W934" i="2"/>
  <c r="W932" i="2"/>
  <c r="W930" i="2"/>
  <c r="W928" i="2"/>
  <c r="W926" i="2"/>
  <c r="W924" i="2"/>
  <c r="W922" i="2"/>
  <c r="W920" i="2"/>
  <c r="W918" i="2"/>
  <c r="W916" i="2"/>
  <c r="W914" i="2"/>
  <c r="W912" i="2"/>
  <c r="W910" i="2"/>
  <c r="W908" i="2"/>
  <c r="W906" i="2"/>
  <c r="W904" i="2"/>
  <c r="W902" i="2"/>
  <c r="W900" i="2"/>
  <c r="W898" i="2"/>
  <c r="W896" i="2"/>
  <c r="W894" i="2"/>
  <c r="W892" i="2"/>
  <c r="W890" i="2"/>
  <c r="W888" i="2"/>
  <c r="W886" i="2"/>
  <c r="W884" i="2"/>
  <c r="W882" i="2"/>
  <c r="W880" i="2"/>
  <c r="W878" i="2"/>
  <c r="W876" i="2"/>
  <c r="W874" i="2"/>
  <c r="W872" i="2"/>
  <c r="W870" i="2"/>
  <c r="W868" i="2"/>
  <c r="W866" i="2"/>
  <c r="W864" i="2"/>
  <c r="W862" i="2"/>
  <c r="X129" i="2"/>
  <c r="X852" i="2"/>
  <c r="X850" i="2"/>
  <c r="X848" i="2"/>
  <c r="X846" i="2"/>
  <c r="X844" i="2"/>
  <c r="X842" i="2"/>
  <c r="X840" i="2"/>
  <c r="X838" i="2"/>
  <c r="X836" i="2"/>
  <c r="X834" i="2"/>
  <c r="X832" i="2"/>
  <c r="X830" i="2"/>
  <c r="X828" i="2"/>
  <c r="X826" i="2"/>
  <c r="X824" i="2"/>
  <c r="X822" i="2"/>
  <c r="X820" i="2"/>
  <c r="X818" i="2"/>
  <c r="X816" i="2"/>
  <c r="X814" i="2"/>
  <c r="X812" i="2"/>
  <c r="X810" i="2"/>
  <c r="X808" i="2"/>
  <c r="X806" i="2"/>
  <c r="X804" i="2"/>
  <c r="X802" i="2"/>
  <c r="X800" i="2"/>
  <c r="X798" i="2"/>
  <c r="W860" i="2"/>
  <c r="W858" i="2"/>
  <c r="W856" i="2"/>
  <c r="W854" i="2"/>
  <c r="W852" i="2"/>
  <c r="W850" i="2"/>
  <c r="W848" i="2"/>
  <c r="W846" i="2"/>
  <c r="W844" i="2"/>
  <c r="W842" i="2"/>
  <c r="W840" i="2"/>
  <c r="W838" i="2"/>
  <c r="W836" i="2"/>
  <c r="W834" i="2"/>
  <c r="W832" i="2"/>
  <c r="W830" i="2"/>
  <c r="W828" i="2"/>
  <c r="W826" i="2"/>
  <c r="W824" i="2"/>
  <c r="W822" i="2"/>
  <c r="W820" i="2"/>
  <c r="W818" i="2"/>
  <c r="W816" i="2"/>
  <c r="W814" i="2"/>
  <c r="W812" i="2"/>
  <c r="W810" i="2"/>
  <c r="W808" i="2"/>
  <c r="W806" i="2"/>
  <c r="W804" i="2"/>
  <c r="W802" i="2"/>
  <c r="W800" i="2"/>
  <c r="W798" i="2"/>
  <c r="X796" i="2"/>
  <c r="X794" i="2"/>
  <c r="X792" i="2"/>
  <c r="X790" i="2"/>
  <c r="X788" i="2"/>
  <c r="X786" i="2"/>
  <c r="X784" i="2"/>
  <c r="X782" i="2"/>
  <c r="X780" i="2"/>
  <c r="X778" i="2"/>
  <c r="X776" i="2"/>
  <c r="X774" i="2"/>
  <c r="X772" i="2"/>
  <c r="X770" i="2"/>
  <c r="X768" i="2"/>
  <c r="X766" i="2"/>
  <c r="X764" i="2"/>
  <c r="X762" i="2"/>
  <c r="X760" i="2"/>
  <c r="X758" i="2"/>
  <c r="X756" i="2"/>
  <c r="X754" i="2"/>
  <c r="X752" i="2"/>
  <c r="X750" i="2"/>
  <c r="X748" i="2"/>
  <c r="X746" i="2"/>
  <c r="X744" i="2"/>
  <c r="X742" i="2"/>
  <c r="X740" i="2"/>
  <c r="X738" i="2"/>
  <c r="X736" i="2"/>
  <c r="X734" i="2"/>
  <c r="X732" i="2"/>
  <c r="X730" i="2"/>
  <c r="X728" i="2"/>
  <c r="X726" i="2"/>
  <c r="X724" i="2"/>
  <c r="X722" i="2"/>
  <c r="X720" i="2"/>
  <c r="X718" i="2"/>
  <c r="X716" i="2"/>
  <c r="X714" i="2"/>
  <c r="X712" i="2"/>
  <c r="X710" i="2"/>
  <c r="X708" i="2"/>
  <c r="X706" i="2"/>
  <c r="X704" i="2"/>
  <c r="X702" i="2"/>
  <c r="X700" i="2"/>
  <c r="X698" i="2"/>
  <c r="X696" i="2"/>
  <c r="X694" i="2"/>
  <c r="X692" i="2"/>
  <c r="X690" i="2"/>
  <c r="X688" i="2"/>
  <c r="W796" i="2"/>
  <c r="W794" i="2"/>
  <c r="W792" i="2"/>
  <c r="W790" i="2"/>
  <c r="W788" i="2"/>
  <c r="W786" i="2"/>
  <c r="W784" i="2"/>
  <c r="W782" i="2"/>
  <c r="W780" i="2"/>
  <c r="W778" i="2"/>
  <c r="W776" i="2"/>
  <c r="W774" i="2"/>
  <c r="W772" i="2"/>
  <c r="W770" i="2"/>
  <c r="W768" i="2"/>
  <c r="W766" i="2"/>
  <c r="W764" i="2"/>
  <c r="W762" i="2"/>
  <c r="W760" i="2"/>
  <c r="W758" i="2"/>
  <c r="W756" i="2"/>
  <c r="W754" i="2"/>
  <c r="W752" i="2"/>
  <c r="W750" i="2"/>
  <c r="W748" i="2"/>
  <c r="W746" i="2"/>
  <c r="W744" i="2"/>
  <c r="W742" i="2"/>
  <c r="W740" i="2"/>
  <c r="W738" i="2"/>
  <c r="W736" i="2"/>
  <c r="W734" i="2"/>
  <c r="W732" i="2"/>
  <c r="W730" i="2"/>
  <c r="W728" i="2"/>
  <c r="W726" i="2"/>
  <c r="W724" i="2"/>
  <c r="W722" i="2"/>
  <c r="W720" i="2"/>
  <c r="W718" i="2"/>
  <c r="W716" i="2"/>
  <c r="W714" i="2"/>
  <c r="W712" i="2"/>
  <c r="W710" i="2"/>
  <c r="W708" i="2"/>
  <c r="W706" i="2"/>
  <c r="W704" i="2"/>
  <c r="W702" i="2"/>
  <c r="W700" i="2"/>
  <c r="W698" i="2"/>
  <c r="W696" i="2"/>
  <c r="W694" i="2"/>
  <c r="W692" i="2"/>
  <c r="W690" i="2"/>
  <c r="W688" i="2"/>
  <c r="W686" i="2"/>
  <c r="W684" i="2"/>
  <c r="W682" i="2"/>
  <c r="W680" i="2"/>
  <c r="W678" i="2"/>
  <c r="W676" i="2"/>
  <c r="W674" i="2"/>
  <c r="W672" i="2"/>
  <c r="W670" i="2"/>
  <c r="W668" i="2"/>
  <c r="W666" i="2"/>
  <c r="W664" i="2"/>
  <c r="W662" i="2"/>
  <c r="W660" i="2"/>
  <c r="W658" i="2"/>
  <c r="W656" i="2"/>
  <c r="W654" i="2"/>
  <c r="W652" i="2"/>
  <c r="W650" i="2"/>
  <c r="W648" i="2"/>
  <c r="W646" i="2"/>
  <c r="W644" i="2"/>
  <c r="W642" i="2"/>
  <c r="W640" i="2"/>
  <c r="W638" i="2"/>
  <c r="W636" i="2"/>
  <c r="W634" i="2"/>
  <c r="W632" i="2"/>
  <c r="W630" i="2"/>
  <c r="W628" i="2"/>
  <c r="W263" i="2"/>
  <c r="W261" i="2"/>
  <c r="W259" i="2"/>
  <c r="W257" i="2"/>
  <c r="W255" i="2"/>
  <c r="W253" i="2"/>
  <c r="W251" i="2"/>
  <c r="W249" i="2"/>
  <c r="W247" i="2"/>
  <c r="W245" i="2"/>
  <c r="W243" i="2"/>
  <c r="W241" i="2"/>
  <c r="W239" i="2"/>
  <c r="W237" i="2"/>
  <c r="W235" i="2"/>
  <c r="W233" i="2"/>
  <c r="W231" i="2"/>
  <c r="W229" i="2"/>
  <c r="W227" i="2"/>
  <c r="W225" i="2"/>
  <c r="W223" i="2"/>
  <c r="W221" i="2"/>
  <c r="W219" i="2"/>
  <c r="W217" i="2"/>
  <c r="W215" i="2"/>
  <c r="W213" i="2"/>
  <c r="W211" i="2"/>
  <c r="W209" i="2"/>
  <c r="W207" i="2"/>
  <c r="W205" i="2"/>
  <c r="W203" i="2"/>
  <c r="W201" i="2"/>
  <c r="W199" i="2"/>
  <c r="W197" i="2"/>
  <c r="W195" i="2"/>
  <c r="W193" i="2"/>
  <c r="W191" i="2"/>
  <c r="W189" i="2"/>
  <c r="W187" i="2"/>
  <c r="W185" i="2"/>
  <c r="W183" i="2"/>
  <c r="W181" i="2"/>
  <c r="W179" i="2"/>
  <c r="W177" i="2"/>
  <c r="W175" i="2"/>
  <c r="W173" i="2"/>
  <c r="W171" i="2"/>
  <c r="W169" i="2"/>
  <c r="W167" i="2"/>
  <c r="W83" i="2"/>
  <c r="W81" i="2"/>
  <c r="W79" i="2"/>
  <c r="W77" i="2"/>
  <c r="W75" i="2"/>
  <c r="W73" i="2"/>
  <c r="W71" i="2"/>
  <c r="W69" i="2"/>
  <c r="W67" i="2"/>
  <c r="W65" i="2"/>
  <c r="W63" i="2"/>
  <c r="W61" i="2"/>
  <c r="W59" i="2"/>
  <c r="W57" i="2"/>
  <c r="W55" i="2"/>
  <c r="W53" i="2"/>
  <c r="W51" i="2"/>
  <c r="W49" i="2"/>
  <c r="W47" i="2"/>
  <c r="W45" i="2"/>
  <c r="X686" i="2"/>
  <c r="X684" i="2"/>
  <c r="X682" i="2"/>
  <c r="X680" i="2"/>
  <c r="X678" i="2"/>
  <c r="X676" i="2"/>
  <c r="X674" i="2"/>
  <c r="X672" i="2"/>
  <c r="X670" i="2"/>
  <c r="X668" i="2"/>
  <c r="X666" i="2"/>
  <c r="X664" i="2"/>
  <c r="X662" i="2"/>
  <c r="X660" i="2"/>
  <c r="X658" i="2"/>
  <c r="X656" i="2"/>
  <c r="X654" i="2"/>
  <c r="X652" i="2"/>
  <c r="W626" i="2"/>
  <c r="W624" i="2"/>
  <c r="W622" i="2"/>
  <c r="W620" i="2"/>
  <c r="W618" i="2"/>
  <c r="W616" i="2"/>
  <c r="W614" i="2"/>
  <c r="W612" i="2"/>
  <c r="W610" i="2"/>
  <c r="W608" i="2"/>
  <c r="W606" i="2"/>
  <c r="W604" i="2"/>
  <c r="W602" i="2"/>
  <c r="W600" i="2"/>
  <c r="W598" i="2"/>
  <c r="W596" i="2"/>
  <c r="W594" i="2"/>
  <c r="W592" i="2"/>
  <c r="W590" i="2"/>
  <c r="W588" i="2"/>
  <c r="W586" i="2"/>
  <c r="W584" i="2"/>
  <c r="W582" i="2"/>
  <c r="W580" i="2"/>
  <c r="W578" i="2"/>
  <c r="W576" i="2"/>
  <c r="W574" i="2"/>
  <c r="W572" i="2"/>
  <c r="W570" i="2"/>
  <c r="W568" i="2"/>
  <c r="W566" i="2"/>
  <c r="W564" i="2"/>
  <c r="W562" i="2"/>
  <c r="W560" i="2"/>
  <c r="W558" i="2"/>
  <c r="W556" i="2"/>
  <c r="W554" i="2"/>
  <c r="W552" i="2"/>
  <c r="W550" i="2"/>
  <c r="W548" i="2"/>
  <c r="W546" i="2"/>
  <c r="W544" i="2"/>
  <c r="W542" i="2"/>
  <c r="W540" i="2"/>
  <c r="W538" i="2"/>
  <c r="W536" i="2"/>
  <c r="W534" i="2"/>
  <c r="W532" i="2"/>
  <c r="W530" i="2"/>
  <c r="W528" i="2"/>
  <c r="W526" i="2"/>
  <c r="W524" i="2"/>
  <c r="W522" i="2"/>
  <c r="W520" i="2"/>
  <c r="W518" i="2"/>
  <c r="W516" i="2"/>
  <c r="W514" i="2"/>
  <c r="W512" i="2"/>
  <c r="W510" i="2"/>
  <c r="W508" i="2"/>
  <c r="W506" i="2"/>
  <c r="W504" i="2"/>
  <c r="W502" i="2"/>
  <c r="W500" i="2"/>
  <c r="W498" i="2"/>
  <c r="W496" i="2"/>
  <c r="W494" i="2"/>
  <c r="W492" i="2"/>
  <c r="W490" i="2"/>
  <c r="W488" i="2"/>
  <c r="W486" i="2"/>
  <c r="W484" i="2"/>
  <c r="W482" i="2"/>
  <c r="X127" i="2"/>
  <c r="X125" i="2"/>
  <c r="X123" i="2"/>
  <c r="X121" i="2"/>
  <c r="X119" i="2"/>
  <c r="X117" i="2"/>
  <c r="X115" i="2"/>
  <c r="X113" i="2"/>
  <c r="X111" i="2"/>
  <c r="X109" i="2"/>
  <c r="X107" i="2"/>
  <c r="X105" i="2"/>
  <c r="X103" i="2"/>
  <c r="X101" i="2"/>
  <c r="X99" i="2"/>
  <c r="X97" i="2"/>
  <c r="X95" i="2"/>
  <c r="X93" i="2"/>
  <c r="X91" i="2"/>
  <c r="X89" i="2"/>
  <c r="X87" i="2"/>
  <c r="X85" i="2"/>
  <c r="X83" i="2"/>
  <c r="X81" i="2"/>
  <c r="X79" i="2"/>
  <c r="X77" i="2"/>
  <c r="X75" i="2"/>
  <c r="X73" i="2"/>
  <c r="X71" i="2"/>
  <c r="X69" i="2"/>
  <c r="X67" i="2"/>
  <c r="X65" i="2"/>
  <c r="X33" i="2"/>
  <c r="X31" i="2"/>
  <c r="X29" i="2"/>
  <c r="X27" i="2"/>
  <c r="X25" i="2"/>
  <c r="X23" i="2"/>
  <c r="X21" i="2"/>
  <c r="X19" i="2"/>
  <c r="X17" i="2"/>
  <c r="W165" i="2"/>
  <c r="W163" i="2"/>
  <c r="W161" i="2"/>
  <c r="W159" i="2"/>
  <c r="W157" i="2"/>
  <c r="W155" i="2"/>
  <c r="W153" i="2"/>
  <c r="W151" i="2"/>
  <c r="W149" i="2"/>
  <c r="W147" i="2"/>
  <c r="W145" i="2"/>
  <c r="W143" i="2"/>
  <c r="W141" i="2"/>
  <c r="W139" i="2"/>
  <c r="W137" i="2"/>
  <c r="W135" i="2"/>
  <c r="W133" i="2"/>
  <c r="W131" i="2"/>
  <c r="W129" i="2"/>
  <c r="W127" i="2"/>
  <c r="W125" i="2"/>
  <c r="W123" i="2"/>
  <c r="W121" i="2"/>
  <c r="W119" i="2"/>
  <c r="W117" i="2"/>
  <c r="W115" i="2"/>
  <c r="W113" i="2"/>
  <c r="W111" i="2"/>
  <c r="W109" i="2"/>
  <c r="W107" i="2"/>
  <c r="W105" i="2"/>
  <c r="W103" i="2"/>
  <c r="W101" i="2"/>
  <c r="W99" i="2"/>
  <c r="W97" i="2"/>
  <c r="W95" i="2"/>
  <c r="W93" i="2"/>
  <c r="W91" i="2"/>
  <c r="W89" i="2"/>
  <c r="W87" i="2"/>
  <c r="W85" i="2"/>
  <c r="X650" i="2"/>
  <c r="X648" i="2"/>
  <c r="X646" i="2"/>
  <c r="X644" i="2"/>
  <c r="X642" i="2"/>
  <c r="X640" i="2"/>
  <c r="X638" i="2"/>
  <c r="X636" i="2"/>
  <c r="X634" i="2"/>
  <c r="X632" i="2"/>
  <c r="X630" i="2"/>
  <c r="X628" i="2"/>
  <c r="X626" i="2"/>
  <c r="X624" i="2"/>
  <c r="X622" i="2"/>
  <c r="X620" i="2"/>
  <c r="X618" i="2"/>
  <c r="X616" i="2"/>
  <c r="X614" i="2"/>
  <c r="X612" i="2"/>
  <c r="X610" i="2"/>
  <c r="X608" i="2"/>
  <c r="X606" i="2"/>
  <c r="X604" i="2"/>
  <c r="X602" i="2"/>
  <c r="X600" i="2"/>
  <c r="X598" i="2"/>
  <c r="X596" i="2"/>
  <c r="W480" i="2"/>
  <c r="W478" i="2"/>
  <c r="W476" i="2"/>
  <c r="W474" i="2"/>
  <c r="W472" i="2"/>
  <c r="W470" i="2"/>
  <c r="W468" i="2"/>
  <c r="W466" i="2"/>
  <c r="W464" i="2"/>
  <c r="W462" i="2"/>
  <c r="W460" i="2"/>
  <c r="W458" i="2"/>
  <c r="W456" i="2"/>
  <c r="W454" i="2"/>
  <c r="W452" i="2"/>
  <c r="W450" i="2"/>
  <c r="W448" i="2"/>
  <c r="W446" i="2"/>
  <c r="W444" i="2"/>
  <c r="W442" i="2"/>
  <c r="W440" i="2"/>
  <c r="W438" i="2"/>
  <c r="W436" i="2"/>
  <c r="W434" i="2"/>
  <c r="W432" i="2"/>
  <c r="W430" i="2"/>
  <c r="W428" i="2"/>
  <c r="W426" i="2"/>
  <c r="W424" i="2"/>
  <c r="W422" i="2"/>
  <c r="W420" i="2"/>
  <c r="W418" i="2"/>
  <c r="W416" i="2"/>
  <c r="W414" i="2"/>
  <c r="W412" i="2"/>
  <c r="W410" i="2"/>
  <c r="W408" i="2"/>
  <c r="W406" i="2"/>
  <c r="W404" i="2"/>
  <c r="W402" i="2"/>
  <c r="W400" i="2"/>
  <c r="W398" i="2"/>
  <c r="W396" i="2"/>
  <c r="W394" i="2"/>
  <c r="W392" i="2"/>
  <c r="W390" i="2"/>
  <c r="W388" i="2"/>
  <c r="W386" i="2"/>
  <c r="W384" i="2"/>
  <c r="W382" i="2"/>
  <c r="W380" i="2"/>
  <c r="W378" i="2"/>
  <c r="W376" i="2"/>
  <c r="W374" i="2"/>
  <c r="W372" i="2"/>
  <c r="W370" i="2"/>
  <c r="W368" i="2"/>
  <c r="W366" i="2"/>
  <c r="W364" i="2"/>
  <c r="W362" i="2"/>
  <c r="W360" i="2"/>
  <c r="W358" i="2"/>
  <c r="W356" i="2"/>
  <c r="W354" i="2"/>
  <c r="W352" i="2"/>
  <c r="W350" i="2"/>
  <c r="W348" i="2"/>
  <c r="W346" i="2"/>
  <c r="W344" i="2"/>
  <c r="W342" i="2"/>
  <c r="W340" i="2"/>
  <c r="W338" i="2"/>
  <c r="W336" i="2"/>
  <c r="W334" i="2"/>
  <c r="W332" i="2"/>
  <c r="W330" i="2"/>
  <c r="W328" i="2"/>
  <c r="W326" i="2"/>
  <c r="W324" i="2"/>
  <c r="W322" i="2"/>
  <c r="W320" i="2"/>
  <c r="W318" i="2"/>
  <c r="W316" i="2"/>
  <c r="W314" i="2"/>
  <c r="W312" i="2"/>
  <c r="W310" i="2"/>
  <c r="W308" i="2"/>
  <c r="W306" i="2"/>
  <c r="W304" i="2"/>
  <c r="W302" i="2"/>
  <c r="W300" i="2"/>
  <c r="W298" i="2"/>
  <c r="W296" i="2"/>
  <c r="W294" i="2"/>
  <c r="W292" i="2"/>
  <c r="W290" i="2"/>
  <c r="W288" i="2"/>
  <c r="W284" i="2"/>
  <c r="W605" i="2"/>
  <c r="W282" i="2"/>
  <c r="W274" i="2"/>
  <c r="W272" i="2"/>
  <c r="W270" i="2"/>
  <c r="W268" i="2"/>
  <c r="W266" i="2"/>
  <c r="W264" i="2"/>
  <c r="W262" i="2"/>
  <c r="W260" i="2"/>
  <c r="W258" i="2"/>
  <c r="W256" i="2"/>
  <c r="W254" i="2"/>
  <c r="W252" i="2"/>
  <c r="W250" i="2"/>
  <c r="W248" i="2"/>
  <c r="W240" i="2"/>
  <c r="W238" i="2"/>
  <c r="W236" i="2"/>
  <c r="W232" i="2"/>
  <c r="W230" i="2"/>
  <c r="W222" i="2"/>
  <c r="W220" i="2"/>
  <c r="W218" i="2"/>
  <c r="W216" i="2"/>
  <c r="W214" i="2"/>
  <c r="W212" i="2"/>
  <c r="W210" i="2"/>
  <c r="W208" i="2"/>
  <c r="W206" i="2"/>
  <c r="W204" i="2"/>
  <c r="W202" i="2"/>
  <c r="W200" i="2"/>
  <c r="W198" i="2"/>
  <c r="W196" i="2"/>
  <c r="W194" i="2"/>
  <c r="W192" i="2"/>
  <c r="W190" i="2"/>
  <c r="W188" i="2"/>
  <c r="W186" i="2"/>
  <c r="W184" i="2"/>
  <c r="W182" i="2"/>
  <c r="W180" i="2"/>
  <c r="W178" i="2"/>
  <c r="W176" i="2"/>
  <c r="W174" i="2"/>
  <c r="W172" i="2"/>
  <c r="W170" i="2"/>
  <c r="W120" i="2"/>
  <c r="W118" i="2"/>
  <c r="W116" i="2"/>
  <c r="W114" i="2"/>
  <c r="W112" i="2"/>
  <c r="W110" i="2"/>
  <c r="W108" i="2"/>
  <c r="W106" i="2"/>
  <c r="W104" i="2"/>
  <c r="W102" i="2"/>
  <c r="W100" i="2"/>
  <c r="W98" i="2"/>
  <c r="W96" i="2"/>
  <c r="W94" i="2"/>
  <c r="W92" i="2"/>
  <c r="W90" i="2"/>
  <c r="W88" i="2"/>
  <c r="W86" i="2"/>
  <c r="W84" i="2"/>
  <c r="W82" i="2"/>
  <c r="W80" i="2"/>
  <c r="W78" i="2"/>
  <c r="W76" i="2"/>
  <c r="W74" i="2"/>
  <c r="W72" i="2"/>
  <c r="W70" i="2"/>
  <c r="W68" i="2"/>
  <c r="W66" i="2"/>
  <c r="W64" i="2"/>
  <c r="W62" i="2"/>
  <c r="W60" i="2"/>
  <c r="W58" i="2"/>
  <c r="W54" i="2"/>
  <c r="W52" i="2"/>
  <c r="W50" i="2"/>
  <c r="W48" i="2"/>
  <c r="W46" i="2"/>
  <c r="W44" i="2"/>
  <c r="P973" i="2"/>
  <c r="X973" i="2"/>
  <c r="P967" i="2"/>
  <c r="X967" i="2"/>
  <c r="P963" i="2"/>
  <c r="X963" i="2"/>
  <c r="P959" i="2"/>
  <c r="X959" i="2"/>
  <c r="P955" i="2"/>
  <c r="X955" i="2"/>
  <c r="P951" i="2"/>
  <c r="X951" i="2"/>
  <c r="P947" i="2"/>
  <c r="X947" i="2"/>
  <c r="P943" i="2"/>
  <c r="X943" i="2"/>
  <c r="P939" i="2"/>
  <c r="X939" i="2"/>
  <c r="P935" i="2"/>
  <c r="X935" i="2"/>
  <c r="P931" i="2"/>
  <c r="X931" i="2"/>
  <c r="P927" i="2"/>
  <c r="X927" i="2"/>
  <c r="P921" i="2"/>
  <c r="X921" i="2"/>
  <c r="X972" i="2"/>
  <c r="X970" i="2"/>
  <c r="X968" i="2"/>
  <c r="X966" i="2"/>
  <c r="X964" i="2"/>
  <c r="X962" i="2"/>
  <c r="X960" i="2"/>
  <c r="X958" i="2"/>
  <c r="X956" i="2"/>
  <c r="X954" i="2"/>
  <c r="X952" i="2"/>
  <c r="X950" i="2"/>
  <c r="X948" i="2"/>
  <c r="X946" i="2"/>
  <c r="X944" i="2"/>
  <c r="X942" i="2"/>
  <c r="X940" i="2"/>
  <c r="X938" i="2"/>
  <c r="X936" i="2"/>
  <c r="X934" i="2"/>
  <c r="X932" i="2"/>
  <c r="X930" i="2"/>
  <c r="X928" i="2"/>
  <c r="X926" i="2"/>
  <c r="X924" i="2"/>
  <c r="X922" i="2"/>
  <c r="X920" i="2"/>
  <c r="X918" i="2"/>
  <c r="X916" i="2"/>
  <c r="X914" i="2"/>
  <c r="X912" i="2"/>
  <c r="X910" i="2"/>
  <c r="X908" i="2"/>
  <c r="X906" i="2"/>
  <c r="X904" i="2"/>
  <c r="X902" i="2"/>
  <c r="X900" i="2"/>
  <c r="X898" i="2"/>
  <c r="X896" i="2"/>
  <c r="X894" i="2"/>
  <c r="X892" i="2"/>
  <c r="X890" i="2"/>
  <c r="X888" i="2"/>
  <c r="X886" i="2"/>
  <c r="X884" i="2"/>
  <c r="X882" i="2"/>
  <c r="X880" i="2"/>
  <c r="X878" i="2"/>
  <c r="X876" i="2"/>
  <c r="X874" i="2"/>
  <c r="X872" i="2"/>
  <c r="X870" i="2"/>
  <c r="X868" i="2"/>
  <c r="X866" i="2"/>
  <c r="X864" i="2"/>
  <c r="X862" i="2"/>
  <c r="X860" i="2"/>
  <c r="X858" i="2"/>
  <c r="X856" i="2"/>
  <c r="X854" i="2"/>
  <c r="X594" i="2"/>
  <c r="X592" i="2"/>
  <c r="X590" i="2"/>
  <c r="X588" i="2"/>
  <c r="X586" i="2"/>
  <c r="X584" i="2"/>
  <c r="X582" i="2"/>
  <c r="X580" i="2"/>
  <c r="X578" i="2"/>
  <c r="X576" i="2"/>
  <c r="X574" i="2"/>
  <c r="X572" i="2"/>
  <c r="X570" i="2"/>
  <c r="X568" i="2"/>
  <c r="X566" i="2"/>
  <c r="X564" i="2"/>
  <c r="X562" i="2"/>
  <c r="X560" i="2"/>
  <c r="X558" i="2"/>
  <c r="X556" i="2"/>
  <c r="X554" i="2"/>
  <c r="X552" i="2"/>
  <c r="X550" i="2"/>
  <c r="X548" i="2"/>
  <c r="X546" i="2"/>
  <c r="X544" i="2"/>
  <c r="X542" i="2"/>
  <c r="X540" i="2"/>
  <c r="X538" i="2"/>
  <c r="X536" i="2"/>
  <c r="X534" i="2"/>
  <c r="X532" i="2"/>
  <c r="X530" i="2"/>
  <c r="X528" i="2"/>
  <c r="X526" i="2"/>
  <c r="X524" i="2"/>
  <c r="X522" i="2"/>
  <c r="X520" i="2"/>
  <c r="X518" i="2"/>
  <c r="X516" i="2"/>
  <c r="X514" i="2"/>
  <c r="X512" i="2"/>
  <c r="X510" i="2"/>
  <c r="X508" i="2"/>
  <c r="X506" i="2"/>
  <c r="X504" i="2"/>
  <c r="X502" i="2"/>
  <c r="X500" i="2"/>
  <c r="X498" i="2"/>
  <c r="X496" i="2"/>
  <c r="X494" i="2"/>
  <c r="X492" i="2"/>
  <c r="X490" i="2"/>
  <c r="X488" i="2"/>
  <c r="X486" i="2"/>
  <c r="X484" i="2"/>
  <c r="X482" i="2"/>
  <c r="X480" i="2"/>
  <c r="X478" i="2"/>
  <c r="X476" i="2"/>
  <c r="X474" i="2"/>
  <c r="X472" i="2"/>
  <c r="X470" i="2"/>
  <c r="X468" i="2"/>
  <c r="X466" i="2"/>
  <c r="X464" i="2"/>
  <c r="X462" i="2"/>
  <c r="X460" i="2"/>
  <c r="X458" i="2"/>
  <c r="X456" i="2"/>
  <c r="X454" i="2"/>
  <c r="X452" i="2"/>
  <c r="P853" i="2"/>
  <c r="X853" i="2"/>
  <c r="P851" i="2"/>
  <c r="X851" i="2"/>
  <c r="P849" i="2"/>
  <c r="X849" i="2"/>
  <c r="P847" i="2"/>
  <c r="X847" i="2"/>
  <c r="P845" i="2"/>
  <c r="X845" i="2"/>
  <c r="P843" i="2"/>
  <c r="X843" i="2"/>
  <c r="P841" i="2"/>
  <c r="X841" i="2"/>
  <c r="P839" i="2"/>
  <c r="X839" i="2"/>
  <c r="P837" i="2"/>
  <c r="X837" i="2"/>
  <c r="P835" i="2"/>
  <c r="X835" i="2"/>
  <c r="P833" i="2"/>
  <c r="X833" i="2"/>
  <c r="P831" i="2"/>
  <c r="X831" i="2"/>
  <c r="P829" i="2"/>
  <c r="X829" i="2"/>
  <c r="P827" i="2"/>
  <c r="X827" i="2"/>
  <c r="P825" i="2"/>
  <c r="X825" i="2"/>
  <c r="P823" i="2"/>
  <c r="X823" i="2"/>
  <c r="P821" i="2"/>
  <c r="X821" i="2"/>
  <c r="P819" i="2"/>
  <c r="X819" i="2"/>
  <c r="P817" i="2"/>
  <c r="X817" i="2"/>
  <c r="P815" i="2"/>
  <c r="X815" i="2"/>
  <c r="P813" i="2"/>
  <c r="X813" i="2"/>
  <c r="P811" i="2"/>
  <c r="X811" i="2"/>
  <c r="P809" i="2"/>
  <c r="X809" i="2"/>
  <c r="P807" i="2"/>
  <c r="X807" i="2"/>
  <c r="P805" i="2"/>
  <c r="X805" i="2"/>
  <c r="P803" i="2"/>
  <c r="X803" i="2"/>
  <c r="P801" i="2"/>
  <c r="X801" i="2"/>
  <c r="P799" i="2"/>
  <c r="X799" i="2"/>
  <c r="P797" i="2"/>
  <c r="X797" i="2"/>
  <c r="P795" i="2"/>
  <c r="X795" i="2"/>
  <c r="P793" i="2"/>
  <c r="X793" i="2"/>
  <c r="P791" i="2"/>
  <c r="X791" i="2"/>
  <c r="P789" i="2"/>
  <c r="X789" i="2"/>
  <c r="P787" i="2"/>
  <c r="X787" i="2"/>
  <c r="P785" i="2"/>
  <c r="X785" i="2"/>
  <c r="P783" i="2"/>
  <c r="X783" i="2"/>
  <c r="P781" i="2"/>
  <c r="X781" i="2"/>
  <c r="P779" i="2"/>
  <c r="X779" i="2"/>
  <c r="P777" i="2"/>
  <c r="X777" i="2"/>
  <c r="P775" i="2"/>
  <c r="X775" i="2"/>
  <c r="P773" i="2"/>
  <c r="X773" i="2"/>
  <c r="P771" i="2"/>
  <c r="X771" i="2"/>
  <c r="P769" i="2"/>
  <c r="X769" i="2"/>
  <c r="P767" i="2"/>
  <c r="X767" i="2"/>
  <c r="P765" i="2"/>
  <c r="X765" i="2"/>
  <c r="P763" i="2"/>
  <c r="X763" i="2"/>
  <c r="P761" i="2"/>
  <c r="X761" i="2"/>
  <c r="P759" i="2"/>
  <c r="X759" i="2"/>
  <c r="P757" i="2"/>
  <c r="X757" i="2"/>
  <c r="P755" i="2"/>
  <c r="X755" i="2"/>
  <c r="P753" i="2"/>
  <c r="X753" i="2"/>
  <c r="P751" i="2"/>
  <c r="X751" i="2"/>
  <c r="P749" i="2"/>
  <c r="X749" i="2"/>
  <c r="P747" i="2"/>
  <c r="X747" i="2"/>
  <c r="P745" i="2"/>
  <c r="X745" i="2"/>
  <c r="P743" i="2"/>
  <c r="Q743" i="2" s="1"/>
  <c r="X743" i="2"/>
  <c r="P741" i="2"/>
  <c r="X741" i="2"/>
  <c r="P739" i="2"/>
  <c r="X739" i="2"/>
  <c r="P737" i="2"/>
  <c r="X737" i="2"/>
  <c r="P735" i="2"/>
  <c r="X735" i="2"/>
  <c r="P733" i="2"/>
  <c r="X733" i="2"/>
  <c r="P731" i="2"/>
  <c r="X731" i="2"/>
  <c r="P729" i="2"/>
  <c r="X729" i="2"/>
  <c r="P727" i="2"/>
  <c r="X727" i="2"/>
  <c r="P725" i="2"/>
  <c r="X725" i="2"/>
  <c r="P723" i="2"/>
  <c r="Q723" i="2" s="1"/>
  <c r="X723" i="2"/>
  <c r="P721" i="2"/>
  <c r="X721" i="2"/>
  <c r="P719" i="2"/>
  <c r="X719" i="2"/>
  <c r="P717" i="2"/>
  <c r="X717" i="2"/>
  <c r="P715" i="2"/>
  <c r="X715" i="2"/>
  <c r="P713" i="2"/>
  <c r="X713" i="2"/>
  <c r="P711" i="2"/>
  <c r="Q711" i="2" s="1"/>
  <c r="X711" i="2"/>
  <c r="P709" i="2"/>
  <c r="X709" i="2"/>
  <c r="P707" i="2"/>
  <c r="X707" i="2"/>
  <c r="P705" i="2"/>
  <c r="X705" i="2"/>
  <c r="P703" i="2"/>
  <c r="X703" i="2"/>
  <c r="P701" i="2"/>
  <c r="X701" i="2"/>
  <c r="P699" i="2"/>
  <c r="X699" i="2"/>
  <c r="P697" i="2"/>
  <c r="X697" i="2"/>
  <c r="P695" i="2"/>
  <c r="X695" i="2"/>
  <c r="P693" i="2"/>
  <c r="X693" i="2"/>
  <c r="P691" i="2"/>
  <c r="Q691" i="2" s="1"/>
  <c r="X691" i="2"/>
  <c r="P689" i="2"/>
  <c r="X689" i="2"/>
  <c r="P687" i="2"/>
  <c r="X687" i="2"/>
  <c r="P685" i="2"/>
  <c r="X685" i="2"/>
  <c r="P683" i="2"/>
  <c r="X683" i="2"/>
  <c r="P681" i="2"/>
  <c r="X681" i="2"/>
  <c r="P679" i="2"/>
  <c r="X679" i="2"/>
  <c r="P677" i="2"/>
  <c r="X677" i="2"/>
  <c r="P675" i="2"/>
  <c r="X675" i="2"/>
  <c r="P673" i="2"/>
  <c r="X673" i="2"/>
  <c r="P671" i="2"/>
  <c r="X671" i="2"/>
  <c r="P669" i="2"/>
  <c r="X669" i="2"/>
  <c r="P667" i="2"/>
  <c r="X667" i="2"/>
  <c r="P665" i="2"/>
  <c r="X665" i="2"/>
  <c r="P663" i="2"/>
  <c r="Q663" i="2" s="1"/>
  <c r="X663" i="2"/>
  <c r="P661" i="2"/>
  <c r="X661" i="2"/>
  <c r="P659" i="2"/>
  <c r="X659" i="2"/>
  <c r="P657" i="2"/>
  <c r="X657" i="2"/>
  <c r="P655" i="2"/>
  <c r="X655" i="2"/>
  <c r="P653" i="2"/>
  <c r="X653" i="2"/>
  <c r="P651" i="2"/>
  <c r="X651" i="2"/>
  <c r="P649" i="2"/>
  <c r="X649" i="2"/>
  <c r="P647" i="2"/>
  <c r="Q647" i="2" s="1"/>
  <c r="X647" i="2"/>
  <c r="P645" i="2"/>
  <c r="X645" i="2"/>
  <c r="P643" i="2"/>
  <c r="X643" i="2"/>
  <c r="P641" i="2"/>
  <c r="X641" i="2"/>
  <c r="P639" i="2"/>
  <c r="X639" i="2"/>
  <c r="P637" i="2"/>
  <c r="X637" i="2"/>
  <c r="P635" i="2"/>
  <c r="X635" i="2"/>
  <c r="P633" i="2"/>
  <c r="X633" i="2"/>
  <c r="P631" i="2"/>
  <c r="Q631" i="2" s="1"/>
  <c r="X631" i="2"/>
  <c r="P629" i="2"/>
  <c r="X629" i="2"/>
  <c r="P627" i="2"/>
  <c r="X627" i="2"/>
  <c r="P625" i="2"/>
  <c r="X625" i="2"/>
  <c r="P623" i="2"/>
  <c r="X623" i="2"/>
  <c r="P621" i="2"/>
  <c r="X621" i="2"/>
  <c r="P619" i="2"/>
  <c r="X619" i="2"/>
  <c r="P617" i="2"/>
  <c r="X617" i="2"/>
  <c r="P615" i="2"/>
  <c r="Q615" i="2" s="1"/>
  <c r="X615" i="2"/>
  <c r="P613" i="2"/>
  <c r="X613" i="2"/>
  <c r="P611" i="2"/>
  <c r="X611" i="2"/>
  <c r="P609" i="2"/>
  <c r="X609" i="2"/>
  <c r="P607" i="2"/>
  <c r="X607" i="2"/>
  <c r="P605" i="2"/>
  <c r="X605" i="2"/>
  <c r="P603" i="2"/>
  <c r="X603" i="2"/>
  <c r="P601" i="2"/>
  <c r="X601" i="2"/>
  <c r="P599" i="2"/>
  <c r="Q599" i="2" s="1"/>
  <c r="X599" i="2"/>
  <c r="P597" i="2"/>
  <c r="X597" i="2"/>
  <c r="P595" i="2"/>
  <c r="X595" i="2"/>
  <c r="P593" i="2"/>
  <c r="X593" i="2"/>
  <c r="P591" i="2"/>
  <c r="X591" i="2"/>
  <c r="P589" i="2"/>
  <c r="X589" i="2"/>
  <c r="P587" i="2"/>
  <c r="X587" i="2"/>
  <c r="P585" i="2"/>
  <c r="X585" i="2"/>
  <c r="P583" i="2"/>
  <c r="X583" i="2"/>
  <c r="P581" i="2"/>
  <c r="X581" i="2"/>
  <c r="P579" i="2"/>
  <c r="X579" i="2"/>
  <c r="P577" i="2"/>
  <c r="X577" i="2"/>
  <c r="P575" i="2"/>
  <c r="Q575" i="2" s="1"/>
  <c r="X575" i="2"/>
  <c r="P573" i="2"/>
  <c r="X573" i="2"/>
  <c r="P571" i="2"/>
  <c r="X571" i="2"/>
  <c r="P569" i="2"/>
  <c r="X569" i="2"/>
  <c r="P567" i="2"/>
  <c r="X567" i="2"/>
  <c r="P565" i="2"/>
  <c r="X565" i="2"/>
  <c r="P563" i="2"/>
  <c r="X563" i="2"/>
  <c r="P561" i="2"/>
  <c r="X561" i="2"/>
  <c r="P559" i="2"/>
  <c r="Q559" i="2" s="1"/>
  <c r="X559" i="2"/>
  <c r="P557" i="2"/>
  <c r="X557" i="2"/>
  <c r="P555" i="2"/>
  <c r="X555" i="2"/>
  <c r="P553" i="2"/>
  <c r="X553" i="2"/>
  <c r="P551" i="2"/>
  <c r="X551" i="2"/>
  <c r="P549" i="2"/>
  <c r="X549" i="2"/>
  <c r="P547" i="2"/>
  <c r="X547" i="2"/>
  <c r="P545" i="2"/>
  <c r="X545" i="2"/>
  <c r="P543" i="2"/>
  <c r="Q543" i="2" s="1"/>
  <c r="X543" i="2"/>
  <c r="P541" i="2"/>
  <c r="X541" i="2"/>
  <c r="P539" i="2"/>
  <c r="X539" i="2"/>
  <c r="P537" i="2"/>
  <c r="X537" i="2"/>
  <c r="P535" i="2"/>
  <c r="X535" i="2"/>
  <c r="P533" i="2"/>
  <c r="X533" i="2"/>
  <c r="P531" i="2"/>
  <c r="X531" i="2"/>
  <c r="P529" i="2"/>
  <c r="X529" i="2"/>
  <c r="P527" i="2"/>
  <c r="Q527" i="2" s="1"/>
  <c r="X527" i="2"/>
  <c r="P525" i="2"/>
  <c r="X525" i="2"/>
  <c r="P523" i="2"/>
  <c r="X523" i="2"/>
  <c r="P521" i="2"/>
  <c r="X521" i="2"/>
  <c r="P519" i="2"/>
  <c r="X519" i="2"/>
  <c r="P517" i="2"/>
  <c r="X517" i="2"/>
  <c r="P515" i="2"/>
  <c r="X515" i="2"/>
  <c r="P513" i="2"/>
  <c r="X513" i="2"/>
  <c r="P511" i="2"/>
  <c r="Q511" i="2" s="1"/>
  <c r="X511" i="2"/>
  <c r="P509" i="2"/>
  <c r="X509" i="2"/>
  <c r="P507" i="2"/>
  <c r="X507" i="2"/>
  <c r="P505" i="2"/>
  <c r="X505" i="2"/>
  <c r="P503" i="2"/>
  <c r="X503" i="2"/>
  <c r="P501" i="2"/>
  <c r="X501" i="2"/>
  <c r="P499" i="2"/>
  <c r="X499" i="2"/>
  <c r="P497" i="2"/>
  <c r="X497" i="2"/>
  <c r="P495" i="2"/>
  <c r="Q495" i="2" s="1"/>
  <c r="X495" i="2"/>
  <c r="P493" i="2"/>
  <c r="X493" i="2"/>
  <c r="P491" i="2"/>
  <c r="X491" i="2"/>
  <c r="P489" i="2"/>
  <c r="X489" i="2"/>
  <c r="P487" i="2"/>
  <c r="X487" i="2"/>
  <c r="P485" i="2"/>
  <c r="X485" i="2"/>
  <c r="P483" i="2"/>
  <c r="X483" i="2"/>
  <c r="P481" i="2"/>
  <c r="X481" i="2"/>
  <c r="P479" i="2"/>
  <c r="Q479" i="2" s="1"/>
  <c r="X479" i="2"/>
  <c r="P477" i="2"/>
  <c r="X477" i="2"/>
  <c r="P475" i="2"/>
  <c r="X475" i="2"/>
  <c r="P473" i="2"/>
  <c r="X473" i="2"/>
  <c r="P471" i="2"/>
  <c r="X471" i="2"/>
  <c r="P469" i="2"/>
  <c r="X469" i="2"/>
  <c r="P467" i="2"/>
  <c r="X467" i="2"/>
  <c r="P465" i="2"/>
  <c r="X465" i="2"/>
  <c r="P463" i="2"/>
  <c r="Q463" i="2" s="1"/>
  <c r="X463" i="2"/>
  <c r="P461" i="2"/>
  <c r="X461" i="2"/>
  <c r="P459" i="2"/>
  <c r="X459" i="2"/>
  <c r="P457" i="2"/>
  <c r="X457" i="2"/>
  <c r="P455" i="2"/>
  <c r="X455" i="2"/>
  <c r="P453" i="2"/>
  <c r="X453" i="2"/>
  <c r="P451" i="2"/>
  <c r="X451" i="2"/>
  <c r="P449" i="2"/>
  <c r="X449" i="2"/>
  <c r="P447" i="2"/>
  <c r="Q447" i="2" s="1"/>
  <c r="X447" i="2"/>
  <c r="P445" i="2"/>
  <c r="X445" i="2"/>
  <c r="P443" i="2"/>
  <c r="X443" i="2"/>
  <c r="P441" i="2"/>
  <c r="X441" i="2"/>
  <c r="P439" i="2"/>
  <c r="X439" i="2"/>
  <c r="P437" i="2"/>
  <c r="X437" i="2"/>
  <c r="P435" i="2"/>
  <c r="X435" i="2"/>
  <c r="P433" i="2"/>
  <c r="X433" i="2"/>
  <c r="P431" i="2"/>
  <c r="Q431" i="2" s="1"/>
  <c r="X431" i="2"/>
  <c r="P429" i="2"/>
  <c r="X429" i="2"/>
  <c r="P427" i="2"/>
  <c r="X427" i="2"/>
  <c r="P425" i="2"/>
  <c r="X425" i="2"/>
  <c r="P423" i="2"/>
  <c r="X423" i="2"/>
  <c r="P421" i="2"/>
  <c r="X421" i="2"/>
  <c r="P419" i="2"/>
  <c r="X419" i="2"/>
  <c r="P417" i="2"/>
  <c r="X417" i="2"/>
  <c r="P415" i="2"/>
  <c r="X415" i="2"/>
  <c r="P413" i="2"/>
  <c r="X413" i="2"/>
  <c r="P411" i="2"/>
  <c r="X411" i="2"/>
  <c r="P409" i="2"/>
  <c r="X409" i="2"/>
  <c r="P407" i="2"/>
  <c r="X407" i="2"/>
  <c r="P971" i="2"/>
  <c r="X971" i="2"/>
  <c r="P969" i="2"/>
  <c r="X969" i="2"/>
  <c r="P965" i="2"/>
  <c r="X965" i="2"/>
  <c r="P961" i="2"/>
  <c r="X961" i="2"/>
  <c r="P957" i="2"/>
  <c r="X957" i="2"/>
  <c r="P953" i="2"/>
  <c r="X953" i="2"/>
  <c r="P949" i="2"/>
  <c r="X949" i="2"/>
  <c r="P945" i="2"/>
  <c r="X945" i="2"/>
  <c r="P941" i="2"/>
  <c r="X941" i="2"/>
  <c r="P937" i="2"/>
  <c r="X937" i="2"/>
  <c r="P933" i="2"/>
  <c r="X933" i="2"/>
  <c r="P929" i="2"/>
  <c r="X929" i="2"/>
  <c r="P925" i="2"/>
  <c r="X925" i="2"/>
  <c r="P923" i="2"/>
  <c r="X923" i="2"/>
  <c r="P919" i="2"/>
  <c r="X919" i="2"/>
  <c r="P917" i="2"/>
  <c r="X917" i="2"/>
  <c r="P915" i="2"/>
  <c r="X915" i="2"/>
  <c r="P913" i="2"/>
  <c r="X913" i="2"/>
  <c r="P911" i="2"/>
  <c r="X911" i="2"/>
  <c r="P909" i="2"/>
  <c r="X909" i="2"/>
  <c r="P907" i="2"/>
  <c r="X907" i="2"/>
  <c r="P905" i="2"/>
  <c r="X905" i="2"/>
  <c r="P903" i="2"/>
  <c r="X903" i="2"/>
  <c r="P901" i="2"/>
  <c r="X901" i="2"/>
  <c r="P899" i="2"/>
  <c r="X899" i="2"/>
  <c r="P897" i="2"/>
  <c r="X897" i="2"/>
  <c r="P895" i="2"/>
  <c r="X895" i="2"/>
  <c r="P893" i="2"/>
  <c r="X893" i="2"/>
  <c r="P891" i="2"/>
  <c r="X891" i="2"/>
  <c r="P889" i="2"/>
  <c r="X889" i="2"/>
  <c r="P887" i="2"/>
  <c r="X887" i="2"/>
  <c r="P885" i="2"/>
  <c r="X885" i="2"/>
  <c r="P883" i="2"/>
  <c r="X883" i="2"/>
  <c r="P881" i="2"/>
  <c r="X881" i="2"/>
  <c r="P879" i="2"/>
  <c r="X879" i="2"/>
  <c r="P877" i="2"/>
  <c r="X877" i="2"/>
  <c r="P875" i="2"/>
  <c r="X875" i="2"/>
  <c r="P873" i="2"/>
  <c r="X873" i="2"/>
  <c r="P871" i="2"/>
  <c r="X871" i="2"/>
  <c r="P869" i="2"/>
  <c r="X869" i="2"/>
  <c r="P867" i="2"/>
  <c r="X867" i="2"/>
  <c r="P865" i="2"/>
  <c r="X865" i="2"/>
  <c r="P863" i="2"/>
  <c r="X863" i="2"/>
  <c r="P861" i="2"/>
  <c r="X861" i="2"/>
  <c r="P859" i="2"/>
  <c r="X859" i="2"/>
  <c r="P857" i="2"/>
  <c r="X857" i="2"/>
  <c r="P855" i="2"/>
  <c r="X855" i="2"/>
  <c r="W973" i="2"/>
  <c r="W971" i="2"/>
  <c r="W969" i="2"/>
  <c r="W967" i="2"/>
  <c r="W965" i="2"/>
  <c r="W963" i="2"/>
  <c r="W961" i="2"/>
  <c r="W959" i="2"/>
  <c r="W957" i="2"/>
  <c r="W955" i="2"/>
  <c r="W953" i="2"/>
  <c r="W951" i="2"/>
  <c r="W949" i="2"/>
  <c r="W947" i="2"/>
  <c r="W945" i="2"/>
  <c r="W943" i="2"/>
  <c r="W941" i="2"/>
  <c r="W939" i="2"/>
  <c r="W937" i="2"/>
  <c r="W935" i="2"/>
  <c r="W933" i="2"/>
  <c r="W931" i="2"/>
  <c r="W929" i="2"/>
  <c r="W927" i="2"/>
  <c r="W925" i="2"/>
  <c r="W923" i="2"/>
  <c r="W921" i="2"/>
  <c r="W919" i="2"/>
  <c r="W917" i="2"/>
  <c r="W915" i="2"/>
  <c r="W913" i="2"/>
  <c r="W911" i="2"/>
  <c r="W909" i="2"/>
  <c r="W907" i="2"/>
  <c r="W905" i="2"/>
  <c r="W903" i="2"/>
  <c r="W901" i="2"/>
  <c r="W899" i="2"/>
  <c r="W897" i="2"/>
  <c r="W895" i="2"/>
  <c r="W893" i="2"/>
  <c r="W891" i="2"/>
  <c r="W889" i="2"/>
  <c r="W887" i="2"/>
  <c r="W885" i="2"/>
  <c r="W883" i="2"/>
  <c r="W881" i="2"/>
  <c r="W879" i="2"/>
  <c r="W877" i="2"/>
  <c r="W875" i="2"/>
  <c r="W873" i="2"/>
  <c r="W871" i="2"/>
  <c r="W869" i="2"/>
  <c r="W867" i="2"/>
  <c r="W865" i="2"/>
  <c r="W863" i="2"/>
  <c r="W861" i="2"/>
  <c r="W859" i="2"/>
  <c r="W857" i="2"/>
  <c r="W855" i="2"/>
  <c r="W853" i="2"/>
  <c r="W851" i="2"/>
  <c r="W849" i="2"/>
  <c r="W847" i="2"/>
  <c r="W845" i="2"/>
  <c r="W843" i="2"/>
  <c r="W841" i="2"/>
  <c r="W839" i="2"/>
  <c r="W837" i="2"/>
  <c r="W835" i="2"/>
  <c r="W833" i="2"/>
  <c r="W831" i="2"/>
  <c r="W829" i="2"/>
  <c r="W827" i="2"/>
  <c r="W825" i="2"/>
  <c r="W823" i="2"/>
  <c r="W821" i="2"/>
  <c r="W819" i="2"/>
  <c r="W817" i="2"/>
  <c r="W815" i="2"/>
  <c r="W813" i="2"/>
  <c r="W811" i="2"/>
  <c r="W809" i="2"/>
  <c r="W807" i="2"/>
  <c r="W805" i="2"/>
  <c r="W803" i="2"/>
  <c r="W801" i="2"/>
  <c r="W799" i="2"/>
  <c r="W797" i="2"/>
  <c r="W795" i="2"/>
  <c r="W793" i="2"/>
  <c r="W791" i="2"/>
  <c r="W789" i="2"/>
  <c r="W787" i="2"/>
  <c r="W785" i="2"/>
  <c r="W783" i="2"/>
  <c r="W781" i="2"/>
  <c r="W779" i="2"/>
  <c r="W777" i="2"/>
  <c r="W775" i="2"/>
  <c r="W773" i="2"/>
  <c r="W771" i="2"/>
  <c r="W769" i="2"/>
  <c r="W767" i="2"/>
  <c r="W765" i="2"/>
  <c r="W763" i="2"/>
  <c r="W761" i="2"/>
  <c r="W759" i="2"/>
  <c r="W757" i="2"/>
  <c r="W755" i="2"/>
  <c r="W753" i="2"/>
  <c r="W751" i="2"/>
  <c r="W749" i="2"/>
  <c r="W747" i="2"/>
  <c r="W745" i="2"/>
  <c r="W743" i="2"/>
  <c r="W741" i="2"/>
  <c r="W739" i="2"/>
  <c r="W737" i="2"/>
  <c r="W735" i="2"/>
  <c r="W733" i="2"/>
  <c r="W731" i="2"/>
  <c r="W729" i="2"/>
  <c r="W727" i="2"/>
  <c r="W725" i="2"/>
  <c r="W723" i="2"/>
  <c r="W721" i="2"/>
  <c r="W719" i="2"/>
  <c r="W717" i="2"/>
  <c r="W715" i="2"/>
  <c r="W713" i="2"/>
  <c r="W711" i="2"/>
  <c r="W709" i="2"/>
  <c r="W707" i="2"/>
  <c r="W705" i="2"/>
  <c r="W703" i="2"/>
  <c r="W701" i="2"/>
  <c r="W699" i="2"/>
  <c r="W697" i="2"/>
  <c r="W695" i="2"/>
  <c r="W693" i="2"/>
  <c r="W691" i="2"/>
  <c r="W689" i="2"/>
  <c r="W687" i="2"/>
  <c r="W685" i="2"/>
  <c r="W683" i="2"/>
  <c r="W681" i="2"/>
  <c r="W679" i="2"/>
  <c r="W677" i="2"/>
  <c r="W675" i="2"/>
  <c r="W673" i="2"/>
  <c r="W671" i="2"/>
  <c r="W669" i="2"/>
  <c r="W667" i="2"/>
  <c r="W665" i="2"/>
  <c r="W663" i="2"/>
  <c r="W661" i="2"/>
  <c r="W659" i="2"/>
  <c r="W657" i="2"/>
  <c r="W655" i="2"/>
  <c r="W653" i="2"/>
  <c r="W651" i="2"/>
  <c r="W649" i="2"/>
  <c r="W647" i="2"/>
  <c r="W645" i="2"/>
  <c r="W643" i="2"/>
  <c r="W641" i="2"/>
  <c r="W639" i="2"/>
  <c r="W637" i="2"/>
  <c r="W635" i="2"/>
  <c r="W633" i="2"/>
  <c r="W631" i="2"/>
  <c r="W629" i="2"/>
  <c r="W627" i="2"/>
  <c r="W625" i="2"/>
  <c r="W623" i="2"/>
  <c r="W621" i="2"/>
  <c r="W619" i="2"/>
  <c r="W617" i="2"/>
  <c r="W615" i="2"/>
  <c r="W613" i="2"/>
  <c r="W611" i="2"/>
  <c r="W609" i="2"/>
  <c r="W607" i="2"/>
  <c r="W603" i="2"/>
  <c r="W601" i="2"/>
  <c r="W599" i="2"/>
  <c r="W597" i="2"/>
  <c r="W595" i="2"/>
  <c r="W593" i="2"/>
  <c r="W591" i="2"/>
  <c r="W589" i="2"/>
  <c r="W587" i="2"/>
  <c r="W585" i="2"/>
  <c r="W583" i="2"/>
  <c r="W581" i="2"/>
  <c r="W579" i="2"/>
  <c r="W577" i="2"/>
  <c r="W575" i="2"/>
  <c r="W573" i="2"/>
  <c r="W571" i="2"/>
  <c r="W569" i="2"/>
  <c r="W567" i="2"/>
  <c r="W565" i="2"/>
  <c r="W563" i="2"/>
  <c r="W561" i="2"/>
  <c r="W559" i="2"/>
  <c r="W557" i="2"/>
  <c r="W555" i="2"/>
  <c r="W553" i="2"/>
  <c r="W551" i="2"/>
  <c r="W549" i="2"/>
  <c r="W547" i="2"/>
  <c r="W545" i="2"/>
  <c r="W543" i="2"/>
  <c r="W541" i="2"/>
  <c r="W539" i="2"/>
  <c r="W537" i="2"/>
  <c r="W535" i="2"/>
  <c r="W533" i="2"/>
  <c r="W531" i="2"/>
  <c r="W529" i="2"/>
  <c r="W527" i="2"/>
  <c r="W525" i="2"/>
  <c r="W523" i="2"/>
  <c r="W521" i="2"/>
  <c r="W519" i="2"/>
  <c r="W517" i="2"/>
  <c r="W515" i="2"/>
  <c r="W513" i="2"/>
  <c r="W511" i="2"/>
  <c r="W509" i="2"/>
  <c r="W507" i="2"/>
  <c r="W505" i="2"/>
  <c r="W503" i="2"/>
  <c r="W501" i="2"/>
  <c r="W499" i="2"/>
  <c r="W497" i="2"/>
  <c r="W495" i="2"/>
  <c r="W493" i="2"/>
  <c r="W491" i="2"/>
  <c r="W489" i="2"/>
  <c r="W487" i="2"/>
  <c r="W485" i="2"/>
  <c r="W483" i="2"/>
  <c r="W481" i="2"/>
  <c r="W479" i="2"/>
  <c r="W477" i="2"/>
  <c r="W475" i="2"/>
  <c r="W473" i="2"/>
  <c r="W471" i="2"/>
  <c r="W469" i="2"/>
  <c r="W467" i="2"/>
  <c r="W465" i="2"/>
  <c r="W463" i="2"/>
  <c r="W461" i="2"/>
  <c r="W459" i="2"/>
  <c r="W286" i="2"/>
  <c r="W280" i="2"/>
  <c r="W278" i="2"/>
  <c r="W276" i="2"/>
  <c r="W246" i="2"/>
  <c r="W244" i="2"/>
  <c r="W242" i="2"/>
  <c r="W234" i="2"/>
  <c r="W228" i="2"/>
  <c r="W226" i="2"/>
  <c r="W224" i="2"/>
  <c r="W168" i="2"/>
  <c r="W166" i="2"/>
  <c r="W164" i="2"/>
  <c r="W162" i="2"/>
  <c r="W160" i="2"/>
  <c r="W158" i="2"/>
  <c r="W156" i="2"/>
  <c r="W154" i="2"/>
  <c r="W152" i="2"/>
  <c r="W150" i="2"/>
  <c r="W148" i="2"/>
  <c r="W146" i="2"/>
  <c r="W144" i="2"/>
  <c r="W142" i="2"/>
  <c r="W140" i="2"/>
  <c r="W138" i="2"/>
  <c r="W136" i="2"/>
  <c r="W134" i="2"/>
  <c r="W132" i="2"/>
  <c r="W130" i="2"/>
  <c r="W128" i="2"/>
  <c r="W126" i="2"/>
  <c r="W124" i="2"/>
  <c r="W122" i="2"/>
  <c r="W56" i="2"/>
  <c r="W42" i="2"/>
  <c r="W40" i="2"/>
  <c r="W38" i="2"/>
  <c r="W36" i="2"/>
  <c r="W34" i="2"/>
  <c r="W32" i="2"/>
  <c r="W30" i="2"/>
  <c r="W28" i="2"/>
  <c r="W26" i="2"/>
  <c r="W24" i="2"/>
  <c r="W22" i="2"/>
  <c r="W20" i="2"/>
  <c r="W18" i="2"/>
  <c r="W16" i="2"/>
  <c r="X63" i="2"/>
  <c r="P63" i="2"/>
  <c r="X61" i="2"/>
  <c r="P61" i="2"/>
  <c r="X59" i="2"/>
  <c r="P59" i="2"/>
  <c r="X57" i="2"/>
  <c r="P57" i="2"/>
  <c r="X55" i="2"/>
  <c r="P55" i="2"/>
  <c r="X53" i="2"/>
  <c r="P53" i="2"/>
  <c r="X51" i="2"/>
  <c r="P51" i="2"/>
  <c r="X49" i="2"/>
  <c r="P49" i="2"/>
  <c r="X47" i="2"/>
  <c r="P47" i="2"/>
  <c r="X45" i="2"/>
  <c r="P45" i="2"/>
  <c r="X43" i="2"/>
  <c r="P43" i="2"/>
  <c r="X41" i="2"/>
  <c r="P41" i="2"/>
  <c r="X39" i="2"/>
  <c r="P39" i="2"/>
  <c r="X37" i="2"/>
  <c r="P37" i="2"/>
  <c r="X35" i="2"/>
  <c r="P35" i="2"/>
  <c r="W457" i="2"/>
  <c r="W455" i="2"/>
  <c r="W453" i="2"/>
  <c r="W451" i="2"/>
  <c r="W449" i="2"/>
  <c r="W447" i="2"/>
  <c r="W445" i="2"/>
  <c r="W443" i="2"/>
  <c r="W441" i="2"/>
  <c r="W439" i="2"/>
  <c r="W437" i="2"/>
  <c r="W435" i="2"/>
  <c r="W433" i="2"/>
  <c r="W431" i="2"/>
  <c r="W429" i="2"/>
  <c r="W427" i="2"/>
  <c r="W425" i="2"/>
  <c r="W423" i="2"/>
  <c r="W421" i="2"/>
  <c r="W419" i="2"/>
  <c r="W417" i="2"/>
  <c r="W415" i="2"/>
  <c r="W413" i="2"/>
  <c r="W411" i="2"/>
  <c r="W409" i="2"/>
  <c r="W407" i="2"/>
  <c r="W405" i="2"/>
  <c r="W403" i="2"/>
  <c r="W401" i="2"/>
  <c r="W399" i="2"/>
  <c r="W397" i="2"/>
  <c r="W395" i="2"/>
  <c r="W393" i="2"/>
  <c r="W391" i="2"/>
  <c r="W389" i="2"/>
  <c r="W327" i="2"/>
  <c r="W43" i="2"/>
  <c r="W41" i="2"/>
  <c r="W39" i="2"/>
  <c r="W37" i="2"/>
  <c r="W35" i="2"/>
  <c r="W33" i="2"/>
  <c r="W31" i="2"/>
  <c r="W29" i="2"/>
  <c r="W27" i="2"/>
  <c r="W25" i="2"/>
  <c r="W23" i="2"/>
  <c r="W21" i="2"/>
  <c r="W19" i="2"/>
  <c r="W17" i="2"/>
  <c r="X450" i="2"/>
  <c r="X448" i="2"/>
  <c r="X446" i="2"/>
  <c r="X444" i="2"/>
  <c r="X442" i="2"/>
  <c r="X440" i="2"/>
  <c r="X438" i="2"/>
  <c r="X436" i="2"/>
  <c r="X434" i="2"/>
  <c r="X432" i="2"/>
  <c r="X430" i="2"/>
  <c r="X428" i="2"/>
  <c r="X426" i="2"/>
  <c r="X424" i="2"/>
  <c r="X422" i="2"/>
  <c r="X420" i="2"/>
  <c r="X418" i="2"/>
  <c r="X416" i="2"/>
  <c r="X414" i="2"/>
  <c r="X412" i="2"/>
  <c r="X410" i="2"/>
  <c r="X408" i="2"/>
  <c r="X406" i="2"/>
  <c r="X404" i="2"/>
  <c r="X402" i="2"/>
  <c r="X400" i="2"/>
  <c r="X398" i="2"/>
  <c r="X396" i="2"/>
  <c r="X394" i="2"/>
  <c r="X392" i="2"/>
  <c r="X390" i="2"/>
  <c r="X388" i="2"/>
  <c r="X386" i="2"/>
  <c r="X384" i="2"/>
  <c r="X382" i="2"/>
  <c r="X380" i="2"/>
  <c r="X378" i="2"/>
  <c r="X376" i="2"/>
  <c r="X374" i="2"/>
  <c r="X372" i="2"/>
  <c r="X370" i="2"/>
  <c r="X368" i="2"/>
  <c r="X366" i="2"/>
  <c r="X364" i="2"/>
  <c r="X362" i="2"/>
  <c r="X360" i="2"/>
  <c r="X358" i="2"/>
  <c r="X356" i="2"/>
  <c r="X354" i="2"/>
  <c r="X352" i="2"/>
  <c r="X350" i="2"/>
  <c r="X348" i="2"/>
  <c r="X346" i="2"/>
  <c r="X344" i="2"/>
  <c r="X342" i="2"/>
  <c r="X340" i="2"/>
  <c r="X338" i="2"/>
  <c r="X336" i="2"/>
  <c r="X334" i="2"/>
  <c r="X332" i="2"/>
  <c r="X330" i="2"/>
  <c r="X328" i="2"/>
  <c r="X326" i="2"/>
  <c r="X324" i="2"/>
  <c r="X322" i="2"/>
  <c r="X320" i="2"/>
  <c r="X318" i="2"/>
  <c r="X316" i="2"/>
  <c r="X314" i="2"/>
  <c r="X312" i="2"/>
  <c r="X310" i="2"/>
  <c r="X308" i="2"/>
  <c r="X306" i="2"/>
  <c r="X304" i="2"/>
  <c r="X302" i="2"/>
  <c r="X300" i="2"/>
  <c r="X298" i="2"/>
  <c r="X296" i="2"/>
  <c r="X294" i="2"/>
  <c r="X292" i="2"/>
  <c r="X290" i="2"/>
  <c r="X288" i="2"/>
  <c r="X286" i="2"/>
  <c r="X284" i="2"/>
  <c r="X282" i="2"/>
  <c r="X280" i="2"/>
  <c r="X278" i="2"/>
  <c r="X276" i="2"/>
  <c r="X274" i="2"/>
  <c r="X272" i="2"/>
  <c r="X270" i="2"/>
  <c r="X268" i="2"/>
  <c r="X266" i="2"/>
  <c r="X264" i="2"/>
  <c r="X262" i="2"/>
  <c r="X260" i="2"/>
  <c r="X258" i="2"/>
  <c r="X256" i="2"/>
  <c r="X254" i="2"/>
  <c r="X252" i="2"/>
  <c r="X250" i="2"/>
  <c r="X248" i="2"/>
  <c r="X246" i="2"/>
  <c r="X244" i="2"/>
  <c r="X242" i="2"/>
  <c r="X240" i="2"/>
  <c r="X238" i="2"/>
  <c r="X236" i="2"/>
  <c r="X234" i="2"/>
  <c r="X232" i="2"/>
  <c r="X230" i="2"/>
  <c r="X228" i="2"/>
  <c r="X226" i="2"/>
  <c r="X224" i="2"/>
  <c r="X222" i="2"/>
  <c r="X220" i="2"/>
  <c r="X218" i="2"/>
  <c r="X216" i="2"/>
  <c r="X214" i="2"/>
  <c r="X212" i="2"/>
  <c r="X210" i="2"/>
  <c r="X208" i="2"/>
  <c r="X206" i="2"/>
  <c r="X204" i="2"/>
  <c r="X202" i="2"/>
  <c r="X200" i="2"/>
  <c r="X198" i="2"/>
  <c r="X196" i="2"/>
  <c r="X194" i="2"/>
  <c r="X192" i="2"/>
  <c r="X190" i="2"/>
  <c r="X188" i="2"/>
  <c r="X186" i="2"/>
  <c r="X184" i="2"/>
  <c r="X182" i="2"/>
  <c r="X180" i="2"/>
  <c r="P178" i="2"/>
  <c r="X178" i="2"/>
  <c r="P176" i="2"/>
  <c r="X176" i="2"/>
  <c r="P174" i="2"/>
  <c r="X174" i="2"/>
  <c r="P172" i="2"/>
  <c r="X172" i="2"/>
  <c r="P170" i="2"/>
  <c r="X170" i="2"/>
  <c r="P168" i="2"/>
  <c r="X168" i="2"/>
  <c r="P166" i="2"/>
  <c r="X166" i="2"/>
  <c r="P164" i="2"/>
  <c r="X164" i="2"/>
  <c r="P162" i="2"/>
  <c r="X162" i="2"/>
  <c r="P160" i="2"/>
  <c r="X160" i="2"/>
  <c r="P158" i="2"/>
  <c r="X158" i="2"/>
  <c r="P156" i="2"/>
  <c r="X156" i="2"/>
  <c r="P154" i="2"/>
  <c r="X154" i="2"/>
  <c r="P152" i="2"/>
  <c r="X152" i="2"/>
  <c r="P150" i="2"/>
  <c r="X150" i="2"/>
  <c r="P148" i="2"/>
  <c r="X148" i="2"/>
  <c r="P146" i="2"/>
  <c r="Q146" i="2" s="1"/>
  <c r="X146" i="2"/>
  <c r="P144" i="2"/>
  <c r="X144" i="2"/>
  <c r="P142" i="2"/>
  <c r="X142" i="2"/>
  <c r="P140" i="2"/>
  <c r="Q140" i="2" s="1"/>
  <c r="X140" i="2"/>
  <c r="P138" i="2"/>
  <c r="X138" i="2"/>
  <c r="P136" i="2"/>
  <c r="X136" i="2"/>
  <c r="P134" i="2"/>
  <c r="X134" i="2"/>
  <c r="P132" i="2"/>
  <c r="X132" i="2"/>
  <c r="P130" i="2"/>
  <c r="Q130" i="2" s="1"/>
  <c r="X130" i="2"/>
  <c r="P128" i="2"/>
  <c r="X128" i="2"/>
  <c r="P126" i="2"/>
  <c r="X126" i="2"/>
  <c r="P124" i="2"/>
  <c r="X124" i="2"/>
  <c r="P122" i="2"/>
  <c r="X122" i="2"/>
  <c r="P120" i="2"/>
  <c r="X120" i="2"/>
  <c r="P118" i="2"/>
  <c r="X118" i="2"/>
  <c r="P116" i="2"/>
  <c r="Q116" i="2" s="1"/>
  <c r="X116" i="2"/>
  <c r="P114" i="2"/>
  <c r="X114" i="2"/>
  <c r="P112" i="2"/>
  <c r="X112" i="2"/>
  <c r="P110" i="2"/>
  <c r="X110" i="2"/>
  <c r="P108" i="2"/>
  <c r="Q108" i="2" s="1"/>
  <c r="X108" i="2"/>
  <c r="P106" i="2"/>
  <c r="X106" i="2"/>
  <c r="P104" i="2"/>
  <c r="X104" i="2"/>
  <c r="P102" i="2"/>
  <c r="X102" i="2"/>
  <c r="P100" i="2"/>
  <c r="Q100" i="2" s="1"/>
  <c r="X100" i="2"/>
  <c r="P98" i="2"/>
  <c r="X98" i="2"/>
  <c r="P96" i="2"/>
  <c r="X96" i="2"/>
  <c r="P94" i="2"/>
  <c r="X94" i="2"/>
  <c r="P92" i="2"/>
  <c r="Q92" i="2" s="1"/>
  <c r="X92" i="2"/>
  <c r="P90" i="2"/>
  <c r="X90" i="2"/>
  <c r="P88" i="2"/>
  <c r="X88" i="2"/>
  <c r="P86" i="2"/>
  <c r="X86" i="2"/>
  <c r="P84" i="2"/>
  <c r="Q84" i="2" s="1"/>
  <c r="X84" i="2"/>
  <c r="P82" i="2"/>
  <c r="X82" i="2"/>
  <c r="P80" i="2"/>
  <c r="X80" i="2"/>
  <c r="P78" i="2"/>
  <c r="X78" i="2"/>
  <c r="P76" i="2"/>
  <c r="Q76" i="2" s="1"/>
  <c r="X76" i="2"/>
  <c r="P74" i="2"/>
  <c r="X74" i="2"/>
  <c r="P72" i="2"/>
  <c r="X72" i="2"/>
  <c r="P70" i="2"/>
  <c r="X70" i="2"/>
  <c r="P68" i="2"/>
  <c r="Q68" i="2" s="1"/>
  <c r="X68" i="2"/>
  <c r="P66" i="2"/>
  <c r="X66" i="2"/>
  <c r="P64" i="2"/>
  <c r="X64" i="2"/>
  <c r="X62" i="2"/>
  <c r="P62" i="2"/>
  <c r="X60" i="2"/>
  <c r="P60" i="2"/>
  <c r="X58" i="2"/>
  <c r="P58" i="2"/>
  <c r="X56" i="2"/>
  <c r="P56" i="2"/>
  <c r="X54" i="2"/>
  <c r="P54" i="2"/>
  <c r="X52" i="2"/>
  <c r="P52" i="2"/>
  <c r="X50" i="2"/>
  <c r="P50" i="2"/>
  <c r="X48" i="2"/>
  <c r="P48" i="2"/>
  <c r="X46" i="2"/>
  <c r="P46" i="2"/>
  <c r="X44" i="2"/>
  <c r="P44" i="2"/>
  <c r="X42" i="2"/>
  <c r="P42" i="2"/>
  <c r="X40" i="2"/>
  <c r="P40" i="2"/>
  <c r="X38" i="2"/>
  <c r="P38" i="2"/>
  <c r="X36" i="2"/>
  <c r="P36" i="2"/>
  <c r="X34" i="2"/>
  <c r="P34" i="2"/>
  <c r="X32" i="2"/>
  <c r="X30" i="2"/>
  <c r="X28" i="2"/>
  <c r="X26" i="2"/>
  <c r="X24" i="2"/>
  <c r="X22" i="2"/>
  <c r="X20" i="2"/>
  <c r="X18" i="2"/>
  <c r="X16" i="2"/>
  <c r="P405" i="2"/>
  <c r="P403" i="2"/>
  <c r="P401" i="2"/>
  <c r="P399" i="2"/>
  <c r="P397" i="2"/>
  <c r="P395" i="2"/>
  <c r="P393" i="2"/>
  <c r="P391" i="2"/>
  <c r="P389" i="2"/>
  <c r="P387" i="2"/>
  <c r="P385" i="2"/>
  <c r="P383" i="2"/>
  <c r="P381" i="2"/>
  <c r="P379" i="2"/>
  <c r="P377" i="2"/>
  <c r="P375" i="2"/>
  <c r="P373" i="2"/>
  <c r="P371" i="2"/>
  <c r="P369" i="2"/>
  <c r="P367" i="2"/>
  <c r="P365" i="2"/>
  <c r="P363" i="2"/>
  <c r="P361" i="2"/>
  <c r="P359" i="2"/>
  <c r="P357" i="2"/>
  <c r="P355" i="2"/>
  <c r="P353" i="2"/>
  <c r="P351" i="2"/>
  <c r="P349" i="2"/>
  <c r="P347" i="2"/>
  <c r="P345" i="2"/>
  <c r="P343" i="2"/>
  <c r="P341" i="2"/>
  <c r="P339" i="2"/>
  <c r="P337" i="2"/>
  <c r="P335" i="2"/>
  <c r="P333" i="2"/>
  <c r="P331" i="2"/>
  <c r="P329" i="2"/>
  <c r="P327" i="2"/>
  <c r="P325" i="2"/>
  <c r="P323" i="2"/>
  <c r="P321" i="2"/>
  <c r="P319" i="2"/>
  <c r="P317" i="2"/>
  <c r="P315" i="2"/>
  <c r="P313" i="2"/>
  <c r="P311" i="2"/>
  <c r="P309" i="2"/>
  <c r="P307" i="2"/>
  <c r="P305" i="2"/>
  <c r="P303" i="2"/>
  <c r="P301" i="2"/>
  <c r="P299" i="2"/>
  <c r="P297" i="2"/>
  <c r="P295" i="2"/>
  <c r="P293" i="2"/>
  <c r="P291" i="2"/>
  <c r="P289" i="2"/>
  <c r="P287" i="2"/>
  <c r="P285" i="2"/>
  <c r="P283" i="2"/>
  <c r="P281" i="2"/>
  <c r="P279" i="2"/>
  <c r="P277" i="2"/>
  <c r="P275" i="2"/>
  <c r="Q275" i="2" s="1"/>
  <c r="P273" i="2"/>
  <c r="P271" i="2"/>
  <c r="P269" i="2"/>
  <c r="P267" i="2"/>
  <c r="P265" i="2"/>
  <c r="Q265" i="2" s="1"/>
  <c r="P263" i="2"/>
  <c r="P261" i="2"/>
  <c r="P259" i="2"/>
  <c r="Q259" i="2" s="1"/>
  <c r="P257" i="2"/>
  <c r="P255" i="2"/>
  <c r="P253" i="2"/>
  <c r="P251" i="2"/>
  <c r="Q251" i="2" s="1"/>
  <c r="P249" i="2"/>
  <c r="Q249" i="2" s="1"/>
  <c r="P247" i="2"/>
  <c r="P245" i="2"/>
  <c r="P243" i="2"/>
  <c r="P241" i="2"/>
  <c r="Q241" i="2" s="1"/>
  <c r="P239" i="2"/>
  <c r="Q239" i="2" s="1"/>
  <c r="P237" i="2"/>
  <c r="P235" i="2"/>
  <c r="Q235" i="2" s="1"/>
  <c r="P233" i="2"/>
  <c r="P231" i="2"/>
  <c r="P229" i="2"/>
  <c r="P227" i="2"/>
  <c r="P225" i="2"/>
  <c r="P223" i="2"/>
  <c r="Q223" i="2" s="1"/>
  <c r="P221" i="2"/>
  <c r="Q221" i="2" s="1"/>
  <c r="P219" i="2"/>
  <c r="P217" i="2"/>
  <c r="P215" i="2"/>
  <c r="P213" i="2"/>
  <c r="P211" i="2"/>
  <c r="P209" i="2"/>
  <c r="P207" i="2"/>
  <c r="Q207" i="2" s="1"/>
  <c r="P205" i="2"/>
  <c r="Q205" i="2" s="1"/>
  <c r="P203" i="2"/>
  <c r="P201" i="2"/>
  <c r="P199" i="2"/>
  <c r="P197" i="2"/>
  <c r="P195" i="2"/>
  <c r="P193" i="2"/>
  <c r="P191" i="2"/>
  <c r="Q191" i="2" s="1"/>
  <c r="P189" i="2"/>
  <c r="Q189" i="2" s="1"/>
  <c r="P187" i="2"/>
  <c r="P185" i="2"/>
  <c r="P183" i="2"/>
  <c r="P181" i="2"/>
  <c r="P179" i="2"/>
  <c r="P177" i="2"/>
  <c r="P175" i="2"/>
  <c r="Q175" i="2" s="1"/>
  <c r="P173" i="2"/>
  <c r="Q173" i="2" s="1"/>
  <c r="P171" i="2"/>
  <c r="P169" i="2"/>
  <c r="Q169" i="2" s="1"/>
  <c r="P167" i="2"/>
  <c r="P165" i="2"/>
  <c r="P163" i="2"/>
  <c r="Q163" i="2" s="1"/>
  <c r="P161" i="2"/>
  <c r="P159" i="2"/>
  <c r="P157" i="2"/>
  <c r="P155" i="2"/>
  <c r="Q155" i="2" s="1"/>
  <c r="P153" i="2"/>
  <c r="P151" i="2"/>
  <c r="P149" i="2"/>
  <c r="P147" i="2"/>
  <c r="Q147" i="2" s="1"/>
  <c r="P145" i="2"/>
  <c r="P143" i="2"/>
  <c r="P141" i="2"/>
  <c r="P139" i="2"/>
  <c r="Q139" i="2" s="1"/>
  <c r="P137" i="2"/>
  <c r="P135" i="2"/>
  <c r="P133" i="2"/>
  <c r="P131" i="2"/>
  <c r="Q131" i="2" s="1"/>
  <c r="P129" i="2"/>
  <c r="P127" i="2"/>
  <c r="P125" i="2"/>
  <c r="P123" i="2"/>
  <c r="Q123" i="2" s="1"/>
  <c r="P121" i="2"/>
  <c r="P119" i="2"/>
  <c r="P117" i="2"/>
  <c r="P115" i="2"/>
  <c r="Q115" i="2" s="1"/>
  <c r="P113" i="2"/>
  <c r="P111" i="2"/>
  <c r="P109" i="2"/>
  <c r="P107" i="2"/>
  <c r="Q107" i="2" s="1"/>
  <c r="P105" i="2"/>
  <c r="P103" i="2"/>
  <c r="P101" i="2"/>
  <c r="P99" i="2"/>
  <c r="P97" i="2"/>
  <c r="P95" i="2"/>
  <c r="P93" i="2"/>
  <c r="P91" i="2"/>
  <c r="P89" i="2"/>
  <c r="P87" i="2"/>
  <c r="P85" i="2"/>
  <c r="P83" i="2"/>
  <c r="P81" i="2"/>
  <c r="P79" i="2"/>
  <c r="P77" i="2"/>
  <c r="P75" i="2"/>
  <c r="P73" i="2"/>
  <c r="P71" i="2"/>
  <c r="P69" i="2"/>
  <c r="P67" i="2"/>
  <c r="P65" i="2"/>
  <c r="M891" i="2" a="1"/>
  <c r="M891" i="2" s="1"/>
  <c r="M795" i="2" a="1"/>
  <c r="M795" i="2" s="1"/>
  <c r="M651" i="2" a="1"/>
  <c r="M651" i="2" s="1"/>
  <c r="M515" i="2" a="1"/>
  <c r="M515" i="2" s="1"/>
  <c r="M589" i="2" a="1"/>
  <c r="M589" i="2" s="1"/>
  <c r="M525" i="2" a="1"/>
  <c r="M525" i="2" s="1"/>
  <c r="P972" i="2"/>
  <c r="P970" i="2"/>
  <c r="P968" i="2"/>
  <c r="P966" i="2"/>
  <c r="P964" i="2"/>
  <c r="P962" i="2"/>
  <c r="P960" i="2"/>
  <c r="P958" i="2"/>
  <c r="P956" i="2"/>
  <c r="P954" i="2"/>
  <c r="P952" i="2"/>
  <c r="P950" i="2"/>
  <c r="P948" i="2"/>
  <c r="P946" i="2"/>
  <c r="P944" i="2"/>
  <c r="P942" i="2"/>
  <c r="P940" i="2"/>
  <c r="P938" i="2"/>
  <c r="P936" i="2"/>
  <c r="P934" i="2"/>
  <c r="P932" i="2"/>
  <c r="P930" i="2"/>
  <c r="P928" i="2"/>
  <c r="P926" i="2"/>
  <c r="P924" i="2"/>
  <c r="P922" i="2"/>
  <c r="P920" i="2"/>
  <c r="P918" i="2"/>
  <c r="P916" i="2"/>
  <c r="P914" i="2"/>
  <c r="P912" i="2"/>
  <c r="P910" i="2"/>
  <c r="P908" i="2"/>
  <c r="P906" i="2"/>
  <c r="P904" i="2"/>
  <c r="P902" i="2"/>
  <c r="P900" i="2"/>
  <c r="P898" i="2"/>
  <c r="P896" i="2"/>
  <c r="P894" i="2"/>
  <c r="P892" i="2"/>
  <c r="P890" i="2"/>
  <c r="P888" i="2"/>
  <c r="P886" i="2"/>
  <c r="P884" i="2"/>
  <c r="P882" i="2"/>
  <c r="P880" i="2"/>
  <c r="P878" i="2"/>
  <c r="P876" i="2"/>
  <c r="P874" i="2"/>
  <c r="P872" i="2"/>
  <c r="P870" i="2"/>
  <c r="P868" i="2"/>
  <c r="P866" i="2"/>
  <c r="P864" i="2"/>
  <c r="P862" i="2"/>
  <c r="P860" i="2"/>
  <c r="P858" i="2"/>
  <c r="P856" i="2"/>
  <c r="P854" i="2"/>
  <c r="P852" i="2"/>
  <c r="P850" i="2"/>
  <c r="P848" i="2"/>
  <c r="P846" i="2"/>
  <c r="P844" i="2"/>
  <c r="P842" i="2"/>
  <c r="P840" i="2"/>
  <c r="P838" i="2"/>
  <c r="P836" i="2"/>
  <c r="P834" i="2"/>
  <c r="P832" i="2"/>
  <c r="P830" i="2"/>
  <c r="P828" i="2"/>
  <c r="P826" i="2"/>
  <c r="P824" i="2"/>
  <c r="P822" i="2"/>
  <c r="P820" i="2"/>
  <c r="P818" i="2"/>
  <c r="P816" i="2"/>
  <c r="P814" i="2"/>
  <c r="P812" i="2"/>
  <c r="P810" i="2"/>
  <c r="P808" i="2"/>
  <c r="P806" i="2"/>
  <c r="P804" i="2"/>
  <c r="P802" i="2"/>
  <c r="P800" i="2"/>
  <c r="P798" i="2"/>
  <c r="P796" i="2"/>
  <c r="P794" i="2"/>
  <c r="P792" i="2"/>
  <c r="P790" i="2"/>
  <c r="P788" i="2"/>
  <c r="P786" i="2"/>
  <c r="P784" i="2"/>
  <c r="P782" i="2"/>
  <c r="P780" i="2"/>
  <c r="P778" i="2"/>
  <c r="P776" i="2"/>
  <c r="P774" i="2"/>
  <c r="P772" i="2"/>
  <c r="P770" i="2"/>
  <c r="P768" i="2"/>
  <c r="P766" i="2"/>
  <c r="P764" i="2"/>
  <c r="P762" i="2"/>
  <c r="P760" i="2"/>
  <c r="P758" i="2"/>
  <c r="P756" i="2"/>
  <c r="P754" i="2"/>
  <c r="P752" i="2"/>
  <c r="P750" i="2"/>
  <c r="P748" i="2"/>
  <c r="P746" i="2"/>
  <c r="P744" i="2"/>
  <c r="P742" i="2"/>
  <c r="P740" i="2"/>
  <c r="P738" i="2"/>
  <c r="P736" i="2"/>
  <c r="P734" i="2"/>
  <c r="P732" i="2"/>
  <c r="P730" i="2"/>
  <c r="P728" i="2"/>
  <c r="P726" i="2"/>
  <c r="P724" i="2"/>
  <c r="P722" i="2"/>
  <c r="P720" i="2"/>
  <c r="P718" i="2"/>
  <c r="P716" i="2"/>
  <c r="P714" i="2"/>
  <c r="P712" i="2"/>
  <c r="P710" i="2"/>
  <c r="P708" i="2"/>
  <c r="P706" i="2"/>
  <c r="P704" i="2"/>
  <c r="P702" i="2"/>
  <c r="P700" i="2"/>
  <c r="P698" i="2"/>
  <c r="P696" i="2"/>
  <c r="P694" i="2"/>
  <c r="P692" i="2"/>
  <c r="P690" i="2"/>
  <c r="P688" i="2"/>
  <c r="P686" i="2"/>
  <c r="P684" i="2"/>
  <c r="P682" i="2"/>
  <c r="P680" i="2"/>
  <c r="P678" i="2"/>
  <c r="P676" i="2"/>
  <c r="P674" i="2"/>
  <c r="P672" i="2"/>
  <c r="P670" i="2"/>
  <c r="P668" i="2"/>
  <c r="P666" i="2"/>
  <c r="P664" i="2"/>
  <c r="P662" i="2"/>
  <c r="P660" i="2"/>
  <c r="P658" i="2"/>
  <c r="P656" i="2"/>
  <c r="P654" i="2"/>
  <c r="P652" i="2"/>
  <c r="P650" i="2"/>
  <c r="P648" i="2"/>
  <c r="P646" i="2"/>
  <c r="P644" i="2"/>
  <c r="P642" i="2"/>
  <c r="P640" i="2"/>
  <c r="P638" i="2"/>
  <c r="P636" i="2"/>
  <c r="P634" i="2"/>
  <c r="P632" i="2"/>
  <c r="P630" i="2"/>
  <c r="P628" i="2"/>
  <c r="P626" i="2"/>
  <c r="P624" i="2"/>
  <c r="P622" i="2"/>
  <c r="P620" i="2"/>
  <c r="P618" i="2"/>
  <c r="P616" i="2"/>
  <c r="P614" i="2"/>
  <c r="P612" i="2"/>
  <c r="P610" i="2"/>
  <c r="P608" i="2"/>
  <c r="P606" i="2"/>
  <c r="P604" i="2"/>
  <c r="P602" i="2"/>
  <c r="P600" i="2"/>
  <c r="P598" i="2"/>
  <c r="P596" i="2"/>
  <c r="P594" i="2"/>
  <c r="P592" i="2"/>
  <c r="P590" i="2"/>
  <c r="P588" i="2"/>
  <c r="P586" i="2"/>
  <c r="P584" i="2"/>
  <c r="P582" i="2"/>
  <c r="P580" i="2"/>
  <c r="P578" i="2"/>
  <c r="P576" i="2"/>
  <c r="P574" i="2"/>
  <c r="P572" i="2"/>
  <c r="P570" i="2"/>
  <c r="P568" i="2"/>
  <c r="P566" i="2"/>
  <c r="P564" i="2"/>
  <c r="P562" i="2"/>
  <c r="P560" i="2"/>
  <c r="P558" i="2"/>
  <c r="P556" i="2"/>
  <c r="P554" i="2"/>
  <c r="P552" i="2"/>
  <c r="P550" i="2"/>
  <c r="P548" i="2"/>
  <c r="P546" i="2"/>
  <c r="P544" i="2"/>
  <c r="P542" i="2"/>
  <c r="P540" i="2"/>
  <c r="P538" i="2"/>
  <c r="P536" i="2"/>
  <c r="P534" i="2"/>
  <c r="P532" i="2"/>
  <c r="P530" i="2"/>
  <c r="P528" i="2"/>
  <c r="P526" i="2"/>
  <c r="P524" i="2"/>
  <c r="P522" i="2"/>
  <c r="P520" i="2"/>
  <c r="P518" i="2"/>
  <c r="P516" i="2"/>
  <c r="P514" i="2"/>
  <c r="P512" i="2"/>
  <c r="P510" i="2"/>
  <c r="P508" i="2"/>
  <c r="P506" i="2"/>
  <c r="P504" i="2"/>
  <c r="P502" i="2"/>
  <c r="P500" i="2"/>
  <c r="P498" i="2"/>
  <c r="P496" i="2"/>
  <c r="P494" i="2"/>
  <c r="P492" i="2"/>
  <c r="P490" i="2"/>
  <c r="P488" i="2"/>
  <c r="P486" i="2"/>
  <c r="P484" i="2"/>
  <c r="P482" i="2"/>
  <c r="P480" i="2"/>
  <c r="P478" i="2"/>
  <c r="P476" i="2"/>
  <c r="P474" i="2"/>
  <c r="P472" i="2"/>
  <c r="P470" i="2"/>
  <c r="P468" i="2"/>
  <c r="P466" i="2"/>
  <c r="P464" i="2"/>
  <c r="P462" i="2"/>
  <c r="P460" i="2"/>
  <c r="P458" i="2"/>
  <c r="P456" i="2"/>
  <c r="P454" i="2"/>
  <c r="P452" i="2"/>
  <c r="P450" i="2"/>
  <c r="P448" i="2"/>
  <c r="P446" i="2"/>
  <c r="P444" i="2"/>
  <c r="P442" i="2"/>
  <c r="P440" i="2"/>
  <c r="P438" i="2"/>
  <c r="P436" i="2"/>
  <c r="P434" i="2"/>
  <c r="P432" i="2"/>
  <c r="P430" i="2"/>
  <c r="P428" i="2"/>
  <c r="P426" i="2"/>
  <c r="P424" i="2"/>
  <c r="P422" i="2"/>
  <c r="P420" i="2"/>
  <c r="P418" i="2"/>
  <c r="P416" i="2"/>
  <c r="P414" i="2"/>
  <c r="P412" i="2"/>
  <c r="P410" i="2"/>
  <c r="P408" i="2"/>
  <c r="P406" i="2"/>
  <c r="P404" i="2"/>
  <c r="P402" i="2"/>
  <c r="P400" i="2"/>
  <c r="P398" i="2"/>
  <c r="P396" i="2"/>
  <c r="P394" i="2"/>
  <c r="P392" i="2"/>
  <c r="P390" i="2"/>
  <c r="P388" i="2"/>
  <c r="P386" i="2"/>
  <c r="P384" i="2"/>
  <c r="P382" i="2"/>
  <c r="P380" i="2"/>
  <c r="P378" i="2"/>
  <c r="P376" i="2"/>
  <c r="P374" i="2"/>
  <c r="P372" i="2"/>
  <c r="P370" i="2"/>
  <c r="P368" i="2"/>
  <c r="P366" i="2"/>
  <c r="P364" i="2"/>
  <c r="P362" i="2"/>
  <c r="P360" i="2"/>
  <c r="P358" i="2"/>
  <c r="P356" i="2"/>
  <c r="P354" i="2"/>
  <c r="P352" i="2"/>
  <c r="P350" i="2"/>
  <c r="P348" i="2"/>
  <c r="P346" i="2"/>
  <c r="P344" i="2"/>
  <c r="P342" i="2"/>
  <c r="P340" i="2"/>
  <c r="P338" i="2"/>
  <c r="P336" i="2"/>
  <c r="P334" i="2"/>
  <c r="P332" i="2"/>
  <c r="P330" i="2"/>
  <c r="P328" i="2"/>
  <c r="P326" i="2"/>
  <c r="P324" i="2"/>
  <c r="P322" i="2"/>
  <c r="P320" i="2"/>
  <c r="P318" i="2"/>
  <c r="P316" i="2"/>
  <c r="P314" i="2"/>
  <c r="P312" i="2"/>
  <c r="P310" i="2"/>
  <c r="P308" i="2"/>
  <c r="P306" i="2"/>
  <c r="P304" i="2"/>
  <c r="P302" i="2"/>
  <c r="P300" i="2"/>
  <c r="P298" i="2"/>
  <c r="P296" i="2"/>
  <c r="P294" i="2"/>
  <c r="P292" i="2"/>
  <c r="P290" i="2"/>
  <c r="P288" i="2"/>
  <c r="P286" i="2"/>
  <c r="P284" i="2"/>
  <c r="P282" i="2"/>
  <c r="P280" i="2"/>
  <c r="P278" i="2"/>
  <c r="P276" i="2"/>
  <c r="P274" i="2"/>
  <c r="P272" i="2"/>
  <c r="P270" i="2"/>
  <c r="P268" i="2"/>
  <c r="P266" i="2"/>
  <c r="P264" i="2"/>
  <c r="P262" i="2"/>
  <c r="P260" i="2"/>
  <c r="P258" i="2"/>
  <c r="P256" i="2"/>
  <c r="P254" i="2"/>
  <c r="P252" i="2"/>
  <c r="P250" i="2"/>
  <c r="P248" i="2"/>
  <c r="P246" i="2"/>
  <c r="P244" i="2"/>
  <c r="P242" i="2"/>
  <c r="P240" i="2"/>
  <c r="P238" i="2"/>
  <c r="P236" i="2"/>
  <c r="P234" i="2"/>
  <c r="P232" i="2"/>
  <c r="P230" i="2"/>
  <c r="P228" i="2"/>
  <c r="P226" i="2"/>
  <c r="P224" i="2"/>
  <c r="P222" i="2"/>
  <c r="P220" i="2"/>
  <c r="P218" i="2"/>
  <c r="P216" i="2"/>
  <c r="P214" i="2"/>
  <c r="P212" i="2"/>
  <c r="P210" i="2"/>
  <c r="P208" i="2"/>
  <c r="P206" i="2"/>
  <c r="P204" i="2"/>
  <c r="P202" i="2"/>
  <c r="P200" i="2"/>
  <c r="P198" i="2"/>
  <c r="P196" i="2"/>
  <c r="P194" i="2"/>
  <c r="P192" i="2"/>
  <c r="P190" i="2"/>
  <c r="P188" i="2"/>
  <c r="P186" i="2"/>
  <c r="P184" i="2"/>
  <c r="P182" i="2"/>
  <c r="P180" i="2"/>
  <c r="Q859" i="2" l="1"/>
  <c r="Q871" i="2"/>
  <c r="Q883" i="2"/>
  <c r="Q891" i="2"/>
  <c r="Q903" i="2"/>
  <c r="Q465" i="2"/>
  <c r="Q481" i="2"/>
  <c r="Q497" i="2"/>
  <c r="Q525" i="2"/>
  <c r="Q541" i="2"/>
  <c r="Q557" i="2"/>
  <c r="Q573" i="2"/>
  <c r="Q589" i="2"/>
  <c r="Q597" i="2"/>
  <c r="Q613" i="2"/>
  <c r="Q629" i="2"/>
  <c r="Q645" i="2"/>
  <c r="Q661" i="2"/>
  <c r="Q665" i="2"/>
  <c r="Q685" i="2"/>
  <c r="Q689" i="2"/>
  <c r="Q705" i="2"/>
  <c r="Q717" i="2"/>
  <c r="Q733" i="2"/>
  <c r="Q737" i="2"/>
  <c r="Q765" i="2"/>
  <c r="Q785" i="2"/>
  <c r="Q805" i="2"/>
  <c r="Q817" i="2"/>
  <c r="Q837" i="2"/>
  <c r="Q849" i="2"/>
  <c r="Q935" i="2"/>
  <c r="Q959" i="2"/>
  <c r="K825" i="2"/>
  <c r="K688" i="2"/>
  <c r="K912" i="2"/>
  <c r="K868" i="2"/>
  <c r="K884" i="2"/>
  <c r="K900" i="2"/>
  <c r="K952" i="2"/>
  <c r="K721" i="2"/>
  <c r="K769" i="2"/>
  <c r="K801" i="2"/>
  <c r="K833" i="2"/>
  <c r="K865" i="2"/>
  <c r="Q289" i="2"/>
  <c r="Q305" i="2"/>
  <c r="Q321" i="2"/>
  <c r="Q337" i="2"/>
  <c r="Q923" i="2"/>
  <c r="Q415" i="2"/>
  <c r="Q603" i="2"/>
  <c r="Q619" i="2"/>
  <c r="Q635" i="2"/>
  <c r="Q651" i="2"/>
  <c r="Q671" i="2"/>
  <c r="Q699" i="2"/>
  <c r="Q795" i="2"/>
  <c r="Q827" i="2"/>
  <c r="Q955" i="2"/>
  <c r="K921" i="2"/>
  <c r="K695" i="2"/>
  <c r="K527" i="2"/>
  <c r="K559" i="2"/>
  <c r="K575" i="2"/>
  <c r="K809" i="2"/>
  <c r="K599" i="2"/>
  <c r="K615" i="2"/>
  <c r="K647" i="2"/>
  <c r="K663" i="2"/>
  <c r="K901" i="2"/>
  <c r="K395" i="2"/>
  <c r="Q452" i="2"/>
  <c r="Q508" i="2"/>
  <c r="Q692" i="2"/>
  <c r="Q708" i="2"/>
  <c r="Q716" i="2"/>
  <c r="Q732" i="2"/>
  <c r="Q748" i="2"/>
  <c r="Q369" i="2"/>
  <c r="Q385" i="2"/>
  <c r="Q401" i="2"/>
  <c r="Q417" i="2"/>
  <c r="Q438" i="2"/>
  <c r="Q446" i="2"/>
  <c r="Q470" i="2"/>
  <c r="Q486" i="2"/>
  <c r="Q502" i="2"/>
  <c r="Q542" i="2"/>
  <c r="Q558" i="2"/>
  <c r="Q726" i="2"/>
  <c r="Q742" i="2"/>
  <c r="K473" i="2"/>
  <c r="K511" i="2"/>
  <c r="K474" i="2"/>
  <c r="Q865" i="2"/>
  <c r="Q881" i="2"/>
  <c r="Q913" i="2"/>
  <c r="Q953" i="2"/>
  <c r="Q519" i="2"/>
  <c r="Q587" i="2"/>
  <c r="Q595" i="2"/>
  <c r="Q611" i="2"/>
  <c r="Q627" i="2"/>
  <c r="Q659" i="2"/>
  <c r="Q683" i="2"/>
  <c r="Q687" i="2"/>
  <c r="Q703" i="2"/>
  <c r="Q715" i="2"/>
  <c r="Q731" i="2"/>
  <c r="Q735" i="2"/>
  <c r="Q755" i="2"/>
  <c r="Q791" i="2"/>
  <c r="Q811" i="2"/>
  <c r="Q823" i="2"/>
  <c r="Q843" i="2"/>
  <c r="Q939" i="2"/>
  <c r="Q973" i="2"/>
  <c r="Q319" i="2"/>
  <c r="Q335" i="2"/>
  <c r="Q351" i="2"/>
  <c r="Q533" i="2"/>
  <c r="Q549" i="2"/>
  <c r="Q565" i="2"/>
  <c r="Q581" i="2"/>
  <c r="Q605" i="2"/>
  <c r="Q621" i="2"/>
  <c r="Q637" i="2"/>
  <c r="Q653" i="2"/>
  <c r="Q673" i="2"/>
  <c r="Q749" i="2"/>
  <c r="K279" i="2"/>
  <c r="Q643" i="2"/>
  <c r="K548" i="2"/>
  <c r="K447" i="2"/>
  <c r="Q877" i="2"/>
  <c r="Q901" i="2"/>
  <c r="Q945" i="2"/>
  <c r="Q523" i="2"/>
  <c r="Q539" i="2"/>
  <c r="Q555" i="2"/>
  <c r="Q571" i="2"/>
  <c r="K327" i="2"/>
  <c r="Q480" i="2"/>
  <c r="Q496" i="2"/>
  <c r="Q367" i="2"/>
  <c r="Q383" i="2"/>
  <c r="Q399" i="2"/>
  <c r="I260" i="2" a="1"/>
  <c r="I260" i="2" s="1"/>
  <c r="I365" i="2" a="1"/>
  <c r="I365" i="2" s="1"/>
  <c r="K365" i="2" s="1"/>
  <c r="I257" i="2" a="1"/>
  <c r="I257" i="2" s="1"/>
  <c r="K257" i="2" s="1"/>
  <c r="I258" i="2" a="1"/>
  <c r="I258" i="2" s="1"/>
  <c r="K258" i="2" s="1"/>
  <c r="I259" i="2" a="1"/>
  <c r="I259" i="2" s="1"/>
  <c r="I361" i="2" a="1"/>
  <c r="I361" i="2" s="1"/>
  <c r="I253" i="2" a="1"/>
  <c r="I253" i="2" s="1"/>
  <c r="H269" i="2" a="1"/>
  <c r="H269" i="2" s="1"/>
  <c r="Q269" i="2" s="1"/>
  <c r="I368" i="2" a="1"/>
  <c r="I368" i="2" s="1"/>
  <c r="I369" i="2" a="1"/>
  <c r="I369" i="2" s="1"/>
  <c r="K369" i="2" s="1"/>
  <c r="I366" i="2" a="1"/>
  <c r="I366" i="2" s="1"/>
  <c r="K366" i="2" s="1"/>
  <c r="I367" i="2" a="1"/>
  <c r="I367" i="2" s="1"/>
  <c r="K367" i="2" s="1"/>
  <c r="Q478" i="2"/>
  <c r="Q494" i="2"/>
  <c r="Q510" i="2"/>
  <c r="Q433" i="2"/>
  <c r="Q449" i="2"/>
  <c r="Q450" i="2"/>
  <c r="Q442" i="2"/>
  <c r="Q466" i="2"/>
  <c r="Q460" i="2"/>
  <c r="Q35" i="2"/>
  <c r="Q43" i="2"/>
  <c r="Q572" i="2"/>
  <c r="Q588" i="2"/>
  <c r="Q440" i="2"/>
  <c r="Q448" i="2"/>
  <c r="Q456" i="2"/>
  <c r="Q512" i="2"/>
  <c r="Q245" i="2"/>
  <c r="Q253" i="2"/>
  <c r="Q39" i="2"/>
  <c r="Q47" i="2"/>
  <c r="Q55" i="2"/>
  <c r="Q63" i="2"/>
  <c r="Q407" i="2"/>
  <c r="Q423" i="2"/>
  <c r="Q439" i="2"/>
  <c r="Q455" i="2"/>
  <c r="Q471" i="2"/>
  <c r="Q487" i="2"/>
  <c r="Q287" i="2"/>
  <c r="Q564" i="2"/>
  <c r="Q580" i="2"/>
  <c r="Q596" i="2"/>
  <c r="Q105" i="2"/>
  <c r="Q113" i="2"/>
  <c r="Q121" i="2"/>
  <c r="Q129" i="2"/>
  <c r="Q137" i="2"/>
  <c r="Q145" i="2"/>
  <c r="Q153" i="2"/>
  <c r="Q161" i="2"/>
  <c r="Q185" i="2"/>
  <c r="Q201" i="2"/>
  <c r="Q217" i="2"/>
  <c r="Q361" i="2"/>
  <c r="Q377" i="2"/>
  <c r="Q393" i="2"/>
  <c r="Q409" i="2"/>
  <c r="Q489" i="2"/>
  <c r="Q505" i="2"/>
  <c r="I30" i="2" a="1"/>
  <c r="I30" i="2" s="1"/>
  <c r="H30" i="2" a="1"/>
  <c r="H30" i="2" s="1"/>
  <c r="H22" i="2" a="1"/>
  <c r="H22" i="2" s="1"/>
  <c r="I28" i="2" a="1"/>
  <c r="I28" i="2" s="1"/>
  <c r="I29" i="2" a="1"/>
  <c r="I29" i="2" s="1"/>
  <c r="H28" i="2" a="1"/>
  <c r="H28" i="2" s="1"/>
  <c r="H29" i="2" a="1"/>
  <c r="H29" i="2" s="1"/>
  <c r="I26" i="2" a="1"/>
  <c r="I26" i="2" s="1"/>
  <c r="H26" i="2" a="1"/>
  <c r="H26" i="2" s="1"/>
  <c r="I27" i="2" a="1"/>
  <c r="I27" i="2" s="1"/>
  <c r="H27" i="2" a="1"/>
  <c r="H27" i="2" s="1"/>
  <c r="I501" i="2" a="1"/>
  <c r="I501" i="2" s="1"/>
  <c r="K501" i="2" s="1"/>
  <c r="I21" i="2" a="1"/>
  <c r="I21" i="2" s="1"/>
  <c r="H21" i="2" a="1"/>
  <c r="H21" i="2" s="1"/>
  <c r="I505" i="2" a="1"/>
  <c r="I505" i="2" s="1"/>
  <c r="L15" i="2" a="1"/>
  <c r="L15" i="2" s="1"/>
  <c r="L16" i="2" s="1" a="1"/>
  <c r="L16" i="2" s="1"/>
  <c r="L17" i="2" s="1" a="1"/>
  <c r="L17" i="2" s="1"/>
  <c r="L18" i="2" s="1" a="1"/>
  <c r="L18" i="2" s="1"/>
  <c r="L19" i="2" s="1" a="1"/>
  <c r="L19" i="2" s="1"/>
  <c r="L20" i="2" s="1" a="1"/>
  <c r="L20" i="2" s="1"/>
  <c r="L21" i="2" s="1" a="1"/>
  <c r="L21" i="2" s="1"/>
  <c r="L22" i="2" s="1" a="1"/>
  <c r="L22" i="2" s="1"/>
  <c r="H15" i="2" a="1"/>
  <c r="H15" i="2" s="1"/>
  <c r="I18" i="2" a="1"/>
  <c r="I18" i="2" s="1"/>
  <c r="I19" i="2" a="1"/>
  <c r="I19" i="2" s="1"/>
  <c r="H18" i="2" a="1"/>
  <c r="H18" i="2" s="1"/>
  <c r="H19" i="2" a="1"/>
  <c r="H19" i="2" s="1"/>
  <c r="I16" i="2" a="1"/>
  <c r="I16" i="2" s="1"/>
  <c r="H16" i="2" a="1"/>
  <c r="H16" i="2" s="1"/>
  <c r="I17" i="2" a="1"/>
  <c r="I17" i="2" s="1"/>
  <c r="H17" i="2" a="1"/>
  <c r="H17" i="2" s="1"/>
  <c r="Q65" i="2"/>
  <c r="Q73" i="2"/>
  <c r="Q81" i="2"/>
  <c r="Q89" i="2"/>
  <c r="Q97" i="2"/>
  <c r="Q233" i="2"/>
  <c r="Q41" i="2"/>
  <c r="Q49" i="2"/>
  <c r="Q57" i="2"/>
  <c r="I509" i="2" a="1"/>
  <c r="I509" i="2" s="1"/>
  <c r="K509" i="2" s="1"/>
  <c r="I508" i="2" a="1"/>
  <c r="I508" i="2" s="1"/>
  <c r="K508" i="2" s="1"/>
  <c r="I506" i="2" a="1"/>
  <c r="I506" i="2" s="1"/>
  <c r="K506" i="2" s="1"/>
  <c r="I507" i="2" a="1"/>
  <c r="I507" i="2" s="1"/>
  <c r="K507" i="2" s="1"/>
  <c r="Q126" i="2"/>
  <c r="I35" i="2" a="1"/>
  <c r="I35" i="2" s="1"/>
  <c r="K35" i="2" s="1"/>
  <c r="Q44" i="2"/>
  <c r="Q52" i="2"/>
  <c r="Q60" i="2"/>
  <c r="Q281" i="2"/>
  <c r="Q297" i="2"/>
  <c r="Q313" i="2"/>
  <c r="Q329" i="2"/>
  <c r="Q345" i="2"/>
  <c r="I38" i="2" a="1"/>
  <c r="I38" i="2" s="1"/>
  <c r="K38" i="2" s="1"/>
  <c r="I39" i="2" a="1"/>
  <c r="I39" i="2" s="1"/>
  <c r="K39" i="2" s="1"/>
  <c r="I36" i="2" a="1"/>
  <c r="I36" i="2" s="1"/>
  <c r="Q430" i="2"/>
  <c r="Q67" i="2"/>
  <c r="Q91" i="2"/>
  <c r="I37" i="2" a="1"/>
  <c r="I37" i="2" s="1"/>
  <c r="K37" i="2" s="1"/>
  <c r="H32" i="2" a="1"/>
  <c r="H32" i="2" s="1"/>
  <c r="Q32" i="2" s="1"/>
  <c r="Q75" i="2"/>
  <c r="Q83" i="2"/>
  <c r="Q99" i="2"/>
  <c r="Q267" i="2"/>
  <c r="Q51" i="2"/>
  <c r="Q59" i="2"/>
  <c r="H36" i="2" a="1"/>
  <c r="H36" i="2" s="1"/>
  <c r="Q36" i="2" s="1"/>
  <c r="I401" i="2" a="1"/>
  <c r="I401" i="2" s="1"/>
  <c r="K401" i="2" s="1"/>
  <c r="I31" i="2" a="1"/>
  <c r="I31" i="2" s="1"/>
  <c r="H31" i="2" a="1"/>
  <c r="H31" i="2" s="1"/>
  <c r="Q31" i="2" s="1"/>
  <c r="I405" i="2" a="1"/>
  <c r="I405" i="2" s="1"/>
  <c r="K405" i="2" s="1"/>
  <c r="I408" i="2" a="1"/>
  <c r="I408" i="2" s="1"/>
  <c r="K408" i="2" s="1"/>
  <c r="I409" i="2" a="1"/>
  <c r="I409" i="2" s="1"/>
  <c r="K409" i="2" s="1"/>
  <c r="I406" i="2" a="1"/>
  <c r="I406" i="2" s="1"/>
  <c r="K406" i="2" s="1"/>
  <c r="I407" i="2" a="1"/>
  <c r="I407" i="2" s="1"/>
  <c r="K407" i="2" s="1"/>
  <c r="I305" i="2" a="1"/>
  <c r="I305" i="2" s="1"/>
  <c r="K305" i="2" s="1"/>
  <c r="I355" i="2" a="1"/>
  <c r="I355" i="2" s="1"/>
  <c r="K355" i="2" s="1"/>
  <c r="I358" i="2" a="1"/>
  <c r="I358" i="2" s="1"/>
  <c r="K358" i="2" s="1"/>
  <c r="I359" i="2" a="1"/>
  <c r="I359" i="2" s="1"/>
  <c r="K359" i="2" s="1"/>
  <c r="I356" i="2" a="1"/>
  <c r="I356" i="2" s="1"/>
  <c r="K356" i="2" s="1"/>
  <c r="I357" i="2" a="1"/>
  <c r="I357" i="2" s="1"/>
  <c r="K357" i="2" s="1"/>
  <c r="I301" i="2" a="1"/>
  <c r="I301" i="2" s="1"/>
  <c r="K301" i="2" s="1"/>
  <c r="I351" i="2" a="1"/>
  <c r="I351" i="2" s="1"/>
  <c r="K351" i="2" s="1"/>
  <c r="Q408" i="2"/>
  <c r="I309" i="2" a="1"/>
  <c r="I309" i="2" s="1"/>
  <c r="I308" i="2" a="1"/>
  <c r="I308" i="2" s="1"/>
  <c r="K308" i="2" s="1"/>
  <c r="I306" i="2" a="1"/>
  <c r="I306" i="2" s="1"/>
  <c r="K306" i="2" s="1"/>
  <c r="I307" i="2" a="1"/>
  <c r="I307" i="2" s="1"/>
  <c r="K307" i="2" s="1"/>
  <c r="I265" i="2" a="1"/>
  <c r="I265" i="2" s="1"/>
  <c r="K265" i="2" s="1"/>
  <c r="I105" i="2" a="1"/>
  <c r="I105" i="2" s="1"/>
  <c r="K105" i="2" s="1"/>
  <c r="I108" i="2" a="1"/>
  <c r="I108" i="2" s="1"/>
  <c r="K108" i="2" s="1"/>
  <c r="I109" i="2" a="1"/>
  <c r="I109" i="2" s="1"/>
  <c r="K109" i="2" s="1"/>
  <c r="I106" i="2" a="1"/>
  <c r="I106" i="2" s="1"/>
  <c r="K106" i="2" s="1"/>
  <c r="I107" i="2" a="1"/>
  <c r="I107" i="2" s="1"/>
  <c r="K107" i="2" s="1"/>
  <c r="I261" i="2" a="1"/>
  <c r="I261" i="2" s="1"/>
  <c r="K261" i="2" s="1"/>
  <c r="I101" i="2" a="1"/>
  <c r="I101" i="2" s="1"/>
  <c r="K101" i="2" s="1"/>
  <c r="K968" i="2"/>
  <c r="I256" i="2" a="1"/>
  <c r="I256" i="2" s="1"/>
  <c r="I266" i="2" a="1"/>
  <c r="I266" i="2" s="1"/>
  <c r="K266" i="2" s="1"/>
  <c r="I267" i="2" a="1"/>
  <c r="I267" i="2" s="1"/>
  <c r="K267" i="2" s="1"/>
  <c r="I269" i="2" a="1"/>
  <c r="I269" i="2" s="1"/>
  <c r="I268" i="2" a="1"/>
  <c r="I268" i="2" s="1"/>
  <c r="K268" i="2" s="1"/>
  <c r="I262" i="2" a="1"/>
  <c r="I262" i="2" s="1"/>
  <c r="K262" i="2" s="1"/>
  <c r="I263" i="2" a="1"/>
  <c r="I263" i="2" s="1"/>
  <c r="Q476" i="2"/>
  <c r="Q492" i="2"/>
  <c r="Q324" i="2"/>
  <c r="Q332" i="2"/>
  <c r="Q340" i="2"/>
  <c r="Q348" i="2"/>
  <c r="Q356" i="2"/>
  <c r="Q532" i="2"/>
  <c r="Q548" i="2"/>
  <c r="M663" i="2" a="1"/>
  <c r="M663" i="2" s="1"/>
  <c r="Q949" i="2"/>
  <c r="M496" i="2" a="1"/>
  <c r="M496" i="2" s="1"/>
  <c r="M785" i="2" a="1"/>
  <c r="M785" i="2" s="1"/>
  <c r="Q872" i="2"/>
  <c r="Q888" i="2"/>
  <c r="Q904" i="2"/>
  <c r="M527" i="2" a="1"/>
  <c r="M527" i="2" s="1"/>
  <c r="M599" i="2" a="1"/>
  <c r="M599" i="2" s="1"/>
  <c r="M927" i="2" a="1"/>
  <c r="M927" i="2" s="1"/>
  <c r="Q764" i="2"/>
  <c r="Q828" i="2"/>
  <c r="Q844" i="2"/>
  <c r="Q860" i="2"/>
  <c r="M921" i="2" a="1"/>
  <c r="M921" i="2" s="1"/>
  <c r="M912" i="2" a="1"/>
  <c r="M912" i="2" s="1"/>
  <c r="M369" i="2" a="1"/>
  <c r="M369" i="2" s="1"/>
  <c r="Q866" i="2"/>
  <c r="Q882" i="2"/>
  <c r="Q898" i="2"/>
  <c r="Q836" i="2"/>
  <c r="Q852" i="2"/>
  <c r="M868" i="2" a="1"/>
  <c r="M868" i="2" s="1"/>
  <c r="M877" i="2" a="1"/>
  <c r="M877" i="2" s="1"/>
  <c r="M952" i="2" a="1"/>
  <c r="M952" i="2" s="1"/>
  <c r="M789" i="2" a="1"/>
  <c r="M789" i="2" s="1"/>
  <c r="M327" i="2" a="1"/>
  <c r="M327" i="2" s="1"/>
  <c r="M473" i="2" a="1"/>
  <c r="M473" i="2" s="1"/>
  <c r="M447" i="2" a="1"/>
  <c r="M447" i="2" s="1"/>
  <c r="M825" i="2" a="1"/>
  <c r="M825" i="2" s="1"/>
  <c r="M293" i="2" a="1"/>
  <c r="M293" i="2" s="1"/>
  <c r="M373" i="2" a="1"/>
  <c r="M373" i="2" s="1"/>
  <c r="M809" i="2" a="1"/>
  <c r="M809" i="2" s="1"/>
  <c r="M279" i="2" a="1"/>
  <c r="M279" i="2" s="1"/>
  <c r="M411" i="2" a="1"/>
  <c r="M411" i="2" s="1"/>
  <c r="M575" i="2" a="1"/>
  <c r="M575" i="2" s="1"/>
  <c r="M615" i="2" a="1"/>
  <c r="M615" i="2" s="1"/>
  <c r="M647" i="2" a="1"/>
  <c r="M647" i="2" s="1"/>
  <c r="K878" i="2"/>
  <c r="K894" i="2"/>
  <c r="K954" i="2"/>
  <c r="K830" i="2"/>
  <c r="K846" i="2"/>
  <c r="K943" i="2"/>
  <c r="Q838" i="2"/>
  <c r="Q854" i="2"/>
  <c r="M113" i="2" a="1"/>
  <c r="M113" i="2" s="1"/>
  <c r="Q916" i="2"/>
  <c r="Q932" i="2"/>
  <c r="Q948" i="2"/>
  <c r="Q956" i="2"/>
  <c r="Q972" i="2"/>
  <c r="M474" i="2" a="1"/>
  <c r="M474" i="2" s="1"/>
  <c r="M461" i="2" a="1"/>
  <c r="M461" i="2" s="1"/>
  <c r="M283" i="2" a="1"/>
  <c r="M283" i="2" s="1"/>
  <c r="M435" i="2" a="1"/>
  <c r="M435" i="2" s="1"/>
  <c r="M695" i="2" a="1"/>
  <c r="M695" i="2" s="1"/>
  <c r="M743" i="2" a="1"/>
  <c r="M743" i="2" s="1"/>
  <c r="Q873" i="2"/>
  <c r="Q885" i="2"/>
  <c r="Q909" i="2"/>
  <c r="Q961" i="2"/>
  <c r="Q787" i="2"/>
  <c r="Q819" i="2"/>
  <c r="Q851" i="2"/>
  <c r="Q947" i="2"/>
  <c r="K669" i="2"/>
  <c r="K687" i="2"/>
  <c r="K855" i="2"/>
  <c r="K887" i="2"/>
  <c r="K919" i="2"/>
  <c r="K605" i="2"/>
  <c r="K621" i="2"/>
  <c r="K637" i="2"/>
  <c r="K653" i="2"/>
  <c r="K703" i="2"/>
  <c r="K735" i="2"/>
  <c r="K519" i="2"/>
  <c r="K533" i="2"/>
  <c r="K549" i="2"/>
  <c r="K565" i="2"/>
  <c r="K581" i="2"/>
  <c r="Q772" i="2"/>
  <c r="Q780" i="2"/>
  <c r="Q788" i="2"/>
  <c r="Q804" i="2"/>
  <c r="Q820" i="2"/>
  <c r="Q922" i="2"/>
  <c r="Q938" i="2"/>
  <c r="Q962" i="2"/>
  <c r="M203" i="2" a="1"/>
  <c r="M203" i="2" s="1"/>
  <c r="M395" i="2" a="1"/>
  <c r="M395" i="2" s="1"/>
  <c r="M511" i="2" a="1"/>
  <c r="M511" i="2" s="1"/>
  <c r="M559" i="2" a="1"/>
  <c r="M559" i="2" s="1"/>
  <c r="M711" i="2" a="1"/>
  <c r="M711" i="2" s="1"/>
  <c r="K671" i="2"/>
  <c r="K654" i="2"/>
  <c r="K686" i="2"/>
  <c r="K770" i="2"/>
  <c r="K806" i="2"/>
  <c r="K866" i="2"/>
  <c r="K898" i="2"/>
  <c r="K834" i="2"/>
  <c r="K850" i="2"/>
  <c r="K918" i="2"/>
  <c r="K934" i="2"/>
  <c r="K755" i="2"/>
  <c r="K953" i="2"/>
  <c r="K971" i="2"/>
  <c r="M846" i="2" a="1"/>
  <c r="M846" i="2" s="1"/>
  <c r="K582" i="2"/>
  <c r="K658" i="2"/>
  <c r="K558" i="2"/>
  <c r="K810" i="2"/>
  <c r="K763" i="2"/>
  <c r="K947" i="2"/>
  <c r="M830" i="2" a="1"/>
  <c r="M830" i="2" s="1"/>
  <c r="M943" i="2" a="1"/>
  <c r="M943" i="2" s="1"/>
  <c r="K730" i="2"/>
  <c r="K774" i="2"/>
  <c r="K798" i="2"/>
  <c r="K771" i="2"/>
  <c r="K883" i="2"/>
  <c r="K955" i="2"/>
  <c r="M806" i="2" a="1"/>
  <c r="M806" i="2" s="1"/>
  <c r="Q800" i="2"/>
  <c r="Q816" i="2"/>
  <c r="Q918" i="2"/>
  <c r="Q934" i="2"/>
  <c r="M654" i="2" a="1"/>
  <c r="M654" i="2" s="1"/>
  <c r="Q770" i="2"/>
  <c r="Q778" i="2"/>
  <c r="Q834" i="2"/>
  <c r="Q850" i="2"/>
  <c r="Q912" i="2"/>
  <c r="Q928" i="2"/>
  <c r="Q944" i="2"/>
  <c r="Q952" i="2"/>
  <c r="Q968" i="2"/>
  <c r="M486" i="2" a="1"/>
  <c r="M486" i="2" s="1"/>
  <c r="M866" i="2" a="1"/>
  <c r="M866" i="2" s="1"/>
  <c r="M452" i="2" a="1"/>
  <c r="M452" i="2" s="1"/>
  <c r="M688" i="2" a="1"/>
  <c r="M688" i="2" s="1"/>
  <c r="M900" i="2" a="1"/>
  <c r="M900" i="2" s="1"/>
  <c r="M305" i="2" a="1"/>
  <c r="M305" i="2" s="1"/>
  <c r="M581" i="2" a="1"/>
  <c r="M581" i="2" s="1"/>
  <c r="M749" i="2" a="1"/>
  <c r="M749" i="2" s="1"/>
  <c r="M821" i="2" a="1"/>
  <c r="M821" i="2" s="1"/>
  <c r="M865" i="2" a="1"/>
  <c r="M865" i="2" s="1"/>
  <c r="M519" i="2" a="1"/>
  <c r="M519" i="2" s="1"/>
  <c r="M687" i="2" a="1"/>
  <c r="M687" i="2" s="1"/>
  <c r="M703" i="2" a="1"/>
  <c r="M703" i="2" s="1"/>
  <c r="M735" i="2" a="1"/>
  <c r="M735" i="2" s="1"/>
  <c r="M855" i="2" a="1"/>
  <c r="M855" i="2" s="1"/>
  <c r="M933" i="2" a="1"/>
  <c r="M933" i="2" s="1"/>
  <c r="Q868" i="2"/>
  <c r="Q884" i="2"/>
  <c r="Q900" i="2"/>
  <c r="M918" i="2" a="1"/>
  <c r="M918" i="2" s="1"/>
  <c r="M548" i="2" a="1"/>
  <c r="M548" i="2" s="1"/>
  <c r="M549" i="2" a="1"/>
  <c r="M549" i="2" s="1"/>
  <c r="M721" i="2" a="1"/>
  <c r="M721" i="2" s="1"/>
  <c r="M769" i="2" a="1"/>
  <c r="M769" i="2" s="1"/>
  <c r="M801" i="2" a="1"/>
  <c r="M801" i="2" s="1"/>
  <c r="M755" i="2" a="1"/>
  <c r="M755" i="2" s="1"/>
  <c r="M919" i="2" a="1"/>
  <c r="M919" i="2" s="1"/>
  <c r="M968" i="2" a="1"/>
  <c r="M968" i="2" s="1"/>
  <c r="M965" i="2" a="1"/>
  <c r="M965" i="2" s="1"/>
  <c r="K644" i="2"/>
  <c r="K692" i="2"/>
  <c r="K709" i="2"/>
  <c r="K788" i="2"/>
  <c r="K804" i="2"/>
  <c r="K872" i="2"/>
  <c r="K829" i="2"/>
  <c r="K909" i="2"/>
  <c r="K885" i="2"/>
  <c r="M770" i="2" a="1"/>
  <c r="M770" i="2" s="1"/>
  <c r="M850" i="2" a="1"/>
  <c r="M850" i="2" s="1"/>
  <c r="M934" i="2" a="1"/>
  <c r="M934" i="2" s="1"/>
  <c r="M884" i="2" a="1"/>
  <c r="M884" i="2" s="1"/>
  <c r="M417" i="2" a="1"/>
  <c r="M417" i="2" s="1"/>
  <c r="M533" i="2" a="1"/>
  <c r="M533" i="2" s="1"/>
  <c r="M605" i="2" a="1"/>
  <c r="M605" i="2" s="1"/>
  <c r="M637" i="2" a="1"/>
  <c r="M637" i="2" s="1"/>
  <c r="M669" i="2" a="1"/>
  <c r="M669" i="2" s="1"/>
  <c r="M781" i="2" a="1"/>
  <c r="M781" i="2" s="1"/>
  <c r="M833" i="2" a="1"/>
  <c r="M833" i="2" s="1"/>
  <c r="M901" i="2" a="1"/>
  <c r="M901" i="2" s="1"/>
  <c r="M887" i="2" a="1"/>
  <c r="M887" i="2" s="1"/>
  <c r="M971" i="2" a="1"/>
  <c r="M971" i="2" s="1"/>
  <c r="Q855" i="2"/>
  <c r="Q887" i="2"/>
  <c r="Q907" i="2"/>
  <c r="Q919" i="2"/>
  <c r="Q933" i="2"/>
  <c r="Q965" i="2"/>
  <c r="Q971" i="2"/>
  <c r="Q769" i="2"/>
  <c r="Q781" i="2"/>
  <c r="Q789" i="2"/>
  <c r="Q801" i="2"/>
  <c r="Q821" i="2"/>
  <c r="Q833" i="2"/>
  <c r="K808" i="2"/>
  <c r="K629" i="2"/>
  <c r="K525" i="2"/>
  <c r="K541" i="2"/>
  <c r="K557" i="2"/>
  <c r="K573" i="2"/>
  <c r="K589" i="2"/>
  <c r="K733" i="2"/>
  <c r="K765" i="2"/>
  <c r="K523" i="2"/>
  <c r="K539" i="2"/>
  <c r="K555" i="2"/>
  <c r="K571" i="2"/>
  <c r="K587" i="2"/>
  <c r="K673" i="2"/>
  <c r="K843" i="2"/>
  <c r="K907" i="2"/>
  <c r="K939" i="2"/>
  <c r="K593" i="2"/>
  <c r="K609" i="2"/>
  <c r="K641" i="2"/>
  <c r="K657" i="2"/>
  <c r="K851" i="2"/>
  <c r="K827" i="2"/>
  <c r="K859" i="2"/>
  <c r="K891" i="2"/>
  <c r="K923" i="2"/>
  <c r="K595" i="2"/>
  <c r="K611" i="2"/>
  <c r="K627" i="2"/>
  <c r="K643" i="2"/>
  <c r="K659" i="2"/>
  <c r="K683" i="2"/>
  <c r="K715" i="2"/>
  <c r="K811" i="2"/>
  <c r="M894" i="2" a="1"/>
  <c r="M894" i="2" s="1"/>
  <c r="M954" i="2" a="1"/>
  <c r="M954" i="2" s="1"/>
  <c r="K691" i="2"/>
  <c r="K723" i="2"/>
  <c r="K787" i="2"/>
  <c r="K819" i="2"/>
  <c r="M878" i="2" a="1"/>
  <c r="M878" i="2" s="1"/>
  <c r="K515" i="2"/>
  <c r="K603" i="2"/>
  <c r="K619" i="2"/>
  <c r="K635" i="2"/>
  <c r="K651" i="2"/>
  <c r="K699" i="2"/>
  <c r="K795" i="2"/>
  <c r="K537" i="2"/>
  <c r="K553" i="2"/>
  <c r="K569" i="2"/>
  <c r="M68" i="2" a="1"/>
  <c r="M68" i="2" s="1"/>
  <c r="K68" i="2"/>
  <c r="M100" i="2" a="1"/>
  <c r="M100" i="2" s="1"/>
  <c r="K100" i="2"/>
  <c r="M116" i="2" a="1"/>
  <c r="M116" i="2" s="1"/>
  <c r="K116" i="2"/>
  <c r="M207" i="2" a="1"/>
  <c r="M207" i="2" s="1"/>
  <c r="K207" i="2"/>
  <c r="M51" i="2" a="1"/>
  <c r="M51" i="2" s="1"/>
  <c r="K51" i="2"/>
  <c r="M75" i="2" a="1"/>
  <c r="M75" i="2" s="1"/>
  <c r="K75" i="2"/>
  <c r="M107" i="2" a="1"/>
  <c r="M107" i="2" s="1"/>
  <c r="M131" i="2" a="1"/>
  <c r="M131" i="2" s="1"/>
  <c r="K131" i="2"/>
  <c r="M147" i="2" a="1"/>
  <c r="M147" i="2" s="1"/>
  <c r="K147" i="2"/>
  <c r="M163" i="2" a="1"/>
  <c r="M163" i="2" s="1"/>
  <c r="K163" i="2"/>
  <c r="M189" i="2" a="1"/>
  <c r="M189" i="2" s="1"/>
  <c r="K189" i="2"/>
  <c r="M221" i="2" a="1"/>
  <c r="M221" i="2" s="1"/>
  <c r="K221" i="2"/>
  <c r="M442" i="2" a="1"/>
  <c r="M442" i="2" s="1"/>
  <c r="K442" i="2"/>
  <c r="M510" i="2" a="1"/>
  <c r="M510" i="2" s="1"/>
  <c r="K510" i="2"/>
  <c r="M540" i="2" a="1"/>
  <c r="M540" i="2" s="1"/>
  <c r="K540" i="2"/>
  <c r="M556" i="2" a="1"/>
  <c r="M556" i="2" s="1"/>
  <c r="K556" i="2"/>
  <c r="M586" i="2" a="1"/>
  <c r="M586" i="2" s="1"/>
  <c r="K586" i="2"/>
  <c r="M616" i="2" a="1"/>
  <c r="M616" i="2" s="1"/>
  <c r="K616" i="2"/>
  <c r="M648" i="2" a="1"/>
  <c r="M648" i="2" s="1"/>
  <c r="K648" i="2"/>
  <c r="M662" i="2" a="1"/>
  <c r="M662" i="2" s="1"/>
  <c r="K662" i="2"/>
  <c r="M134" i="2" a="1"/>
  <c r="M134" i="2" s="1"/>
  <c r="K134" i="2"/>
  <c r="M150" i="2" a="1"/>
  <c r="M150" i="2" s="1"/>
  <c r="K150" i="2"/>
  <c r="M154" i="2" a="1"/>
  <c r="M154" i="2" s="1"/>
  <c r="K154" i="2"/>
  <c r="M158" i="2" a="1"/>
  <c r="M158" i="2" s="1"/>
  <c r="K158" i="2"/>
  <c r="M164" i="2" a="1"/>
  <c r="M164" i="2" s="1"/>
  <c r="K164" i="2"/>
  <c r="M170" i="2" a="1"/>
  <c r="M170" i="2" s="1"/>
  <c r="K170" i="2"/>
  <c r="M178" i="2" a="1"/>
  <c r="M178" i="2" s="1"/>
  <c r="K178" i="2"/>
  <c r="M186" i="2" a="1"/>
  <c r="M186" i="2" s="1"/>
  <c r="K186" i="2"/>
  <c r="M194" i="2" a="1"/>
  <c r="M194" i="2" s="1"/>
  <c r="K194" i="2"/>
  <c r="M202" i="2" a="1"/>
  <c r="M202" i="2" s="1"/>
  <c r="K202" i="2"/>
  <c r="M208" i="2" a="1"/>
  <c r="M208" i="2" s="1"/>
  <c r="K208" i="2"/>
  <c r="M216" i="2" a="1"/>
  <c r="M216" i="2" s="1"/>
  <c r="K216" i="2"/>
  <c r="M224" i="2" a="1"/>
  <c r="M224" i="2" s="1"/>
  <c r="K224" i="2"/>
  <c r="M232" i="2" a="1"/>
  <c r="M232" i="2" s="1"/>
  <c r="K232" i="2"/>
  <c r="M238" i="2" a="1"/>
  <c r="M238" i="2" s="1"/>
  <c r="K238" i="2"/>
  <c r="M246" i="2" a="1"/>
  <c r="M246" i="2" s="1"/>
  <c r="K246" i="2"/>
  <c r="M254" i="2" a="1"/>
  <c r="M254" i="2" s="1"/>
  <c r="M262" i="2" a="1"/>
  <c r="M262" i="2" s="1"/>
  <c r="M270" i="2" a="1"/>
  <c r="M270" i="2" s="1"/>
  <c r="K270" i="2"/>
  <c r="M278" i="2" a="1"/>
  <c r="M278" i="2" s="1"/>
  <c r="K278" i="2"/>
  <c r="M284" i="2" a="1"/>
  <c r="M284" i="2" s="1"/>
  <c r="K284" i="2"/>
  <c r="M292" i="2" a="1"/>
  <c r="M292" i="2" s="1"/>
  <c r="K292" i="2"/>
  <c r="M300" i="2" a="1"/>
  <c r="M300" i="2" s="1"/>
  <c r="K300" i="2"/>
  <c r="M308" i="2" a="1"/>
  <c r="M308" i="2" s="1"/>
  <c r="M316" i="2" a="1"/>
  <c r="M316" i="2" s="1"/>
  <c r="K316" i="2"/>
  <c r="M322" i="2" a="1"/>
  <c r="M322" i="2" s="1"/>
  <c r="K322" i="2"/>
  <c r="M330" i="2" a="1"/>
  <c r="M330" i="2" s="1"/>
  <c r="K330" i="2"/>
  <c r="M338" i="2" a="1"/>
  <c r="M338" i="2" s="1"/>
  <c r="K338" i="2"/>
  <c r="M346" i="2" a="1"/>
  <c r="M346" i="2" s="1"/>
  <c r="K346" i="2"/>
  <c r="M362" i="2" a="1"/>
  <c r="M362" i="2" s="1"/>
  <c r="M370" i="2" a="1"/>
  <c r="M370" i="2" s="1"/>
  <c r="K370" i="2"/>
  <c r="M376" i="2" a="1"/>
  <c r="M376" i="2" s="1"/>
  <c r="K376" i="2"/>
  <c r="M384" i="2" a="1"/>
  <c r="M384" i="2" s="1"/>
  <c r="K384" i="2"/>
  <c r="M392" i="2" a="1"/>
  <c r="M392" i="2" s="1"/>
  <c r="K392" i="2"/>
  <c r="M400" i="2" a="1"/>
  <c r="M400" i="2" s="1"/>
  <c r="K400" i="2"/>
  <c r="M406" i="2" a="1"/>
  <c r="M406" i="2" s="1"/>
  <c r="M414" i="2" a="1"/>
  <c r="M414" i="2" s="1"/>
  <c r="K414" i="2"/>
  <c r="M420" i="2" a="1"/>
  <c r="M420" i="2" s="1"/>
  <c r="K420" i="2"/>
  <c r="M428" i="2" a="1"/>
  <c r="M428" i="2" s="1"/>
  <c r="K428" i="2"/>
  <c r="M38" i="2" a="1"/>
  <c r="M38" i="2" s="1"/>
  <c r="M46" i="2" a="1"/>
  <c r="M46" i="2" s="1"/>
  <c r="K46" i="2"/>
  <c r="M54" i="2" a="1"/>
  <c r="M54" i="2" s="1"/>
  <c r="K54" i="2"/>
  <c r="M62" i="2" a="1"/>
  <c r="M62" i="2" s="1"/>
  <c r="K62" i="2"/>
  <c r="M70" i="2" a="1"/>
  <c r="M70" i="2" s="1"/>
  <c r="K70" i="2"/>
  <c r="M78" i="2" a="1"/>
  <c r="M78" i="2" s="1"/>
  <c r="K78" i="2"/>
  <c r="M86" i="2" a="1"/>
  <c r="M86" i="2" s="1"/>
  <c r="K86" i="2"/>
  <c r="M94" i="2" a="1"/>
  <c r="M94" i="2" s="1"/>
  <c r="K94" i="2"/>
  <c r="M102" i="2" a="1"/>
  <c r="M102" i="2" s="1"/>
  <c r="M110" i="2" a="1"/>
  <c r="M110" i="2" s="1"/>
  <c r="K110" i="2"/>
  <c r="M120" i="2" a="1"/>
  <c r="M120" i="2" s="1"/>
  <c r="K120" i="2"/>
  <c r="M128" i="2" a="1"/>
  <c r="M128" i="2" s="1"/>
  <c r="K128" i="2"/>
  <c r="M144" i="2" a="1"/>
  <c r="M144" i="2" s="1"/>
  <c r="K144" i="2"/>
  <c r="M166" i="2" a="1"/>
  <c r="M166" i="2" s="1"/>
  <c r="K166" i="2"/>
  <c r="M176" i="2" a="1"/>
  <c r="M176" i="2" s="1"/>
  <c r="K176" i="2"/>
  <c r="M184" i="2" a="1"/>
  <c r="M184" i="2" s="1"/>
  <c r="K184" i="2"/>
  <c r="M192" i="2" a="1"/>
  <c r="M192" i="2" s="1"/>
  <c r="K192" i="2"/>
  <c r="M200" i="2" a="1"/>
  <c r="M200" i="2" s="1"/>
  <c r="K200" i="2"/>
  <c r="M210" i="2" a="1"/>
  <c r="M210" i="2" s="1"/>
  <c r="K210" i="2"/>
  <c r="M218" i="2" a="1"/>
  <c r="M218" i="2" s="1"/>
  <c r="K218" i="2"/>
  <c r="M226" i="2" a="1"/>
  <c r="M226" i="2" s="1"/>
  <c r="K226" i="2"/>
  <c r="M234" i="2" a="1"/>
  <c r="M234" i="2" s="1"/>
  <c r="K234" i="2"/>
  <c r="M244" i="2" a="1"/>
  <c r="M244" i="2" s="1"/>
  <c r="K244" i="2"/>
  <c r="M252" i="2" a="1"/>
  <c r="M252" i="2" s="1"/>
  <c r="K252" i="2"/>
  <c r="M260" i="2" a="1"/>
  <c r="M260" i="2" s="1"/>
  <c r="K260" i="2"/>
  <c r="M268" i="2" a="1"/>
  <c r="M268" i="2" s="1"/>
  <c r="M276" i="2" a="1"/>
  <c r="M276" i="2" s="1"/>
  <c r="K276" i="2"/>
  <c r="M286" i="2" a="1"/>
  <c r="M286" i="2" s="1"/>
  <c r="K286" i="2"/>
  <c r="M294" i="2" a="1"/>
  <c r="M294" i="2" s="1"/>
  <c r="K294" i="2"/>
  <c r="M302" i="2" a="1"/>
  <c r="M302" i="2" s="1"/>
  <c r="M310" i="2" a="1"/>
  <c r="M310" i="2" s="1"/>
  <c r="K310" i="2"/>
  <c r="M320" i="2" a="1"/>
  <c r="M320" i="2" s="1"/>
  <c r="K320" i="2"/>
  <c r="M328" i="2" a="1"/>
  <c r="M328" i="2" s="1"/>
  <c r="K328" i="2"/>
  <c r="M336" i="2" a="1"/>
  <c r="M336" i="2" s="1"/>
  <c r="K336" i="2"/>
  <c r="M344" i="2" a="1"/>
  <c r="M344" i="2" s="1"/>
  <c r="K344" i="2"/>
  <c r="M352" i="2" a="1"/>
  <c r="M352" i="2" s="1"/>
  <c r="M360" i="2" a="1"/>
  <c r="M360" i="2" s="1"/>
  <c r="K360" i="2"/>
  <c r="M368" i="2" a="1"/>
  <c r="M368" i="2" s="1"/>
  <c r="K368" i="2"/>
  <c r="M378" i="2" a="1"/>
  <c r="M378" i="2" s="1"/>
  <c r="K378" i="2"/>
  <c r="M386" i="2" a="1"/>
  <c r="M386" i="2" s="1"/>
  <c r="K386" i="2"/>
  <c r="M394" i="2" a="1"/>
  <c r="M394" i="2" s="1"/>
  <c r="K394" i="2"/>
  <c r="M412" i="2" a="1"/>
  <c r="M412" i="2" s="1"/>
  <c r="K412" i="2"/>
  <c r="M422" i="2" a="1"/>
  <c r="M422" i="2" s="1"/>
  <c r="K422" i="2"/>
  <c r="M179" i="2" a="1"/>
  <c r="M179" i="2" s="1"/>
  <c r="K179" i="2"/>
  <c r="M195" i="2" a="1"/>
  <c r="M195" i="2" s="1"/>
  <c r="K195" i="2"/>
  <c r="M211" i="2" a="1"/>
  <c r="M211" i="2" s="1"/>
  <c r="K211" i="2"/>
  <c r="M227" i="2" a="1"/>
  <c r="M227" i="2" s="1"/>
  <c r="K227" i="2"/>
  <c r="M37" i="2" a="1"/>
  <c r="M37" i="2" s="1"/>
  <c r="M45" i="2" a="1"/>
  <c r="M45" i="2" s="1"/>
  <c r="K45" i="2"/>
  <c r="M53" i="2" a="1"/>
  <c r="M53" i="2" s="1"/>
  <c r="K53" i="2"/>
  <c r="M61" i="2" a="1"/>
  <c r="M61" i="2" s="1"/>
  <c r="K61" i="2"/>
  <c r="M69" i="2" a="1"/>
  <c r="M69" i="2" s="1"/>
  <c r="K69" i="2"/>
  <c r="M77" i="2" a="1"/>
  <c r="M77" i="2" s="1"/>
  <c r="K77" i="2"/>
  <c r="M85" i="2" a="1"/>
  <c r="M85" i="2" s="1"/>
  <c r="K85" i="2"/>
  <c r="M93" i="2" a="1"/>
  <c r="M93" i="2" s="1"/>
  <c r="K93" i="2"/>
  <c r="M101" i="2" a="1"/>
  <c r="M101" i="2" s="1"/>
  <c r="M109" i="2" a="1"/>
  <c r="M109" i="2" s="1"/>
  <c r="M117" i="2" a="1"/>
  <c r="M117" i="2" s="1"/>
  <c r="K117" i="2"/>
  <c r="M125" i="2" a="1"/>
  <c r="M125" i="2" s="1"/>
  <c r="K125" i="2"/>
  <c r="M133" i="2" a="1"/>
  <c r="M133" i="2" s="1"/>
  <c r="K133" i="2"/>
  <c r="M141" i="2" a="1"/>
  <c r="M141" i="2" s="1"/>
  <c r="K141" i="2"/>
  <c r="M149" i="2" a="1"/>
  <c r="M149" i="2" s="1"/>
  <c r="K149" i="2"/>
  <c r="M157" i="2" a="1"/>
  <c r="M157" i="2" s="1"/>
  <c r="K157" i="2"/>
  <c r="M167" i="2" a="1"/>
  <c r="M167" i="2" s="1"/>
  <c r="K167" i="2"/>
  <c r="M177" i="2" a="1"/>
  <c r="M177" i="2" s="1"/>
  <c r="K177" i="2"/>
  <c r="M193" i="2" a="1"/>
  <c r="M193" i="2" s="1"/>
  <c r="K193" i="2"/>
  <c r="M209" i="2" a="1"/>
  <c r="M209" i="2" s="1"/>
  <c r="K209" i="2"/>
  <c r="M225" i="2" a="1"/>
  <c r="M225" i="2" s="1"/>
  <c r="K225" i="2"/>
  <c r="M436" i="2" a="1"/>
  <c r="M436" i="2" s="1"/>
  <c r="K436" i="2"/>
  <c r="M444" i="2" a="1"/>
  <c r="M444" i="2" s="1"/>
  <c r="K444" i="2"/>
  <c r="M454" i="2" a="1"/>
  <c r="M454" i="2" s="1"/>
  <c r="K454" i="2"/>
  <c r="M468" i="2" a="1"/>
  <c r="M468" i="2" s="1"/>
  <c r="K468" i="2"/>
  <c r="M484" i="2" a="1"/>
  <c r="M484" i="2" s="1"/>
  <c r="K484" i="2"/>
  <c r="M498" i="2" a="1"/>
  <c r="M498" i="2" s="1"/>
  <c r="K498" i="2"/>
  <c r="M514" i="2" a="1"/>
  <c r="M514" i="2" s="1"/>
  <c r="K514" i="2"/>
  <c r="M528" i="2" a="1"/>
  <c r="M528" i="2" s="1"/>
  <c r="K528" i="2"/>
  <c r="M544" i="2" a="1"/>
  <c r="M544" i="2" s="1"/>
  <c r="K544" i="2"/>
  <c r="M560" i="2" a="1"/>
  <c r="M560" i="2" s="1"/>
  <c r="K560" i="2"/>
  <c r="M574" i="2" a="1"/>
  <c r="M574" i="2" s="1"/>
  <c r="K574" i="2"/>
  <c r="M590" i="2" a="1"/>
  <c r="M590" i="2" s="1"/>
  <c r="K590" i="2"/>
  <c r="M604" i="2" a="1"/>
  <c r="M604" i="2" s="1"/>
  <c r="K604" i="2"/>
  <c r="M620" i="2" a="1"/>
  <c r="M620" i="2" s="1"/>
  <c r="K620" i="2"/>
  <c r="M636" i="2" a="1"/>
  <c r="M636" i="2" s="1"/>
  <c r="K636" i="2"/>
  <c r="M652" i="2" a="1"/>
  <c r="M652" i="2" s="1"/>
  <c r="K652" i="2"/>
  <c r="M666" i="2" a="1"/>
  <c r="M666" i="2" s="1"/>
  <c r="K666" i="2"/>
  <c r="M682" i="2" a="1"/>
  <c r="M682" i="2" s="1"/>
  <c r="K682" i="2"/>
  <c r="M698" i="2" a="1"/>
  <c r="M698" i="2" s="1"/>
  <c r="K698" i="2"/>
  <c r="M712" i="2" a="1"/>
  <c r="M712" i="2" s="1"/>
  <c r="K712" i="2"/>
  <c r="M728" i="2" a="1"/>
  <c r="M728" i="2" s="1"/>
  <c r="K728" i="2"/>
  <c r="M744" i="2" a="1"/>
  <c r="M744" i="2" s="1"/>
  <c r="K744" i="2"/>
  <c r="M758" i="2" a="1"/>
  <c r="M758" i="2" s="1"/>
  <c r="K758" i="2"/>
  <c r="M434" i="2" a="1"/>
  <c r="M434" i="2" s="1"/>
  <c r="K434" i="2"/>
  <c r="M464" i="2" a="1"/>
  <c r="M464" i="2" s="1"/>
  <c r="K464" i="2"/>
  <c r="M482" i="2" a="1"/>
  <c r="M482" i="2" s="1"/>
  <c r="K482" i="2"/>
  <c r="M500" i="2" a="1"/>
  <c r="M500" i="2" s="1"/>
  <c r="K500" i="2"/>
  <c r="M516" i="2" a="1"/>
  <c r="M516" i="2" s="1"/>
  <c r="K516" i="2"/>
  <c r="M534" i="2" a="1"/>
  <c r="M534" i="2" s="1"/>
  <c r="K534" i="2"/>
  <c r="M550" i="2" a="1"/>
  <c r="M550" i="2" s="1"/>
  <c r="K550" i="2"/>
  <c r="M568" i="2" a="1"/>
  <c r="M568" i="2" s="1"/>
  <c r="K568" i="2"/>
  <c r="M584" i="2" a="1"/>
  <c r="M584" i="2" s="1"/>
  <c r="K584" i="2"/>
  <c r="M600" i="2" a="1"/>
  <c r="M600" i="2" s="1"/>
  <c r="K600" i="2"/>
  <c r="M618" i="2" a="1"/>
  <c r="M618" i="2" s="1"/>
  <c r="K618" i="2"/>
  <c r="M634" i="2" a="1"/>
  <c r="M634" i="2" s="1"/>
  <c r="K634" i="2"/>
  <c r="M650" i="2" a="1"/>
  <c r="M650" i="2" s="1"/>
  <c r="K650" i="2"/>
  <c r="M668" i="2" a="1"/>
  <c r="M668" i="2" s="1"/>
  <c r="K668" i="2"/>
  <c r="M684" i="2" a="1"/>
  <c r="M684" i="2" s="1"/>
  <c r="K684" i="2"/>
  <c r="M700" i="2" a="1"/>
  <c r="M700" i="2" s="1"/>
  <c r="K700" i="2"/>
  <c r="M718" i="2" a="1"/>
  <c r="M718" i="2" s="1"/>
  <c r="K718" i="2"/>
  <c r="M734" i="2" a="1"/>
  <c r="M734" i="2" s="1"/>
  <c r="K734" i="2"/>
  <c r="M750" i="2" a="1"/>
  <c r="M750" i="2" s="1"/>
  <c r="K750" i="2"/>
  <c r="M768" i="2" a="1"/>
  <c r="M768" i="2" s="1"/>
  <c r="K768" i="2"/>
  <c r="M776" i="2" a="1"/>
  <c r="M776" i="2" s="1"/>
  <c r="K776" i="2"/>
  <c r="M786" i="2" a="1"/>
  <c r="M786" i="2" s="1"/>
  <c r="K786" i="2"/>
  <c r="M257" i="2" a="1"/>
  <c r="M257" i="2" s="1"/>
  <c r="M273" i="2" a="1"/>
  <c r="M273" i="2" s="1"/>
  <c r="K273" i="2"/>
  <c r="M291" i="2" a="1"/>
  <c r="M291" i="2" s="1"/>
  <c r="K291" i="2"/>
  <c r="M307" i="2" a="1"/>
  <c r="M307" i="2" s="1"/>
  <c r="M323" i="2" a="1"/>
  <c r="M323" i="2" s="1"/>
  <c r="K323" i="2"/>
  <c r="M339" i="2" a="1"/>
  <c r="M339" i="2" s="1"/>
  <c r="K339" i="2"/>
  <c r="M355" i="2" a="1"/>
  <c r="M355" i="2" s="1"/>
  <c r="M371" i="2" a="1"/>
  <c r="M371" i="2" s="1"/>
  <c r="K371" i="2"/>
  <c r="M387" i="2" a="1"/>
  <c r="M387" i="2" s="1"/>
  <c r="K387" i="2"/>
  <c r="M419" i="2" a="1"/>
  <c r="M419" i="2" s="1"/>
  <c r="K419" i="2"/>
  <c r="M437" i="2" a="1"/>
  <c r="M437" i="2" s="1"/>
  <c r="K437" i="2"/>
  <c r="M453" i="2" a="1"/>
  <c r="M453" i="2" s="1"/>
  <c r="K453" i="2"/>
  <c r="M469" i="2" a="1"/>
  <c r="M469" i="2" s="1"/>
  <c r="K469" i="2"/>
  <c r="M485" i="2" a="1"/>
  <c r="M485" i="2" s="1"/>
  <c r="K485" i="2"/>
  <c r="M501" i="2" a="1"/>
  <c r="M501" i="2" s="1"/>
  <c r="M243" i="2" a="1"/>
  <c r="M243" i="2" s="1"/>
  <c r="K243" i="2"/>
  <c r="M271" i="2" a="1"/>
  <c r="M271" i="2" s="1"/>
  <c r="K271" i="2"/>
  <c r="M285" i="2" a="1"/>
  <c r="M285" i="2" s="1"/>
  <c r="K285" i="2"/>
  <c r="M301" i="2" a="1"/>
  <c r="M301" i="2" s="1"/>
  <c r="M317" i="2" a="1"/>
  <c r="M317" i="2" s="1"/>
  <c r="K317" i="2"/>
  <c r="M333" i="2" a="1"/>
  <c r="M333" i="2" s="1"/>
  <c r="K333" i="2"/>
  <c r="M349" i="2" a="1"/>
  <c r="M349" i="2" s="1"/>
  <c r="K349" i="2"/>
  <c r="M365" i="2" a="1"/>
  <c r="M365" i="2" s="1"/>
  <c r="M381" i="2" a="1"/>
  <c r="M381" i="2" s="1"/>
  <c r="K381" i="2"/>
  <c r="M397" i="2" a="1"/>
  <c r="M397" i="2" s="1"/>
  <c r="K397" i="2"/>
  <c r="M413" i="2" a="1"/>
  <c r="M413" i="2" s="1"/>
  <c r="K413" i="2"/>
  <c r="M427" i="2" a="1"/>
  <c r="M427" i="2" s="1"/>
  <c r="K427" i="2"/>
  <c r="M443" i="2" a="1"/>
  <c r="M443" i="2" s="1"/>
  <c r="K443" i="2"/>
  <c r="M459" i="2" a="1"/>
  <c r="M459" i="2" s="1"/>
  <c r="K459" i="2"/>
  <c r="M475" i="2" a="1"/>
  <c r="M475" i="2" s="1"/>
  <c r="K475" i="2"/>
  <c r="M491" i="2" a="1"/>
  <c r="M491" i="2" s="1"/>
  <c r="K491" i="2"/>
  <c r="M507" i="2" a="1"/>
  <c r="M507" i="2" s="1"/>
  <c r="M802" i="2" a="1"/>
  <c r="M802" i="2" s="1"/>
  <c r="K802" i="2"/>
  <c r="M818" i="2" a="1"/>
  <c r="M818" i="2" s="1"/>
  <c r="K818" i="2"/>
  <c r="M832" i="2" a="1"/>
  <c r="M832" i="2" s="1"/>
  <c r="K832" i="2"/>
  <c r="M848" i="2" a="1"/>
  <c r="M848" i="2" s="1"/>
  <c r="K848" i="2"/>
  <c r="M862" i="2" a="1"/>
  <c r="M862" i="2" s="1"/>
  <c r="K862" i="2"/>
  <c r="M908" i="2" a="1"/>
  <c r="M908" i="2" s="1"/>
  <c r="K908" i="2"/>
  <c r="M924" i="2" a="1"/>
  <c r="M924" i="2" s="1"/>
  <c r="K924" i="2"/>
  <c r="M940" i="2" a="1"/>
  <c r="M940" i="2" s="1"/>
  <c r="K940" i="2"/>
  <c r="M970" i="2" a="1"/>
  <c r="M970" i="2" s="1"/>
  <c r="K970" i="2"/>
  <c r="M693" i="2" a="1"/>
  <c r="M693" i="2" s="1"/>
  <c r="K693" i="2"/>
  <c r="M725" i="2" a="1"/>
  <c r="M725" i="2" s="1"/>
  <c r="K725" i="2"/>
  <c r="M753" i="2" a="1"/>
  <c r="M753" i="2" s="1"/>
  <c r="K753" i="2"/>
  <c r="M783" i="2" a="1"/>
  <c r="M783" i="2" s="1"/>
  <c r="K783" i="2"/>
  <c r="M815" i="2" a="1"/>
  <c r="M815" i="2" s="1"/>
  <c r="K815" i="2"/>
  <c r="M847" i="2" a="1"/>
  <c r="M847" i="2" s="1"/>
  <c r="K847" i="2"/>
  <c r="M875" i="2" a="1"/>
  <c r="M875" i="2" s="1"/>
  <c r="K875" i="2"/>
  <c r="M905" i="2" a="1"/>
  <c r="M905" i="2" s="1"/>
  <c r="K905" i="2"/>
  <c r="M937" i="2" a="1"/>
  <c r="M937" i="2" s="1"/>
  <c r="K937" i="2"/>
  <c r="M967" i="2" a="1"/>
  <c r="M967" i="2" s="1"/>
  <c r="K967" i="2"/>
  <c r="M796" i="2" a="1"/>
  <c r="M796" i="2" s="1"/>
  <c r="K796" i="2"/>
  <c r="M812" i="2" a="1"/>
  <c r="M812" i="2" s="1"/>
  <c r="K812" i="2"/>
  <c r="M864" i="2" a="1"/>
  <c r="M864" i="2" s="1"/>
  <c r="K864" i="2"/>
  <c r="M880" i="2" a="1"/>
  <c r="M880" i="2" s="1"/>
  <c r="K880" i="2"/>
  <c r="M896" i="2" a="1"/>
  <c r="M896" i="2" s="1"/>
  <c r="K896" i="2"/>
  <c r="M914" i="2" a="1"/>
  <c r="M914" i="2" s="1"/>
  <c r="K914" i="2"/>
  <c r="M930" i="2" a="1"/>
  <c r="M930" i="2" s="1"/>
  <c r="K930" i="2"/>
  <c r="M946" i="2" a="1"/>
  <c r="M946" i="2" s="1"/>
  <c r="K946" i="2"/>
  <c r="M964" i="2" a="1"/>
  <c r="M964" i="2" s="1"/>
  <c r="K964" i="2"/>
  <c r="M679" i="2" a="1"/>
  <c r="M679" i="2" s="1"/>
  <c r="K679" i="2"/>
  <c r="M713" i="2" a="1"/>
  <c r="M713" i="2" s="1"/>
  <c r="K713" i="2"/>
  <c r="M745" i="2" a="1"/>
  <c r="M745" i="2" s="1"/>
  <c r="K745" i="2"/>
  <c r="M779" i="2" a="1"/>
  <c r="M779" i="2" s="1"/>
  <c r="K779" i="2"/>
  <c r="M813" i="2" a="1"/>
  <c r="M813" i="2" s="1"/>
  <c r="K813" i="2"/>
  <c r="M845" i="2" a="1"/>
  <c r="M845" i="2" s="1"/>
  <c r="K845" i="2"/>
  <c r="M879" i="2" a="1"/>
  <c r="M879" i="2" s="1"/>
  <c r="K879" i="2"/>
  <c r="M911" i="2" a="1"/>
  <c r="M911" i="2" s="1"/>
  <c r="K911" i="2"/>
  <c r="M513" i="2" a="1"/>
  <c r="M513" i="2" s="1"/>
  <c r="K513" i="2"/>
  <c r="M535" i="2" a="1"/>
  <c r="M535" i="2" s="1"/>
  <c r="K535" i="2"/>
  <c r="M551" i="2" a="1"/>
  <c r="M551" i="2" s="1"/>
  <c r="K551" i="2"/>
  <c r="M567" i="2" a="1"/>
  <c r="M567" i="2" s="1"/>
  <c r="K567" i="2"/>
  <c r="M583" i="2" a="1"/>
  <c r="M583" i="2" s="1"/>
  <c r="K583" i="2"/>
  <c r="M601" i="2" a="1"/>
  <c r="M601" i="2" s="1"/>
  <c r="K601" i="2"/>
  <c r="M617" i="2" a="1"/>
  <c r="M617" i="2" s="1"/>
  <c r="K617" i="2"/>
  <c r="M633" i="2" a="1"/>
  <c r="M633" i="2" s="1"/>
  <c r="K633" i="2"/>
  <c r="M649" i="2" a="1"/>
  <c r="M649" i="2" s="1"/>
  <c r="K649" i="2"/>
  <c r="M667" i="2" a="1"/>
  <c r="M667" i="2" s="1"/>
  <c r="K667" i="2"/>
  <c r="M697" i="2" a="1"/>
  <c r="M697" i="2" s="1"/>
  <c r="K697" i="2"/>
  <c r="M727" i="2" a="1"/>
  <c r="M727" i="2" s="1"/>
  <c r="K727" i="2"/>
  <c r="M759" i="2" a="1"/>
  <c r="M759" i="2" s="1"/>
  <c r="K759" i="2"/>
  <c r="M793" i="2" a="1"/>
  <c r="M793" i="2" s="1"/>
  <c r="K793" i="2"/>
  <c r="M857" i="2" a="1"/>
  <c r="M857" i="2" s="1"/>
  <c r="K857" i="2"/>
  <c r="M893" i="2" a="1"/>
  <c r="M893" i="2" s="1"/>
  <c r="K893" i="2"/>
  <c r="M925" i="2" a="1"/>
  <c r="M925" i="2" s="1"/>
  <c r="K925" i="2"/>
  <c r="M957" i="2" a="1"/>
  <c r="M957" i="2" s="1"/>
  <c r="K957" i="2"/>
  <c r="M517" i="2" a="1"/>
  <c r="M517" i="2" s="1"/>
  <c r="K517" i="2"/>
  <c r="M529" i="2" a="1"/>
  <c r="M529" i="2" s="1"/>
  <c r="K529" i="2"/>
  <c r="M545" i="2" a="1"/>
  <c r="M545" i="2" s="1"/>
  <c r="K545" i="2"/>
  <c r="M561" i="2" a="1"/>
  <c r="M561" i="2" s="1"/>
  <c r="K561" i="2"/>
  <c r="M577" i="2" a="1"/>
  <c r="M577" i="2" s="1"/>
  <c r="K577" i="2"/>
  <c r="M591" i="2" a="1"/>
  <c r="M591" i="2" s="1"/>
  <c r="K591" i="2"/>
  <c r="M607" i="2" a="1"/>
  <c r="M607" i="2" s="1"/>
  <c r="K607" i="2"/>
  <c r="M623" i="2" a="1"/>
  <c r="M623" i="2" s="1"/>
  <c r="K623" i="2"/>
  <c r="M639" i="2" a="1"/>
  <c r="M639" i="2" s="1"/>
  <c r="K639" i="2"/>
  <c r="M655" i="2" a="1"/>
  <c r="M655" i="2" s="1"/>
  <c r="K655" i="2"/>
  <c r="M675" i="2" a="1"/>
  <c r="M675" i="2" s="1"/>
  <c r="K675" i="2"/>
  <c r="M707" i="2" a="1"/>
  <c r="M707" i="2" s="1"/>
  <c r="K707" i="2"/>
  <c r="M741" i="2" a="1"/>
  <c r="M741" i="2" s="1"/>
  <c r="K741" i="2"/>
  <c r="M773" i="2" a="1"/>
  <c r="M773" i="2" s="1"/>
  <c r="K773" i="2"/>
  <c r="M803" i="2" a="1"/>
  <c r="M803" i="2" s="1"/>
  <c r="K803" i="2"/>
  <c r="M835" i="2" a="1"/>
  <c r="M835" i="2" s="1"/>
  <c r="K835" i="2"/>
  <c r="M867" i="2" a="1"/>
  <c r="M867" i="2" s="1"/>
  <c r="K867" i="2"/>
  <c r="M899" i="2" a="1"/>
  <c r="M899" i="2" s="1"/>
  <c r="K899" i="2"/>
  <c r="M931" i="2" a="1"/>
  <c r="M931" i="2" s="1"/>
  <c r="K931" i="2"/>
  <c r="M963" i="2" a="1"/>
  <c r="M963" i="2" s="1"/>
  <c r="K963" i="2"/>
  <c r="M52" i="2" a="1"/>
  <c r="M52" i="2" s="1"/>
  <c r="K52" i="2"/>
  <c r="M84" i="2" a="1"/>
  <c r="M84" i="2" s="1"/>
  <c r="K84" i="2"/>
  <c r="M108" i="2" a="1"/>
  <c r="M108" i="2" s="1"/>
  <c r="M430" i="2" a="1"/>
  <c r="M430" i="2" s="1"/>
  <c r="K430" i="2"/>
  <c r="M35" i="2" a="1"/>
  <c r="M35" i="2" s="1"/>
  <c r="M67" i="2" a="1"/>
  <c r="M67" i="2" s="1"/>
  <c r="K67" i="2"/>
  <c r="M99" i="2" a="1"/>
  <c r="M99" i="2" s="1"/>
  <c r="K99" i="2"/>
  <c r="M123" i="2" a="1"/>
  <c r="M123" i="2" s="1"/>
  <c r="K123" i="2"/>
  <c r="M494" i="2" a="1"/>
  <c r="M494" i="2" s="1"/>
  <c r="K494" i="2"/>
  <c r="M183" i="2" a="1"/>
  <c r="M183" i="2" s="1"/>
  <c r="K183" i="2"/>
  <c r="M199" i="2" a="1"/>
  <c r="M199" i="2" s="1"/>
  <c r="K199" i="2"/>
  <c r="M215" i="2" a="1"/>
  <c r="M215" i="2" s="1"/>
  <c r="K215" i="2"/>
  <c r="M233" i="2" a="1"/>
  <c r="M233" i="2" s="1"/>
  <c r="K233" i="2"/>
  <c r="M39" i="2" a="1"/>
  <c r="M39" i="2" s="1"/>
  <c r="M47" i="2" a="1"/>
  <c r="M47" i="2" s="1"/>
  <c r="K47" i="2"/>
  <c r="M55" i="2" a="1"/>
  <c r="M55" i="2" s="1"/>
  <c r="K55" i="2"/>
  <c r="M63" i="2" a="1"/>
  <c r="M63" i="2" s="1"/>
  <c r="K63" i="2"/>
  <c r="M71" i="2" a="1"/>
  <c r="M71" i="2" s="1"/>
  <c r="K71" i="2"/>
  <c r="M79" i="2" a="1"/>
  <c r="M79" i="2" s="1"/>
  <c r="K79" i="2"/>
  <c r="M87" i="2" a="1"/>
  <c r="M87" i="2" s="1"/>
  <c r="K87" i="2"/>
  <c r="M95" i="2" a="1"/>
  <c r="M95" i="2" s="1"/>
  <c r="K95" i="2"/>
  <c r="M111" i="2" a="1"/>
  <c r="M111" i="2" s="1"/>
  <c r="K111" i="2"/>
  <c r="M119" i="2" a="1"/>
  <c r="M119" i="2" s="1"/>
  <c r="K119" i="2"/>
  <c r="M127" i="2" a="1"/>
  <c r="M127" i="2" s="1"/>
  <c r="K127" i="2"/>
  <c r="M135" i="2" a="1"/>
  <c r="M135" i="2" s="1"/>
  <c r="K135" i="2"/>
  <c r="M143" i="2" a="1"/>
  <c r="M143" i="2" s="1"/>
  <c r="K143" i="2"/>
  <c r="M151" i="2" a="1"/>
  <c r="M151" i="2" s="1"/>
  <c r="K151" i="2"/>
  <c r="M159" i="2" a="1"/>
  <c r="M159" i="2" s="1"/>
  <c r="K159" i="2"/>
  <c r="M169" i="2" a="1"/>
  <c r="M169" i="2" s="1"/>
  <c r="K169" i="2"/>
  <c r="M181" i="2" a="1"/>
  <c r="M181" i="2" s="1"/>
  <c r="K181" i="2"/>
  <c r="M197" i="2" a="1"/>
  <c r="M197" i="2" s="1"/>
  <c r="K197" i="2"/>
  <c r="M213" i="2" a="1"/>
  <c r="M213" i="2" s="1"/>
  <c r="K213" i="2"/>
  <c r="M229" i="2" a="1"/>
  <c r="M229" i="2" s="1"/>
  <c r="K229" i="2"/>
  <c r="M438" i="2" a="1"/>
  <c r="M438" i="2" s="1"/>
  <c r="K438" i="2"/>
  <c r="M446" i="2" a="1"/>
  <c r="M446" i="2" s="1"/>
  <c r="K446" i="2"/>
  <c r="M458" i="2" a="1"/>
  <c r="M458" i="2" s="1"/>
  <c r="K458" i="2"/>
  <c r="M472" i="2" a="1"/>
  <c r="M472" i="2" s="1"/>
  <c r="K472" i="2"/>
  <c r="M488" i="2" a="1"/>
  <c r="M488" i="2" s="1"/>
  <c r="K488" i="2"/>
  <c r="M502" i="2" a="1"/>
  <c r="M502" i="2" s="1"/>
  <c r="M518" i="2" a="1"/>
  <c r="M518" i="2" s="1"/>
  <c r="K518" i="2"/>
  <c r="M532" i="2" a="1"/>
  <c r="M532" i="2" s="1"/>
  <c r="K532" i="2"/>
  <c r="M562" i="2" a="1"/>
  <c r="M562" i="2" s="1"/>
  <c r="K562" i="2"/>
  <c r="M578" i="2" a="1"/>
  <c r="M578" i="2" s="1"/>
  <c r="K578" i="2"/>
  <c r="M594" i="2" a="1"/>
  <c r="M594" i="2" s="1"/>
  <c r="K594" i="2"/>
  <c r="M608" i="2" a="1"/>
  <c r="M608" i="2" s="1"/>
  <c r="K608" i="2"/>
  <c r="M624" i="2" a="1"/>
  <c r="M624" i="2" s="1"/>
  <c r="K624" i="2"/>
  <c r="M640" i="2" a="1"/>
  <c r="M640" i="2" s="1"/>
  <c r="K640" i="2"/>
  <c r="M670" i="2" a="1"/>
  <c r="M670" i="2" s="1"/>
  <c r="K670" i="2"/>
  <c r="M702" i="2" a="1"/>
  <c r="M702" i="2" s="1"/>
  <c r="K702" i="2"/>
  <c r="M716" i="2" a="1"/>
  <c r="M716" i="2" s="1"/>
  <c r="K716" i="2"/>
  <c r="M732" i="2" a="1"/>
  <c r="M732" i="2" s="1"/>
  <c r="K732" i="2"/>
  <c r="M748" i="2" a="1"/>
  <c r="M748" i="2" s="1"/>
  <c r="K748" i="2"/>
  <c r="M762" i="2" a="1"/>
  <c r="M762" i="2" s="1"/>
  <c r="K762" i="2"/>
  <c r="M470" i="2" a="1"/>
  <c r="M470" i="2" s="1"/>
  <c r="K470" i="2"/>
  <c r="M520" i="2" a="1"/>
  <c r="M520" i="2" s="1"/>
  <c r="K520" i="2"/>
  <c r="M538" i="2" a="1"/>
  <c r="M538" i="2" s="1"/>
  <c r="K538" i="2"/>
  <c r="M554" i="2" a="1"/>
  <c r="M554" i="2" s="1"/>
  <c r="K554" i="2"/>
  <c r="M572" i="2" a="1"/>
  <c r="M572" i="2" s="1"/>
  <c r="K572" i="2"/>
  <c r="M588" i="2" a="1"/>
  <c r="M588" i="2" s="1"/>
  <c r="K588" i="2"/>
  <c r="M606" i="2" a="1"/>
  <c r="M606" i="2" s="1"/>
  <c r="K606" i="2"/>
  <c r="M622" i="2" a="1"/>
  <c r="M622" i="2" s="1"/>
  <c r="K622" i="2"/>
  <c r="M638" i="2" a="1"/>
  <c r="M638" i="2" s="1"/>
  <c r="K638" i="2"/>
  <c r="M656" i="2" a="1"/>
  <c r="M656" i="2" s="1"/>
  <c r="K656" i="2"/>
  <c r="M672" i="2" a="1"/>
  <c r="M672" i="2" s="1"/>
  <c r="K672" i="2"/>
  <c r="M704" i="2" a="1"/>
  <c r="M704" i="2" s="1"/>
  <c r="K704" i="2"/>
  <c r="M722" i="2" a="1"/>
  <c r="M722" i="2" s="1"/>
  <c r="K722" i="2"/>
  <c r="M738" i="2" a="1"/>
  <c r="M738" i="2" s="1"/>
  <c r="K738" i="2"/>
  <c r="M754" i="2" a="1"/>
  <c r="M754" i="2" s="1"/>
  <c r="K754" i="2"/>
  <c r="M778" i="2" a="1"/>
  <c r="M778" i="2" s="1"/>
  <c r="K778" i="2"/>
  <c r="M241" i="2" a="1"/>
  <c r="M241" i="2" s="1"/>
  <c r="K241" i="2"/>
  <c r="M261" i="2" a="1"/>
  <c r="M261" i="2" s="1"/>
  <c r="M277" i="2" a="1"/>
  <c r="M277" i="2" s="1"/>
  <c r="K277" i="2"/>
  <c r="M295" i="2" a="1"/>
  <c r="M295" i="2" s="1"/>
  <c r="K295" i="2"/>
  <c r="M311" i="2" a="1"/>
  <c r="M311" i="2" s="1"/>
  <c r="K311" i="2"/>
  <c r="M343" i="2" a="1"/>
  <c r="M343" i="2" s="1"/>
  <c r="K343" i="2"/>
  <c r="M359" i="2" a="1"/>
  <c r="M359" i="2" s="1"/>
  <c r="M375" i="2" a="1"/>
  <c r="M375" i="2" s="1"/>
  <c r="K375" i="2"/>
  <c r="M391" i="2" a="1"/>
  <c r="M391" i="2" s="1"/>
  <c r="K391" i="2"/>
  <c r="M407" i="2" a="1"/>
  <c r="M407" i="2" s="1"/>
  <c r="M425" i="2" a="1"/>
  <c r="M425" i="2" s="1"/>
  <c r="K425" i="2"/>
  <c r="M441" i="2" a="1"/>
  <c r="M441" i="2" s="1"/>
  <c r="K441" i="2"/>
  <c r="M457" i="2" a="1"/>
  <c r="M457" i="2" s="1"/>
  <c r="K457" i="2"/>
  <c r="M489" i="2" a="1"/>
  <c r="M489" i="2" s="1"/>
  <c r="K489" i="2"/>
  <c r="M505" i="2" a="1"/>
  <c r="M505" i="2" s="1"/>
  <c r="K505" i="2"/>
  <c r="M245" i="2" a="1"/>
  <c r="M245" i="2" s="1"/>
  <c r="K245" i="2"/>
  <c r="M259" i="2" a="1"/>
  <c r="M259" i="2" s="1"/>
  <c r="K259" i="2"/>
  <c r="M275" i="2" a="1"/>
  <c r="M275" i="2" s="1"/>
  <c r="K275" i="2"/>
  <c r="M289" i="2" a="1"/>
  <c r="M289" i="2" s="1"/>
  <c r="K289" i="2"/>
  <c r="M321" i="2" a="1"/>
  <c r="M321" i="2" s="1"/>
  <c r="K321" i="2"/>
  <c r="M337" i="2" a="1"/>
  <c r="M337" i="2" s="1"/>
  <c r="K337" i="2"/>
  <c r="M385" i="2" a="1"/>
  <c r="M385" i="2" s="1"/>
  <c r="K385" i="2"/>
  <c r="M401" i="2" a="1"/>
  <c r="M401" i="2" s="1"/>
  <c r="M431" i="2" a="1"/>
  <c r="M431" i="2" s="1"/>
  <c r="K431" i="2"/>
  <c r="M463" i="2" a="1"/>
  <c r="M463" i="2" s="1"/>
  <c r="K463" i="2"/>
  <c r="M479" i="2" a="1"/>
  <c r="M479" i="2" s="1"/>
  <c r="K479" i="2"/>
  <c r="M495" i="2" a="1"/>
  <c r="M495" i="2" s="1"/>
  <c r="K495" i="2"/>
  <c r="M790" i="2" a="1"/>
  <c r="M790" i="2" s="1"/>
  <c r="K790" i="2"/>
  <c r="M822" i="2" a="1"/>
  <c r="M822" i="2" s="1"/>
  <c r="K822" i="2"/>
  <c r="M836" i="2" a="1"/>
  <c r="M836" i="2" s="1"/>
  <c r="K836" i="2"/>
  <c r="M852" i="2" a="1"/>
  <c r="M852" i="2" s="1"/>
  <c r="K852" i="2"/>
  <c r="M882" i="2" a="1"/>
  <c r="M882" i="2" s="1"/>
  <c r="K882" i="2"/>
  <c r="M928" i="2" a="1"/>
  <c r="M928" i="2" s="1"/>
  <c r="K928" i="2"/>
  <c r="M944" i="2" a="1"/>
  <c r="M944" i="2" s="1"/>
  <c r="K944" i="2"/>
  <c r="M958" i="2" a="1"/>
  <c r="M958" i="2" s="1"/>
  <c r="K958" i="2"/>
  <c r="M701" i="2" a="1"/>
  <c r="M701" i="2" s="1"/>
  <c r="K701" i="2"/>
  <c r="M731" i="2" a="1"/>
  <c r="M731" i="2" s="1"/>
  <c r="K731" i="2"/>
  <c r="M761" i="2" a="1"/>
  <c r="M761" i="2" s="1"/>
  <c r="K761" i="2"/>
  <c r="M791" i="2" a="1"/>
  <c r="M791" i="2" s="1"/>
  <c r="K791" i="2"/>
  <c r="M823" i="2" a="1"/>
  <c r="M823" i="2" s="1"/>
  <c r="K823" i="2"/>
  <c r="M853" i="2" a="1"/>
  <c r="M853" i="2" s="1"/>
  <c r="K853" i="2"/>
  <c r="M881" i="2" a="1"/>
  <c r="M881" i="2" s="1"/>
  <c r="K881" i="2"/>
  <c r="M913" i="2" a="1"/>
  <c r="M913" i="2" s="1"/>
  <c r="K913" i="2"/>
  <c r="M945" i="2" a="1"/>
  <c r="M945" i="2" s="1"/>
  <c r="K945" i="2"/>
  <c r="M973" i="2" a="1"/>
  <c r="M973" i="2" s="1"/>
  <c r="K973" i="2"/>
  <c r="M800" i="2" a="1"/>
  <c r="M800" i="2" s="1"/>
  <c r="K800" i="2"/>
  <c r="M816" i="2" a="1"/>
  <c r="M816" i="2" s="1"/>
  <c r="K816" i="2"/>
  <c r="M146" i="2" a="1"/>
  <c r="M146" i="2" s="1"/>
  <c r="K146" i="2"/>
  <c r="M60" i="2" a="1"/>
  <c r="M60" i="2" s="1"/>
  <c r="K60" i="2"/>
  <c r="M92" i="2" a="1"/>
  <c r="M92" i="2" s="1"/>
  <c r="K92" i="2"/>
  <c r="M126" i="2" a="1"/>
  <c r="M126" i="2" s="1"/>
  <c r="K126" i="2"/>
  <c r="M191" i="2" a="1"/>
  <c r="M191" i="2" s="1"/>
  <c r="K191" i="2"/>
  <c r="M43" i="2" a="1"/>
  <c r="M43" i="2" s="1"/>
  <c r="K43" i="2"/>
  <c r="M83" i="2" a="1"/>
  <c r="M83" i="2" s="1"/>
  <c r="K83" i="2"/>
  <c r="M466" i="2" a="1"/>
  <c r="M466" i="2" s="1"/>
  <c r="K466" i="2"/>
  <c r="M138" i="2" a="1"/>
  <c r="M138" i="2" s="1"/>
  <c r="K138" i="2"/>
  <c r="M432" i="2" a="1"/>
  <c r="M432" i="2" s="1"/>
  <c r="K432" i="2"/>
  <c r="M40" i="2" a="1"/>
  <c r="M40" i="2" s="1"/>
  <c r="K40" i="2"/>
  <c r="M48" i="2" a="1"/>
  <c r="M48" i="2" s="1"/>
  <c r="K48" i="2"/>
  <c r="M56" i="2" a="1"/>
  <c r="M56" i="2" s="1"/>
  <c r="K56" i="2"/>
  <c r="M64" i="2" a="1"/>
  <c r="M64" i="2" s="1"/>
  <c r="K64" i="2"/>
  <c r="M72" i="2" a="1"/>
  <c r="M72" i="2" s="1"/>
  <c r="K72" i="2"/>
  <c r="M80" i="2" a="1"/>
  <c r="M80" i="2" s="1"/>
  <c r="K80" i="2"/>
  <c r="M88" i="2" a="1"/>
  <c r="M88" i="2" s="1"/>
  <c r="K88" i="2"/>
  <c r="M96" i="2" a="1"/>
  <c r="M96" i="2" s="1"/>
  <c r="K96" i="2"/>
  <c r="M112" i="2" a="1"/>
  <c r="M112" i="2" s="1"/>
  <c r="K112" i="2"/>
  <c r="M122" i="2" a="1"/>
  <c r="M122" i="2" s="1"/>
  <c r="K122" i="2"/>
  <c r="M132" i="2" a="1"/>
  <c r="M132" i="2" s="1"/>
  <c r="K132" i="2"/>
  <c r="M148" i="2" a="1"/>
  <c r="M148" i="2" s="1"/>
  <c r="K148" i="2"/>
  <c r="M118" i="2" a="1"/>
  <c r="M118" i="2" s="1"/>
  <c r="K118" i="2"/>
  <c r="M142" i="2" a="1"/>
  <c r="M142" i="2" s="1"/>
  <c r="K142" i="2"/>
  <c r="M152" i="2" a="1"/>
  <c r="M152" i="2" s="1"/>
  <c r="K152" i="2"/>
  <c r="M156" i="2" a="1"/>
  <c r="M156" i="2" s="1"/>
  <c r="K156" i="2"/>
  <c r="M160" i="2" a="1"/>
  <c r="M160" i="2" s="1"/>
  <c r="K160" i="2"/>
  <c r="M168" i="2" a="1"/>
  <c r="M168" i="2" s="1"/>
  <c r="K168" i="2"/>
  <c r="M174" i="2" a="1"/>
  <c r="M174" i="2" s="1"/>
  <c r="K174" i="2"/>
  <c r="M182" i="2" a="1"/>
  <c r="M182" i="2" s="1"/>
  <c r="K182" i="2"/>
  <c r="M190" i="2" a="1"/>
  <c r="M190" i="2" s="1"/>
  <c r="K190" i="2"/>
  <c r="M198" i="2" a="1"/>
  <c r="M198" i="2" s="1"/>
  <c r="K198" i="2"/>
  <c r="M206" i="2" a="1"/>
  <c r="M206" i="2" s="1"/>
  <c r="K206" i="2"/>
  <c r="M212" i="2" a="1"/>
  <c r="M212" i="2" s="1"/>
  <c r="K212" i="2"/>
  <c r="M220" i="2" a="1"/>
  <c r="M220" i="2" s="1"/>
  <c r="K220" i="2"/>
  <c r="M228" i="2" a="1"/>
  <c r="M228" i="2" s="1"/>
  <c r="K228" i="2"/>
  <c r="M236" i="2" a="1"/>
  <c r="M236" i="2" s="1"/>
  <c r="K236" i="2"/>
  <c r="M242" i="2" a="1"/>
  <c r="M242" i="2" s="1"/>
  <c r="K242" i="2"/>
  <c r="M250" i="2" a="1"/>
  <c r="M250" i="2" s="1"/>
  <c r="K250" i="2"/>
  <c r="M258" i="2" a="1"/>
  <c r="M258" i="2" s="1"/>
  <c r="M266" i="2" a="1"/>
  <c r="M266" i="2" s="1"/>
  <c r="M274" i="2" a="1"/>
  <c r="M274" i="2" s="1"/>
  <c r="K274" i="2"/>
  <c r="M280" i="2" a="1"/>
  <c r="M280" i="2" s="1"/>
  <c r="K280" i="2"/>
  <c r="M288" i="2" a="1"/>
  <c r="M288" i="2" s="1"/>
  <c r="K288" i="2"/>
  <c r="M296" i="2" a="1"/>
  <c r="M296" i="2" s="1"/>
  <c r="K296" i="2"/>
  <c r="M312" i="2" a="1"/>
  <c r="M312" i="2" s="1"/>
  <c r="K312" i="2"/>
  <c r="M318" i="2" a="1"/>
  <c r="M318" i="2" s="1"/>
  <c r="K318" i="2"/>
  <c r="M326" i="2" a="1"/>
  <c r="M326" i="2" s="1"/>
  <c r="K326" i="2"/>
  <c r="M334" i="2" a="1"/>
  <c r="M334" i="2" s="1"/>
  <c r="K334" i="2"/>
  <c r="M342" i="2" a="1"/>
  <c r="M342" i="2" s="1"/>
  <c r="K342" i="2"/>
  <c r="M350" i="2" a="1"/>
  <c r="M350" i="2" s="1"/>
  <c r="K350" i="2"/>
  <c r="M358" i="2" a="1"/>
  <c r="M358" i="2" s="1"/>
  <c r="M366" i="2" a="1"/>
  <c r="M366" i="2" s="1"/>
  <c r="M372" i="2" a="1"/>
  <c r="M372" i="2" s="1"/>
  <c r="K372" i="2"/>
  <c r="M380" i="2" a="1"/>
  <c r="M380" i="2" s="1"/>
  <c r="K380" i="2"/>
  <c r="M388" i="2" a="1"/>
  <c r="M388" i="2" s="1"/>
  <c r="K388" i="2"/>
  <c r="M396" i="2" a="1"/>
  <c r="M396" i="2" s="1"/>
  <c r="K396" i="2"/>
  <c r="M402" i="2" a="1"/>
  <c r="M402" i="2" s="1"/>
  <c r="M410" i="2" a="1"/>
  <c r="M410" i="2" s="1"/>
  <c r="K410" i="2"/>
  <c r="M416" i="2" a="1"/>
  <c r="M416" i="2" s="1"/>
  <c r="K416" i="2"/>
  <c r="M424" i="2" a="1"/>
  <c r="M424" i="2" s="1"/>
  <c r="K424" i="2"/>
  <c r="M42" i="2" a="1"/>
  <c r="M42" i="2" s="1"/>
  <c r="K42" i="2"/>
  <c r="M50" i="2" a="1"/>
  <c r="M50" i="2" s="1"/>
  <c r="K50" i="2"/>
  <c r="M58" i="2" a="1"/>
  <c r="M58" i="2" s="1"/>
  <c r="K58" i="2"/>
  <c r="M66" i="2" a="1"/>
  <c r="M66" i="2" s="1"/>
  <c r="K66" i="2"/>
  <c r="M74" i="2" a="1"/>
  <c r="M74" i="2" s="1"/>
  <c r="K74" i="2"/>
  <c r="M82" i="2" a="1"/>
  <c r="M82" i="2" s="1"/>
  <c r="K82" i="2"/>
  <c r="M90" i="2" a="1"/>
  <c r="M90" i="2" s="1"/>
  <c r="K90" i="2"/>
  <c r="M98" i="2" a="1"/>
  <c r="M98" i="2" s="1"/>
  <c r="K98" i="2"/>
  <c r="M106" i="2" a="1"/>
  <c r="M106" i="2" s="1"/>
  <c r="M114" i="2" a="1"/>
  <c r="M114" i="2" s="1"/>
  <c r="K114" i="2"/>
  <c r="M124" i="2" a="1"/>
  <c r="M124" i="2" s="1"/>
  <c r="K124" i="2"/>
  <c r="M136" i="2" a="1"/>
  <c r="M136" i="2" s="1"/>
  <c r="K136" i="2"/>
  <c r="M162" i="2" a="1"/>
  <c r="M162" i="2" s="1"/>
  <c r="K162" i="2"/>
  <c r="M172" i="2" a="1"/>
  <c r="M172" i="2" s="1"/>
  <c r="K172" i="2"/>
  <c r="M180" i="2" a="1"/>
  <c r="M180" i="2" s="1"/>
  <c r="K180" i="2"/>
  <c r="M188" i="2" a="1"/>
  <c r="M188" i="2" s="1"/>
  <c r="K188" i="2"/>
  <c r="M196" i="2" a="1"/>
  <c r="M196" i="2" s="1"/>
  <c r="K196" i="2"/>
  <c r="M204" i="2" a="1"/>
  <c r="M204" i="2" s="1"/>
  <c r="K204" i="2"/>
  <c r="M214" i="2" a="1"/>
  <c r="M214" i="2" s="1"/>
  <c r="K214" i="2"/>
  <c r="M222" i="2" a="1"/>
  <c r="M222" i="2" s="1"/>
  <c r="K222" i="2"/>
  <c r="M230" i="2" a="1"/>
  <c r="M230" i="2" s="1"/>
  <c r="K230" i="2"/>
  <c r="M240" i="2" a="1"/>
  <c r="M240" i="2" s="1"/>
  <c r="K240" i="2"/>
  <c r="M248" i="2" a="1"/>
  <c r="M248" i="2" s="1"/>
  <c r="K248" i="2"/>
  <c r="M272" i="2" a="1"/>
  <c r="M272" i="2" s="1"/>
  <c r="K272" i="2"/>
  <c r="M282" i="2" a="1"/>
  <c r="M282" i="2" s="1"/>
  <c r="K282" i="2"/>
  <c r="M290" i="2" a="1"/>
  <c r="M290" i="2" s="1"/>
  <c r="K290" i="2"/>
  <c r="M298" i="2" a="1"/>
  <c r="M298" i="2" s="1"/>
  <c r="K298" i="2"/>
  <c r="M306" i="2" a="1"/>
  <c r="M306" i="2" s="1"/>
  <c r="M314" i="2" a="1"/>
  <c r="M314" i="2" s="1"/>
  <c r="K314" i="2"/>
  <c r="M324" i="2" a="1"/>
  <c r="M324" i="2" s="1"/>
  <c r="K324" i="2"/>
  <c r="M332" i="2" a="1"/>
  <c r="M332" i="2" s="1"/>
  <c r="K332" i="2"/>
  <c r="M340" i="2" a="1"/>
  <c r="M340" i="2" s="1"/>
  <c r="K340" i="2"/>
  <c r="M348" i="2" a="1"/>
  <c r="M348" i="2" s="1"/>
  <c r="K348" i="2"/>
  <c r="M356" i="2" a="1"/>
  <c r="M356" i="2" s="1"/>
  <c r="M374" i="2" a="1"/>
  <c r="M374" i="2" s="1"/>
  <c r="K374" i="2"/>
  <c r="M382" i="2" a="1"/>
  <c r="M382" i="2" s="1"/>
  <c r="K382" i="2"/>
  <c r="M390" i="2" a="1"/>
  <c r="M390" i="2" s="1"/>
  <c r="K390" i="2"/>
  <c r="M398" i="2" a="1"/>
  <c r="M398" i="2" s="1"/>
  <c r="K398" i="2"/>
  <c r="M408" i="2" a="1"/>
  <c r="M408" i="2" s="1"/>
  <c r="M418" i="2" a="1"/>
  <c r="M418" i="2" s="1"/>
  <c r="K418" i="2"/>
  <c r="M426" i="2" a="1"/>
  <c r="M426" i="2" s="1"/>
  <c r="K426" i="2"/>
  <c r="M165" i="2" a="1"/>
  <c r="M165" i="2" s="1"/>
  <c r="K165" i="2"/>
  <c r="M187" i="2" a="1"/>
  <c r="M187" i="2" s="1"/>
  <c r="K187" i="2"/>
  <c r="M219" i="2" a="1"/>
  <c r="M219" i="2" s="1"/>
  <c r="K219" i="2"/>
  <c r="M237" i="2" a="1"/>
  <c r="M237" i="2" s="1"/>
  <c r="K237" i="2"/>
  <c r="M41" i="2" a="1"/>
  <c r="M41" i="2" s="1"/>
  <c r="K41" i="2"/>
  <c r="M49" i="2" a="1"/>
  <c r="M49" i="2" s="1"/>
  <c r="K49" i="2"/>
  <c r="M57" i="2" a="1"/>
  <c r="M57" i="2" s="1"/>
  <c r="K57" i="2"/>
  <c r="M65" i="2" a="1"/>
  <c r="M65" i="2" s="1"/>
  <c r="K65" i="2"/>
  <c r="M73" i="2" a="1"/>
  <c r="M73" i="2" s="1"/>
  <c r="K73" i="2"/>
  <c r="M81" i="2" a="1"/>
  <c r="M81" i="2" s="1"/>
  <c r="K81" i="2"/>
  <c r="M89" i="2" a="1"/>
  <c r="M89" i="2" s="1"/>
  <c r="K89" i="2"/>
  <c r="M97" i="2" a="1"/>
  <c r="M97" i="2" s="1"/>
  <c r="K97" i="2"/>
  <c r="M105" i="2" a="1"/>
  <c r="M105" i="2" s="1"/>
  <c r="M121" i="2" a="1"/>
  <c r="M121" i="2" s="1"/>
  <c r="K121" i="2"/>
  <c r="M129" i="2" a="1"/>
  <c r="M129" i="2" s="1"/>
  <c r="K129" i="2"/>
  <c r="M137" i="2" a="1"/>
  <c r="M137" i="2" s="1"/>
  <c r="K137" i="2"/>
  <c r="M145" i="2" a="1"/>
  <c r="M145" i="2" s="1"/>
  <c r="K145" i="2"/>
  <c r="M153" i="2" a="1"/>
  <c r="M153" i="2" s="1"/>
  <c r="K153" i="2"/>
  <c r="M161" i="2" a="1"/>
  <c r="M161" i="2" s="1"/>
  <c r="K161" i="2"/>
  <c r="M171" i="2" a="1"/>
  <c r="M171" i="2" s="1"/>
  <c r="K171" i="2"/>
  <c r="M185" i="2" a="1"/>
  <c r="M185" i="2" s="1"/>
  <c r="K185" i="2"/>
  <c r="M201" i="2" a="1"/>
  <c r="M201" i="2" s="1"/>
  <c r="K201" i="2"/>
  <c r="M217" i="2" a="1"/>
  <c r="M217" i="2" s="1"/>
  <c r="K217" i="2"/>
  <c r="M231" i="2" a="1"/>
  <c r="M231" i="2" s="1"/>
  <c r="K231" i="2"/>
  <c r="M440" i="2" a="1"/>
  <c r="M440" i="2" s="1"/>
  <c r="K440" i="2"/>
  <c r="M448" i="2" a="1"/>
  <c r="M448" i="2" s="1"/>
  <c r="K448" i="2"/>
  <c r="M462" i="2" a="1"/>
  <c r="M462" i="2" s="1"/>
  <c r="K462" i="2"/>
  <c r="M476" i="2" a="1"/>
  <c r="M476" i="2" s="1"/>
  <c r="K476" i="2"/>
  <c r="M492" i="2" a="1"/>
  <c r="M492" i="2" s="1"/>
  <c r="K492" i="2"/>
  <c r="M506" i="2" a="1"/>
  <c r="M506" i="2" s="1"/>
  <c r="M522" i="2" a="1"/>
  <c r="M522" i="2" s="1"/>
  <c r="K522" i="2"/>
  <c r="M536" i="2" a="1"/>
  <c r="M536" i="2" s="1"/>
  <c r="K536" i="2"/>
  <c r="M552" i="2" a="1"/>
  <c r="M552" i="2" s="1"/>
  <c r="K552" i="2"/>
  <c r="M566" i="2" a="1"/>
  <c r="M566" i="2" s="1"/>
  <c r="K566" i="2"/>
  <c r="M598" i="2" a="1"/>
  <c r="M598" i="2" s="1"/>
  <c r="K598" i="2"/>
  <c r="M612" i="2" a="1"/>
  <c r="M612" i="2" s="1"/>
  <c r="K612" i="2"/>
  <c r="M628" i="2" a="1"/>
  <c r="M628" i="2" s="1"/>
  <c r="K628" i="2"/>
  <c r="M674" i="2" a="1"/>
  <c r="M674" i="2" s="1"/>
  <c r="K674" i="2"/>
  <c r="M690" i="2" a="1"/>
  <c r="M690" i="2" s="1"/>
  <c r="K690" i="2"/>
  <c r="M706" i="2" a="1"/>
  <c r="M706" i="2" s="1"/>
  <c r="K706" i="2"/>
  <c r="M720" i="2" a="1"/>
  <c r="M720" i="2" s="1"/>
  <c r="K720" i="2"/>
  <c r="M736" i="2" a="1"/>
  <c r="M736" i="2" s="1"/>
  <c r="K736" i="2"/>
  <c r="M752" i="2" a="1"/>
  <c r="M752" i="2" s="1"/>
  <c r="K752" i="2"/>
  <c r="M766" i="2" a="1"/>
  <c r="M766" i="2" s="1"/>
  <c r="K766" i="2"/>
  <c r="M456" i="2" a="1"/>
  <c r="M456" i="2" s="1"/>
  <c r="K456" i="2"/>
  <c r="M490" i="2" a="1"/>
  <c r="M490" i="2" s="1"/>
  <c r="K490" i="2"/>
  <c r="M508" i="2" a="1"/>
  <c r="M508" i="2" s="1"/>
  <c r="M524" i="2" a="1"/>
  <c r="M524" i="2" s="1"/>
  <c r="K524" i="2"/>
  <c r="M542" i="2" a="1"/>
  <c r="M542" i="2" s="1"/>
  <c r="K542" i="2"/>
  <c r="M576" i="2" a="1"/>
  <c r="M576" i="2" s="1"/>
  <c r="K576" i="2"/>
  <c r="M592" i="2" a="1"/>
  <c r="M592" i="2" s="1"/>
  <c r="K592" i="2"/>
  <c r="M610" i="2" a="1"/>
  <c r="M610" i="2" s="1"/>
  <c r="K610" i="2"/>
  <c r="M626" i="2" a="1"/>
  <c r="M626" i="2" s="1"/>
  <c r="K626" i="2"/>
  <c r="M642" i="2" a="1"/>
  <c r="M642" i="2" s="1"/>
  <c r="K642" i="2"/>
  <c r="M660" i="2" a="1"/>
  <c r="M660" i="2" s="1"/>
  <c r="K660" i="2"/>
  <c r="M676" i="2" a="1"/>
  <c r="M676" i="2" s="1"/>
  <c r="K676" i="2"/>
  <c r="M708" i="2" a="1"/>
  <c r="M708" i="2" s="1"/>
  <c r="K708" i="2"/>
  <c r="M726" i="2" a="1"/>
  <c r="M726" i="2" s="1"/>
  <c r="K726" i="2"/>
  <c r="M742" i="2" a="1"/>
  <c r="M742" i="2" s="1"/>
  <c r="K742" i="2"/>
  <c r="M760" i="2" a="1"/>
  <c r="M760" i="2" s="1"/>
  <c r="K760" i="2"/>
  <c r="M772" i="2" a="1"/>
  <c r="M772" i="2" s="1"/>
  <c r="K772" i="2"/>
  <c r="M780" i="2" a="1"/>
  <c r="M780" i="2" s="1"/>
  <c r="K780" i="2"/>
  <c r="M249" i="2" a="1"/>
  <c r="M249" i="2" s="1"/>
  <c r="K249" i="2"/>
  <c r="M265" i="2" a="1"/>
  <c r="M265" i="2" s="1"/>
  <c r="M299" i="2" a="1"/>
  <c r="M299" i="2" s="1"/>
  <c r="K299" i="2"/>
  <c r="M315" i="2" a="1"/>
  <c r="M315" i="2" s="1"/>
  <c r="K315" i="2"/>
  <c r="M331" i="2" a="1"/>
  <c r="M331" i="2" s="1"/>
  <c r="K331" i="2"/>
  <c r="M347" i="2" a="1"/>
  <c r="M347" i="2" s="1"/>
  <c r="K347" i="2"/>
  <c r="M379" i="2" a="1"/>
  <c r="M379" i="2" s="1"/>
  <c r="K379" i="2"/>
  <c r="M429" i="2" a="1"/>
  <c r="M429" i="2" s="1"/>
  <c r="K429" i="2"/>
  <c r="M445" i="2" a="1"/>
  <c r="M445" i="2" s="1"/>
  <c r="K445" i="2"/>
  <c r="M477" i="2" a="1"/>
  <c r="M477" i="2" s="1"/>
  <c r="K477" i="2"/>
  <c r="M493" i="2" a="1"/>
  <c r="M493" i="2" s="1"/>
  <c r="K493" i="2"/>
  <c r="M509" i="2" a="1"/>
  <c r="M509" i="2" s="1"/>
  <c r="M247" i="2" a="1"/>
  <c r="M247" i="2" s="1"/>
  <c r="K247" i="2"/>
  <c r="M309" i="2" a="1"/>
  <c r="M309" i="2" s="1"/>
  <c r="K309" i="2"/>
  <c r="M325" i="2" a="1"/>
  <c r="M325" i="2" s="1"/>
  <c r="K325" i="2"/>
  <c r="M341" i="2" a="1"/>
  <c r="M341" i="2" s="1"/>
  <c r="K341" i="2"/>
  <c r="M357" i="2" a="1"/>
  <c r="M357" i="2" s="1"/>
  <c r="M389" i="2" a="1"/>
  <c r="M389" i="2" s="1"/>
  <c r="K389" i="2"/>
  <c r="M405" i="2" a="1"/>
  <c r="M405" i="2" s="1"/>
  <c r="M421" i="2" a="1"/>
  <c r="M421" i="2" s="1"/>
  <c r="K421" i="2"/>
  <c r="M451" i="2" a="1"/>
  <c r="M451" i="2" s="1"/>
  <c r="K451" i="2"/>
  <c r="M467" i="2" a="1"/>
  <c r="M467" i="2" s="1"/>
  <c r="K467" i="2"/>
  <c r="M483" i="2" a="1"/>
  <c r="M483" i="2" s="1"/>
  <c r="K483" i="2"/>
  <c r="M499" i="2" a="1"/>
  <c r="M499" i="2" s="1"/>
  <c r="K499" i="2"/>
  <c r="M794" i="2" a="1"/>
  <c r="M794" i="2" s="1"/>
  <c r="K794" i="2"/>
  <c r="M826" i="2" a="1"/>
  <c r="M826" i="2" s="1"/>
  <c r="K826" i="2"/>
  <c r="M840" i="2" a="1"/>
  <c r="M840" i="2" s="1"/>
  <c r="K840" i="2"/>
  <c r="M856" i="2" a="1"/>
  <c r="M856" i="2" s="1"/>
  <c r="K856" i="2"/>
  <c r="M870" i="2" a="1"/>
  <c r="M870" i="2" s="1"/>
  <c r="K870" i="2"/>
  <c r="M886" i="2" a="1"/>
  <c r="M886" i="2" s="1"/>
  <c r="K886" i="2"/>
  <c r="M902" i="2" a="1"/>
  <c r="M902" i="2" s="1"/>
  <c r="K902" i="2"/>
  <c r="M916" i="2" a="1"/>
  <c r="M916" i="2" s="1"/>
  <c r="K916" i="2"/>
  <c r="M932" i="2" a="1"/>
  <c r="M932" i="2" s="1"/>
  <c r="K932" i="2"/>
  <c r="M948" i="2" a="1"/>
  <c r="M948" i="2" s="1"/>
  <c r="K948" i="2"/>
  <c r="M962" i="2" a="1"/>
  <c r="M962" i="2" s="1"/>
  <c r="K962" i="2"/>
  <c r="M677" i="2" a="1"/>
  <c r="M677" i="2" s="1"/>
  <c r="K677" i="2"/>
  <c r="M739" i="2" a="1"/>
  <c r="M739" i="2" s="1"/>
  <c r="K739" i="2"/>
  <c r="M767" i="2" a="1"/>
  <c r="M767" i="2" s="1"/>
  <c r="K767" i="2"/>
  <c r="M799" i="2" a="1"/>
  <c r="M799" i="2" s="1"/>
  <c r="K799" i="2"/>
  <c r="M831" i="2" a="1"/>
  <c r="M831" i="2" s="1"/>
  <c r="K831" i="2"/>
  <c r="M861" i="2" a="1"/>
  <c r="M861" i="2" s="1"/>
  <c r="K861" i="2"/>
  <c r="M889" i="2" a="1"/>
  <c r="M889" i="2" s="1"/>
  <c r="K889" i="2"/>
  <c r="M951" i="2" a="1"/>
  <c r="M951" i="2" s="1"/>
  <c r="K951" i="2"/>
  <c r="M820" i="2" a="1"/>
  <c r="M820" i="2" s="1"/>
  <c r="K820" i="2"/>
  <c r="M838" i="2" a="1"/>
  <c r="M838" i="2" s="1"/>
  <c r="K838" i="2"/>
  <c r="M854" i="2" a="1"/>
  <c r="M854" i="2" s="1"/>
  <c r="K854" i="2"/>
  <c r="M888" i="2" a="1"/>
  <c r="M888" i="2" s="1"/>
  <c r="K888" i="2"/>
  <c r="M904" i="2" a="1"/>
  <c r="M904" i="2" s="1"/>
  <c r="K904" i="2"/>
  <c r="M922" i="2" a="1"/>
  <c r="M922" i="2" s="1"/>
  <c r="K922" i="2"/>
  <c r="M938" i="2" a="1"/>
  <c r="M938" i="2" s="1"/>
  <c r="K938" i="2"/>
  <c r="M956" i="2" a="1"/>
  <c r="M956" i="2" s="1"/>
  <c r="K956" i="2"/>
  <c r="M972" i="2" a="1"/>
  <c r="M972" i="2" s="1"/>
  <c r="K972" i="2"/>
  <c r="M729" i="2" a="1"/>
  <c r="M729" i="2" s="1"/>
  <c r="K729" i="2"/>
  <c r="M797" i="2" a="1"/>
  <c r="M797" i="2" s="1"/>
  <c r="K797" i="2"/>
  <c r="M863" i="2" a="1"/>
  <c r="M863" i="2" s="1"/>
  <c r="K863" i="2"/>
  <c r="M895" i="2" a="1"/>
  <c r="M895" i="2" s="1"/>
  <c r="K895" i="2"/>
  <c r="M961" i="2" a="1"/>
  <c r="M961" i="2" s="1"/>
  <c r="K961" i="2"/>
  <c r="M543" i="2" a="1"/>
  <c r="M543" i="2" s="1"/>
  <c r="K543" i="2"/>
  <c r="M625" i="2" a="1"/>
  <c r="M625" i="2" s="1"/>
  <c r="K625" i="2"/>
  <c r="M681" i="2" a="1"/>
  <c r="M681" i="2" s="1"/>
  <c r="K681" i="2"/>
  <c r="M777" i="2" a="1"/>
  <c r="M777" i="2" s="1"/>
  <c r="K777" i="2"/>
  <c r="M841" i="2" a="1"/>
  <c r="M841" i="2" s="1"/>
  <c r="K841" i="2"/>
  <c r="M873" i="2" a="1"/>
  <c r="M873" i="2" s="1"/>
  <c r="K873" i="2"/>
  <c r="M941" i="2" a="1"/>
  <c r="M941" i="2" s="1"/>
  <c r="K941" i="2"/>
  <c r="M521" i="2" a="1"/>
  <c r="M521" i="2" s="1"/>
  <c r="K521" i="2"/>
  <c r="M585" i="2" a="1"/>
  <c r="M585" i="2" s="1"/>
  <c r="K585" i="2"/>
  <c r="M631" i="2" a="1"/>
  <c r="M631" i="2" s="1"/>
  <c r="K631" i="2"/>
  <c r="M757" i="2" a="1"/>
  <c r="M757" i="2" s="1"/>
  <c r="K757" i="2"/>
  <c r="M915" i="2" a="1"/>
  <c r="M915" i="2" s="1"/>
  <c r="K915" i="2"/>
  <c r="M130" i="2" a="1"/>
  <c r="M130" i="2" s="1"/>
  <c r="K130" i="2"/>
  <c r="M44" i="2" a="1"/>
  <c r="M44" i="2" s="1"/>
  <c r="K44" i="2"/>
  <c r="M76" i="2" a="1"/>
  <c r="M76" i="2" s="1"/>
  <c r="K76" i="2"/>
  <c r="M140" i="2" a="1"/>
  <c r="M140" i="2" s="1"/>
  <c r="K140" i="2"/>
  <c r="M175" i="2" a="1"/>
  <c r="M175" i="2" s="1"/>
  <c r="K175" i="2"/>
  <c r="M223" i="2" a="1"/>
  <c r="M223" i="2" s="1"/>
  <c r="K223" i="2"/>
  <c r="M59" i="2" a="1"/>
  <c r="M59" i="2" s="1"/>
  <c r="K59" i="2"/>
  <c r="M91" i="2" a="1"/>
  <c r="M91" i="2" s="1"/>
  <c r="K91" i="2"/>
  <c r="M115" i="2" a="1"/>
  <c r="M115" i="2" s="1"/>
  <c r="K115" i="2"/>
  <c r="M139" i="2" a="1"/>
  <c r="M139" i="2" s="1"/>
  <c r="K139" i="2"/>
  <c r="M155" i="2" a="1"/>
  <c r="M155" i="2" s="1"/>
  <c r="K155" i="2"/>
  <c r="M173" i="2" a="1"/>
  <c r="M173" i="2" s="1"/>
  <c r="K173" i="2"/>
  <c r="M205" i="2" a="1"/>
  <c r="M205" i="2" s="1"/>
  <c r="K205" i="2"/>
  <c r="M235" i="2" a="1"/>
  <c r="M235" i="2" s="1"/>
  <c r="K235" i="2"/>
  <c r="M450" i="2" a="1"/>
  <c r="M450" i="2" s="1"/>
  <c r="K450" i="2"/>
  <c r="M480" i="2" a="1"/>
  <c r="M480" i="2" s="1"/>
  <c r="K480" i="2"/>
  <c r="M526" i="2" a="1"/>
  <c r="M526" i="2" s="1"/>
  <c r="K526" i="2"/>
  <c r="M570" i="2" a="1"/>
  <c r="M570" i="2" s="1"/>
  <c r="K570" i="2"/>
  <c r="M602" i="2" a="1"/>
  <c r="M602" i="2" s="1"/>
  <c r="K602" i="2"/>
  <c r="M632" i="2" a="1"/>
  <c r="M632" i="2" s="1"/>
  <c r="K632" i="2"/>
  <c r="M678" i="2" a="1"/>
  <c r="M678" i="2" s="1"/>
  <c r="K678" i="2"/>
  <c r="M694" i="2" a="1"/>
  <c r="M694" i="2" s="1"/>
  <c r="K694" i="2"/>
  <c r="M710" i="2" a="1"/>
  <c r="M710" i="2" s="1"/>
  <c r="K710" i="2"/>
  <c r="M724" i="2" a="1"/>
  <c r="M724" i="2" s="1"/>
  <c r="K724" i="2"/>
  <c r="M740" i="2" a="1"/>
  <c r="M740" i="2" s="1"/>
  <c r="K740" i="2"/>
  <c r="M756" i="2" a="1"/>
  <c r="M756" i="2" s="1"/>
  <c r="K756" i="2"/>
  <c r="M784" i="2" a="1"/>
  <c r="M784" i="2" s="1"/>
  <c r="K784" i="2"/>
  <c r="M460" i="2" a="1"/>
  <c r="M460" i="2" s="1"/>
  <c r="K460" i="2"/>
  <c r="M478" i="2" a="1"/>
  <c r="M478" i="2" s="1"/>
  <c r="K478" i="2"/>
  <c r="M512" i="2" a="1"/>
  <c r="M512" i="2" s="1"/>
  <c r="K512" i="2"/>
  <c r="M530" i="2" a="1"/>
  <c r="M530" i="2" s="1"/>
  <c r="K530" i="2"/>
  <c r="M546" i="2" a="1"/>
  <c r="M546" i="2" s="1"/>
  <c r="K546" i="2"/>
  <c r="M564" i="2" a="1"/>
  <c r="M564" i="2" s="1"/>
  <c r="K564" i="2"/>
  <c r="M580" i="2" a="1"/>
  <c r="M580" i="2" s="1"/>
  <c r="K580" i="2"/>
  <c r="M596" i="2" a="1"/>
  <c r="M596" i="2" s="1"/>
  <c r="K596" i="2"/>
  <c r="M614" i="2" a="1"/>
  <c r="M614" i="2" s="1"/>
  <c r="K614" i="2"/>
  <c r="M630" i="2" a="1"/>
  <c r="M630" i="2" s="1"/>
  <c r="K630" i="2"/>
  <c r="M646" i="2" a="1"/>
  <c r="M646" i="2" s="1"/>
  <c r="K646" i="2"/>
  <c r="M664" i="2" a="1"/>
  <c r="M664" i="2" s="1"/>
  <c r="K664" i="2"/>
  <c r="M680" i="2" a="1"/>
  <c r="M680" i="2" s="1"/>
  <c r="K680" i="2"/>
  <c r="M696" i="2" a="1"/>
  <c r="M696" i="2" s="1"/>
  <c r="K696" i="2"/>
  <c r="M714" i="2" a="1"/>
  <c r="M714" i="2" s="1"/>
  <c r="K714" i="2"/>
  <c r="M746" i="2" a="1"/>
  <c r="M746" i="2" s="1"/>
  <c r="K746" i="2"/>
  <c r="M764" i="2" a="1"/>
  <c r="M764" i="2" s="1"/>
  <c r="K764" i="2"/>
  <c r="M782" i="2" a="1"/>
  <c r="M782" i="2" s="1"/>
  <c r="K782" i="2"/>
  <c r="M253" i="2" a="1"/>
  <c r="M253" i="2" s="1"/>
  <c r="K253" i="2"/>
  <c r="M269" i="2" a="1"/>
  <c r="M269" i="2" s="1"/>
  <c r="M287" i="2" a="1"/>
  <c r="M287" i="2" s="1"/>
  <c r="K287" i="2"/>
  <c r="M319" i="2" a="1"/>
  <c r="M319" i="2" s="1"/>
  <c r="K319" i="2"/>
  <c r="M335" i="2" a="1"/>
  <c r="M335" i="2" s="1"/>
  <c r="K335" i="2"/>
  <c r="M351" i="2" a="1"/>
  <c r="M351" i="2" s="1"/>
  <c r="M367" i="2" a="1"/>
  <c r="M367" i="2" s="1"/>
  <c r="M383" i="2" a="1"/>
  <c r="M383" i="2" s="1"/>
  <c r="K383" i="2"/>
  <c r="M399" i="2" a="1"/>
  <c r="M399" i="2" s="1"/>
  <c r="K399" i="2"/>
  <c r="M415" i="2" a="1"/>
  <c r="M415" i="2" s="1"/>
  <c r="K415" i="2"/>
  <c r="M433" i="2" a="1"/>
  <c r="M433" i="2" s="1"/>
  <c r="K433" i="2"/>
  <c r="M449" i="2" a="1"/>
  <c r="M449" i="2" s="1"/>
  <c r="K449" i="2"/>
  <c r="M465" i="2" a="1"/>
  <c r="M465" i="2" s="1"/>
  <c r="K465" i="2"/>
  <c r="M481" i="2" a="1"/>
  <c r="M481" i="2" s="1"/>
  <c r="K481" i="2"/>
  <c r="M497" i="2" a="1"/>
  <c r="M497" i="2" s="1"/>
  <c r="K497" i="2"/>
  <c r="M239" i="2" a="1"/>
  <c r="M239" i="2" s="1"/>
  <c r="K239" i="2"/>
  <c r="M251" i="2" a="1"/>
  <c r="M251" i="2" s="1"/>
  <c r="K251" i="2"/>
  <c r="M267" i="2" a="1"/>
  <c r="M267" i="2" s="1"/>
  <c r="M281" i="2" a="1"/>
  <c r="M281" i="2" s="1"/>
  <c r="K281" i="2"/>
  <c r="M297" i="2" a="1"/>
  <c r="M297" i="2" s="1"/>
  <c r="K297" i="2"/>
  <c r="M313" i="2" a="1"/>
  <c r="M313" i="2" s="1"/>
  <c r="K313" i="2"/>
  <c r="M329" i="2" a="1"/>
  <c r="M329" i="2" s="1"/>
  <c r="K329" i="2"/>
  <c r="M345" i="2" a="1"/>
  <c r="M345" i="2" s="1"/>
  <c r="K345" i="2"/>
  <c r="M361" i="2" a="1"/>
  <c r="M361" i="2" s="1"/>
  <c r="K361" i="2"/>
  <c r="M377" i="2" a="1"/>
  <c r="M377" i="2" s="1"/>
  <c r="K377" i="2"/>
  <c r="M393" i="2" a="1"/>
  <c r="M393" i="2" s="1"/>
  <c r="K393" i="2"/>
  <c r="M409" i="2" a="1"/>
  <c r="M409" i="2" s="1"/>
  <c r="M423" i="2" a="1"/>
  <c r="M423" i="2" s="1"/>
  <c r="K423" i="2"/>
  <c r="M439" i="2" a="1"/>
  <c r="M439" i="2" s="1"/>
  <c r="K439" i="2"/>
  <c r="M455" i="2" a="1"/>
  <c r="M455" i="2" s="1"/>
  <c r="K455" i="2"/>
  <c r="M471" i="2" a="1"/>
  <c r="M471" i="2" s="1"/>
  <c r="K471" i="2"/>
  <c r="M487" i="2" a="1"/>
  <c r="M487" i="2" s="1"/>
  <c r="K487" i="2"/>
  <c r="M814" i="2" a="1"/>
  <c r="M814" i="2" s="1"/>
  <c r="K814" i="2"/>
  <c r="M828" i="2" a="1"/>
  <c r="M828" i="2" s="1"/>
  <c r="K828" i="2"/>
  <c r="M844" i="2" a="1"/>
  <c r="M844" i="2" s="1"/>
  <c r="K844" i="2"/>
  <c r="M858" i="2" a="1"/>
  <c r="M858" i="2" s="1"/>
  <c r="K858" i="2"/>
  <c r="M874" i="2" a="1"/>
  <c r="M874" i="2" s="1"/>
  <c r="K874" i="2"/>
  <c r="M890" i="2" a="1"/>
  <c r="M890" i="2" s="1"/>
  <c r="K890" i="2"/>
  <c r="M906" i="2" a="1"/>
  <c r="M906" i="2" s="1"/>
  <c r="K906" i="2"/>
  <c r="M920" i="2" a="1"/>
  <c r="M920" i="2" s="1"/>
  <c r="K920" i="2"/>
  <c r="M936" i="2" a="1"/>
  <c r="M936" i="2" s="1"/>
  <c r="K936" i="2"/>
  <c r="M950" i="2" a="1"/>
  <c r="M950" i="2" s="1"/>
  <c r="K950" i="2"/>
  <c r="M966" i="2" a="1"/>
  <c r="M966" i="2" s="1"/>
  <c r="K966" i="2"/>
  <c r="M685" i="2" a="1"/>
  <c r="M685" i="2" s="1"/>
  <c r="K685" i="2"/>
  <c r="M717" i="2" a="1"/>
  <c r="M717" i="2" s="1"/>
  <c r="K717" i="2"/>
  <c r="M747" i="2" a="1"/>
  <c r="M747" i="2" s="1"/>
  <c r="K747" i="2"/>
  <c r="M775" i="2" a="1"/>
  <c r="M775" i="2" s="1"/>
  <c r="K775" i="2"/>
  <c r="M807" i="2" a="1"/>
  <c r="M807" i="2" s="1"/>
  <c r="K807" i="2"/>
  <c r="M839" i="2" a="1"/>
  <c r="M839" i="2" s="1"/>
  <c r="K839" i="2"/>
  <c r="M869" i="2" a="1"/>
  <c r="M869" i="2" s="1"/>
  <c r="K869" i="2"/>
  <c r="M897" i="2" a="1"/>
  <c r="M897" i="2" s="1"/>
  <c r="K897" i="2"/>
  <c r="M929" i="2" a="1"/>
  <c r="M929" i="2" s="1"/>
  <c r="K929" i="2"/>
  <c r="M959" i="2" a="1"/>
  <c r="M959" i="2" s="1"/>
  <c r="K959" i="2"/>
  <c r="M792" i="2" a="1"/>
  <c r="M792" i="2" s="1"/>
  <c r="K792" i="2"/>
  <c r="M824" i="2" a="1"/>
  <c r="M824" i="2" s="1"/>
  <c r="K824" i="2"/>
  <c r="M842" i="2" a="1"/>
  <c r="M842" i="2" s="1"/>
  <c r="K842" i="2"/>
  <c r="M860" i="2" a="1"/>
  <c r="M860" i="2" s="1"/>
  <c r="K860" i="2"/>
  <c r="M876" i="2" a="1"/>
  <c r="M876" i="2" s="1"/>
  <c r="K876" i="2"/>
  <c r="M892" i="2" a="1"/>
  <c r="M892" i="2" s="1"/>
  <c r="K892" i="2"/>
  <c r="M910" i="2" a="1"/>
  <c r="M910" i="2" s="1"/>
  <c r="K910" i="2"/>
  <c r="M926" i="2" a="1"/>
  <c r="M926" i="2" s="1"/>
  <c r="K926" i="2"/>
  <c r="M942" i="2" a="1"/>
  <c r="M942" i="2" s="1"/>
  <c r="K942" i="2"/>
  <c r="M960" i="2" a="1"/>
  <c r="M960" i="2" s="1"/>
  <c r="K960" i="2"/>
  <c r="M665" i="2" a="1"/>
  <c r="M665" i="2" s="1"/>
  <c r="K665" i="2"/>
  <c r="M705" i="2" a="1"/>
  <c r="M705" i="2" s="1"/>
  <c r="K705" i="2"/>
  <c r="M737" i="2" a="1"/>
  <c r="M737" i="2" s="1"/>
  <c r="K737" i="2"/>
  <c r="M805" i="2" a="1"/>
  <c r="M805" i="2" s="1"/>
  <c r="K805" i="2"/>
  <c r="M837" i="2" a="1"/>
  <c r="M837" i="2" s="1"/>
  <c r="K837" i="2"/>
  <c r="M871" i="2" a="1"/>
  <c r="M871" i="2" s="1"/>
  <c r="K871" i="2"/>
  <c r="M903" i="2" a="1"/>
  <c r="M903" i="2" s="1"/>
  <c r="K903" i="2"/>
  <c r="M935" i="2" a="1"/>
  <c r="M935" i="2" s="1"/>
  <c r="K935" i="2"/>
  <c r="M969" i="2" a="1"/>
  <c r="M969" i="2" s="1"/>
  <c r="K969" i="2"/>
  <c r="M531" i="2" a="1"/>
  <c r="M531" i="2" s="1"/>
  <c r="K531" i="2"/>
  <c r="M547" i="2" a="1"/>
  <c r="M547" i="2" s="1"/>
  <c r="K547" i="2"/>
  <c r="M563" i="2" a="1"/>
  <c r="M563" i="2" s="1"/>
  <c r="K563" i="2"/>
  <c r="M579" i="2" a="1"/>
  <c r="M579" i="2" s="1"/>
  <c r="K579" i="2"/>
  <c r="M597" i="2" a="1"/>
  <c r="M597" i="2" s="1"/>
  <c r="K597" i="2"/>
  <c r="M613" i="2" a="1"/>
  <c r="M613" i="2" s="1"/>
  <c r="K613" i="2"/>
  <c r="M645" i="2" a="1"/>
  <c r="M645" i="2" s="1"/>
  <c r="K645" i="2"/>
  <c r="M661" i="2" a="1"/>
  <c r="M661" i="2" s="1"/>
  <c r="K661" i="2"/>
  <c r="M689" i="2" a="1"/>
  <c r="M689" i="2" s="1"/>
  <c r="K689" i="2"/>
  <c r="M719" i="2" a="1"/>
  <c r="M719" i="2" s="1"/>
  <c r="K719" i="2"/>
  <c r="M751" i="2" a="1"/>
  <c r="M751" i="2" s="1"/>
  <c r="K751" i="2"/>
  <c r="M817" i="2" a="1"/>
  <c r="M817" i="2" s="1"/>
  <c r="K817" i="2"/>
  <c r="M849" i="2" a="1"/>
  <c r="M849" i="2" s="1"/>
  <c r="K849" i="2"/>
  <c r="M917" i="2" a="1"/>
  <c r="M917" i="2" s="1"/>
  <c r="K917" i="2"/>
  <c r="M949" i="2" a="1"/>
  <c r="M949" i="2" s="1"/>
  <c r="K949" i="2"/>
  <c r="Q724" i="2"/>
  <c r="Q740" i="2"/>
  <c r="Q756" i="2"/>
  <c r="Q518" i="2"/>
  <c r="Q606" i="2"/>
  <c r="Q622" i="2"/>
  <c r="Q638" i="2"/>
  <c r="Q654" i="2"/>
  <c r="Q670" i="2"/>
  <c r="Q686" i="2"/>
  <c r="Q702" i="2"/>
  <c r="Q790" i="2"/>
  <c r="Q806" i="2"/>
  <c r="Q822" i="2"/>
  <c r="Q520" i="2"/>
  <c r="Q656" i="2"/>
  <c r="Q672" i="2"/>
  <c r="Q688" i="2"/>
  <c r="Q704" i="2"/>
  <c r="Q958" i="2"/>
  <c r="Q669" i="2"/>
  <c r="Q701" i="2"/>
  <c r="Q721" i="2"/>
  <c r="Q761" i="2"/>
  <c r="Q853" i="2"/>
  <c r="Q540" i="2"/>
  <c r="Q556" i="2"/>
  <c r="Q526" i="2"/>
  <c r="Q614" i="2"/>
  <c r="Q630" i="2"/>
  <c r="Q646" i="2"/>
  <c r="Q662" i="2"/>
  <c r="Q678" i="2"/>
  <c r="Q694" i="2"/>
  <c r="Q710" i="2"/>
  <c r="Q774" i="2"/>
  <c r="Q782" i="2"/>
  <c r="Q798" i="2"/>
  <c r="Q814" i="2"/>
  <c r="Q874" i="2"/>
  <c r="Q890" i="2"/>
  <c r="Q906" i="2"/>
  <c r="Q680" i="2"/>
  <c r="Q696" i="2"/>
  <c r="Q784" i="2"/>
  <c r="Q792" i="2"/>
  <c r="Q808" i="2"/>
  <c r="Q824" i="2"/>
  <c r="Q876" i="2"/>
  <c r="Q892" i="2"/>
  <c r="Q616" i="2"/>
  <c r="Q632" i="2"/>
  <c r="Q648" i="2"/>
  <c r="Q664" i="2"/>
  <c r="Q910" i="2"/>
  <c r="Q926" i="2"/>
  <c r="Q942" i="2"/>
  <c r="Q950" i="2"/>
  <c r="Q966" i="2"/>
  <c r="Q530" i="2"/>
  <c r="Q546" i="2"/>
  <c r="Q570" i="2"/>
  <c r="Q586" i="2"/>
  <c r="Q602" i="2"/>
  <c r="Q714" i="2"/>
  <c r="Q730" i="2"/>
  <c r="Q746" i="2"/>
  <c r="Q842" i="2"/>
  <c r="Q858" i="2"/>
  <c r="Q920" i="2"/>
  <c r="Q936" i="2"/>
  <c r="Q960" i="2"/>
  <c r="Q869" i="2"/>
  <c r="Q897" i="2"/>
  <c r="Q917" i="2"/>
  <c r="Q929" i="2"/>
  <c r="Q969" i="2"/>
  <c r="Q515" i="2"/>
  <c r="Q531" i="2"/>
  <c r="Q547" i="2"/>
  <c r="Q563" i="2"/>
  <c r="Q579" i="2"/>
  <c r="Q719" i="2"/>
  <c r="Q747" i="2"/>
  <c r="Q751" i="2"/>
  <c r="Q771" i="2"/>
  <c r="Q775" i="2"/>
  <c r="Q807" i="2"/>
  <c r="Q839" i="2"/>
  <c r="Q536" i="2"/>
  <c r="Q552" i="2"/>
  <c r="Q576" i="2"/>
  <c r="Q592" i="2"/>
  <c r="Q720" i="2"/>
  <c r="Q736" i="2"/>
  <c r="Q752" i="2"/>
  <c r="Q760" i="2"/>
  <c r="Q840" i="2"/>
  <c r="Q856" i="2"/>
  <c r="Q524" i="2"/>
  <c r="Q612" i="2"/>
  <c r="Q628" i="2"/>
  <c r="Q644" i="2"/>
  <c r="Q660" i="2"/>
  <c r="Q676" i="2"/>
  <c r="Q240" i="2"/>
  <c r="Q248" i="2"/>
  <c r="Q256" i="2"/>
  <c r="Q272" i="2"/>
  <c r="Q188" i="2"/>
  <c r="Q204" i="2"/>
  <c r="Q220" i="2"/>
  <c r="Q228" i="2"/>
  <c r="Q372" i="2"/>
  <c r="Q180" i="2"/>
  <c r="Q196" i="2"/>
  <c r="Q212" i="2"/>
  <c r="Q236" i="2"/>
  <c r="Q280" i="2"/>
  <c r="Q288" i="2"/>
  <c r="Q296" i="2"/>
  <c r="Q312" i="2"/>
  <c r="Q416" i="2"/>
  <c r="Q424" i="2"/>
  <c r="Q274" i="2"/>
  <c r="Q282" i="2"/>
  <c r="Q290" i="2"/>
  <c r="Q298" i="2"/>
  <c r="Q306" i="2"/>
  <c r="Q314" i="2"/>
  <c r="Q402" i="2"/>
  <c r="Q410" i="2"/>
  <c r="Q418" i="2"/>
  <c r="Q426" i="2"/>
  <c r="Q474" i="2"/>
  <c r="Q490" i="2"/>
  <c r="Q506" i="2"/>
  <c r="Q522" i="2"/>
  <c r="Q610" i="2"/>
  <c r="Q626" i="2"/>
  <c r="Q642" i="2"/>
  <c r="Q658" i="2"/>
  <c r="Q674" i="2"/>
  <c r="Q690" i="2"/>
  <c r="Q706" i="2"/>
  <c r="Q794" i="2"/>
  <c r="Q810" i="2"/>
  <c r="Q826" i="2"/>
  <c r="Q870" i="2"/>
  <c r="Q886" i="2"/>
  <c r="Q902" i="2"/>
  <c r="Q171" i="2"/>
  <c r="Q187" i="2"/>
  <c r="Q203" i="2"/>
  <c r="Q219" i="2"/>
  <c r="Q283" i="2"/>
  <c r="Q299" i="2"/>
  <c r="Q315" i="2"/>
  <c r="Q331" i="2"/>
  <c r="Q347" i="2"/>
  <c r="Q379" i="2"/>
  <c r="Q395" i="2"/>
  <c r="Q388" i="2"/>
  <c r="Q380" i="2"/>
  <c r="Q396" i="2"/>
  <c r="Q182" i="2"/>
  <c r="Q190" i="2"/>
  <c r="Q198" i="2"/>
  <c r="Q206" i="2"/>
  <c r="Q214" i="2"/>
  <c r="Q222" i="2"/>
  <c r="Q230" i="2"/>
  <c r="Q318" i="2"/>
  <c r="Q326" i="2"/>
  <c r="Q334" i="2"/>
  <c r="Q342" i="2"/>
  <c r="Q350" i="2"/>
  <c r="Q358" i="2"/>
  <c r="Q366" i="2"/>
  <c r="Q374" i="2"/>
  <c r="Q382" i="2"/>
  <c r="Q390" i="2"/>
  <c r="Q398" i="2"/>
  <c r="Q462" i="2"/>
  <c r="Q566" i="2"/>
  <c r="Q582" i="2"/>
  <c r="Q598" i="2"/>
  <c r="Q766" i="2"/>
  <c r="Q231" i="2"/>
  <c r="Q247" i="2"/>
  <c r="Q279" i="2"/>
  <c r="Q861" i="2"/>
  <c r="Q889" i="2"/>
  <c r="Q411" i="2"/>
  <c r="Q435" i="2"/>
  <c r="Q451" i="2"/>
  <c r="Q467" i="2"/>
  <c r="Q483" i="2"/>
  <c r="Q499" i="2"/>
  <c r="Q695" i="2"/>
  <c r="Q739" i="2"/>
  <c r="Q763" i="2"/>
  <c r="Q767" i="2"/>
  <c r="Q799" i="2"/>
  <c r="Q831" i="2"/>
  <c r="Q921" i="2"/>
  <c r="Q165" i="2"/>
  <c r="Q237" i="2"/>
  <c r="Q293" i="2"/>
  <c r="Q309" i="2"/>
  <c r="Q325" i="2"/>
  <c r="Q341" i="2"/>
  <c r="Q357" i="2"/>
  <c r="Q373" i="2"/>
  <c r="Q389" i="2"/>
  <c r="Q405" i="2"/>
  <c r="Q863" i="2"/>
  <c r="Q895" i="2"/>
  <c r="Q915" i="2"/>
  <c r="Q941" i="2"/>
  <c r="Q421" i="2"/>
  <c r="Q429" i="2"/>
  <c r="Q445" i="2"/>
  <c r="Q461" i="2"/>
  <c r="Q477" i="2"/>
  <c r="Q493" i="2"/>
  <c r="Q509" i="2"/>
  <c r="Q521" i="2"/>
  <c r="Q537" i="2"/>
  <c r="Q553" i="2"/>
  <c r="Q569" i="2"/>
  <c r="Q585" i="2"/>
  <c r="Q593" i="2"/>
  <c r="Q609" i="2"/>
  <c r="Q625" i="2"/>
  <c r="Q641" i="2"/>
  <c r="Q657" i="2"/>
  <c r="Q677" i="2"/>
  <c r="Q681" i="2"/>
  <c r="Q709" i="2"/>
  <c r="Q729" i="2"/>
  <c r="Q757" i="2"/>
  <c r="Q777" i="2"/>
  <c r="Q797" i="2"/>
  <c r="Q809" i="2"/>
  <c r="Q829" i="2"/>
  <c r="Q841" i="2"/>
  <c r="Q927" i="2"/>
  <c r="Q951" i="2"/>
  <c r="Q864" i="2"/>
  <c r="Q880" i="2"/>
  <c r="Q896" i="2"/>
  <c r="Q286" i="2"/>
  <c r="Q294" i="2"/>
  <c r="Q302" i="2"/>
  <c r="Q830" i="2"/>
  <c r="Q846" i="2"/>
  <c r="Q242" i="2"/>
  <c r="Q250" i="2"/>
  <c r="Q258" i="2"/>
  <c r="Q266" i="2"/>
  <c r="Q472" i="2"/>
  <c r="Q608" i="2"/>
  <c r="Q624" i="2"/>
  <c r="Q640" i="2"/>
  <c r="Q181" i="2"/>
  <c r="Q197" i="2"/>
  <c r="Q213" i="2"/>
  <c r="Q229" i="2"/>
  <c r="Q261" i="2"/>
  <c r="Q277" i="2"/>
  <c r="Q488" i="2"/>
  <c r="Q458" i="2"/>
  <c r="Q538" i="2"/>
  <c r="Q554" i="2"/>
  <c r="Q562" i="2"/>
  <c r="Q578" i="2"/>
  <c r="Q594" i="2"/>
  <c r="Q722" i="2"/>
  <c r="Q738" i="2"/>
  <c r="Q754" i="2"/>
  <c r="Q762" i="2"/>
  <c r="Q71" i="2"/>
  <c r="Q79" i="2"/>
  <c r="Q87" i="2"/>
  <c r="Q95" i="2"/>
  <c r="Q111" i="2"/>
  <c r="Q119" i="2"/>
  <c r="Q127" i="2"/>
  <c r="Q135" i="2"/>
  <c r="Q143" i="2"/>
  <c r="Q151" i="2"/>
  <c r="Q159" i="2"/>
  <c r="Q183" i="2"/>
  <c r="Q199" i="2"/>
  <c r="Q215" i="2"/>
  <c r="Q295" i="2"/>
  <c r="Q311" i="2"/>
  <c r="Q327" i="2"/>
  <c r="Q343" i="2"/>
  <c r="Q359" i="2"/>
  <c r="Q375" i="2"/>
  <c r="Q391" i="2"/>
  <c r="Q124" i="2"/>
  <c r="Q136" i="2"/>
  <c r="Q172" i="2"/>
  <c r="Q425" i="2"/>
  <c r="Q441" i="2"/>
  <c r="Q457" i="2"/>
  <c r="Q473" i="2"/>
  <c r="Q238" i="2"/>
  <c r="Q246" i="2"/>
  <c r="Q254" i="2"/>
  <c r="Q262" i="2"/>
  <c r="Q270" i="2"/>
  <c r="Q278" i="2"/>
  <c r="Q464" i="2"/>
  <c r="Q584" i="2"/>
  <c r="Q600" i="2"/>
  <c r="Q931" i="2"/>
  <c r="Q186" i="2"/>
  <c r="Q202" i="2"/>
  <c r="Q218" i="2"/>
  <c r="Q322" i="2"/>
  <c r="Q346" i="2"/>
  <c r="Q362" i="2"/>
  <c r="Q386" i="2"/>
  <c r="Q434" i="2"/>
  <c r="Q498" i="2"/>
  <c r="Q618" i="2"/>
  <c r="Q634" i="2"/>
  <c r="Q786" i="2"/>
  <c r="Q964" i="2"/>
  <c r="Q867" i="2"/>
  <c r="Q875" i="2"/>
  <c r="Q879" i="2"/>
  <c r="Q899" i="2"/>
  <c r="Q911" i="2"/>
  <c r="Q925" i="2"/>
  <c r="Q957" i="2"/>
  <c r="Q513" i="2"/>
  <c r="Q517" i="2"/>
  <c r="Q529" i="2"/>
  <c r="Q545" i="2"/>
  <c r="Q561" i="2"/>
  <c r="Q577" i="2"/>
  <c r="Q601" i="2"/>
  <c r="Q617" i="2"/>
  <c r="Q633" i="2"/>
  <c r="Q649" i="2"/>
  <c r="Q693" i="2"/>
  <c r="Q697" i="2"/>
  <c r="Q713" i="2"/>
  <c r="Q725" i="2"/>
  <c r="Q741" i="2"/>
  <c r="Q745" i="2"/>
  <c r="Q753" i="2"/>
  <c r="Q773" i="2"/>
  <c r="Q793" i="2"/>
  <c r="Q813" i="2"/>
  <c r="Q825" i="2"/>
  <c r="Q845" i="2"/>
  <c r="Q568" i="2"/>
  <c r="Q768" i="2"/>
  <c r="Q776" i="2"/>
  <c r="Q832" i="2"/>
  <c r="Q848" i="2"/>
  <c r="Q963" i="2"/>
  <c r="Q194" i="2"/>
  <c r="Q210" i="2"/>
  <c r="Q226" i="2"/>
  <c r="Q234" i="2"/>
  <c r="Q330" i="2"/>
  <c r="Q338" i="2"/>
  <c r="Q370" i="2"/>
  <c r="Q378" i="2"/>
  <c r="Q394" i="2"/>
  <c r="Q482" i="2"/>
  <c r="Q514" i="2"/>
  <c r="Q650" i="2"/>
  <c r="Q666" i="2"/>
  <c r="Q682" i="2"/>
  <c r="Q698" i="2"/>
  <c r="Q802" i="2"/>
  <c r="Q818" i="2"/>
  <c r="Q908" i="2"/>
  <c r="Q924" i="2"/>
  <c r="Q940" i="2"/>
  <c r="Q500" i="2"/>
  <c r="Q516" i="2"/>
  <c r="Q668" i="2"/>
  <c r="Q684" i="2"/>
  <c r="Q700" i="2"/>
  <c r="Q796" i="2"/>
  <c r="Q812" i="2"/>
  <c r="Q862" i="2"/>
  <c r="Q878" i="2"/>
  <c r="Q894" i="2"/>
  <c r="Q66" i="2"/>
  <c r="Q74" i="2"/>
  <c r="Q82" i="2"/>
  <c r="Q90" i="2"/>
  <c r="Q98" i="2"/>
  <c r="Q106" i="2"/>
  <c r="Q114" i="2"/>
  <c r="Q118" i="2"/>
  <c r="Q142" i="2"/>
  <c r="Q162" i="2"/>
  <c r="Q174" i="2"/>
  <c r="Q914" i="2"/>
  <c r="Q930" i="2"/>
  <c r="Q946" i="2"/>
  <c r="Q954" i="2"/>
  <c r="Q970" i="2"/>
  <c r="Q244" i="2"/>
  <c r="Q252" i="2"/>
  <c r="Q260" i="2"/>
  <c r="Q268" i="2"/>
  <c r="Q276" i="2"/>
  <c r="Q284" i="2"/>
  <c r="Q292" i="2"/>
  <c r="Q300" i="2"/>
  <c r="Q308" i="2"/>
  <c r="Q316" i="2"/>
  <c r="Q412" i="2"/>
  <c r="Q420" i="2"/>
  <c r="Q428" i="2"/>
  <c r="Q436" i="2"/>
  <c r="Q444" i="2"/>
  <c r="Q468" i="2"/>
  <c r="Q484" i="2"/>
  <c r="Q604" i="2"/>
  <c r="Q620" i="2"/>
  <c r="Q636" i="2"/>
  <c r="Q652" i="2"/>
  <c r="Q179" i="2"/>
  <c r="Q195" i="2"/>
  <c r="Q211" i="2"/>
  <c r="Q227" i="2"/>
  <c r="Q243" i="2"/>
  <c r="Q291" i="2"/>
  <c r="Q307" i="2"/>
  <c r="Q323" i="2"/>
  <c r="Q339" i="2"/>
  <c r="Q355" i="2"/>
  <c r="Q371" i="2"/>
  <c r="Q387" i="2"/>
  <c r="Q70" i="2"/>
  <c r="Q78" i="2"/>
  <c r="Q86" i="2"/>
  <c r="Q94" i="2"/>
  <c r="Q102" i="2"/>
  <c r="Q110" i="2"/>
  <c r="Q134" i="2"/>
  <c r="Q150" i="2"/>
  <c r="Q154" i="2"/>
  <c r="Q158" i="2"/>
  <c r="Q166" i="2"/>
  <c r="Q170" i="2"/>
  <c r="Q178" i="2"/>
  <c r="Q184" i="2"/>
  <c r="Q192" i="2"/>
  <c r="Q200" i="2"/>
  <c r="Q208" i="2"/>
  <c r="Q216" i="2"/>
  <c r="Q224" i="2"/>
  <c r="Q232" i="2"/>
  <c r="Q320" i="2"/>
  <c r="Q328" i="2"/>
  <c r="Q336" i="2"/>
  <c r="Q344" i="2"/>
  <c r="Q352" i="2"/>
  <c r="Q360" i="2"/>
  <c r="Q368" i="2"/>
  <c r="Q376" i="2"/>
  <c r="Q384" i="2"/>
  <c r="Q392" i="2"/>
  <c r="Q400" i="2"/>
  <c r="Q528" i="2"/>
  <c r="Q544" i="2"/>
  <c r="Q560" i="2"/>
  <c r="Q712" i="2"/>
  <c r="Q728" i="2"/>
  <c r="Q744" i="2"/>
  <c r="Q310" i="2"/>
  <c r="Q406" i="2"/>
  <c r="Q414" i="2"/>
  <c r="Q422" i="2"/>
  <c r="Q454" i="2"/>
  <c r="Q534" i="2"/>
  <c r="Q550" i="2"/>
  <c r="Q574" i="2"/>
  <c r="Q590" i="2"/>
  <c r="Q718" i="2"/>
  <c r="Q734" i="2"/>
  <c r="Q750" i="2"/>
  <c r="Q758" i="2"/>
  <c r="Q167" i="2"/>
  <c r="Q255" i="2"/>
  <c r="Q271" i="2"/>
  <c r="Q120" i="2"/>
  <c r="Q128" i="2"/>
  <c r="Q144" i="2"/>
  <c r="Q176" i="2"/>
  <c r="Q69" i="2"/>
  <c r="Q77" i="2"/>
  <c r="Q85" i="2"/>
  <c r="Q93" i="2"/>
  <c r="Q101" i="2"/>
  <c r="Q109" i="2"/>
  <c r="Q117" i="2"/>
  <c r="Q125" i="2"/>
  <c r="Q133" i="2"/>
  <c r="Q141" i="2"/>
  <c r="Q149" i="2"/>
  <c r="Q157" i="2"/>
  <c r="Q285" i="2"/>
  <c r="Q301" i="2"/>
  <c r="Q317" i="2"/>
  <c r="Q333" i="2"/>
  <c r="Q349" i="2"/>
  <c r="Q365" i="2"/>
  <c r="Q381" i="2"/>
  <c r="Q397" i="2"/>
  <c r="Q413" i="2"/>
  <c r="Q437" i="2"/>
  <c r="Q453" i="2"/>
  <c r="Q469" i="2"/>
  <c r="Q485" i="2"/>
  <c r="Q501" i="2"/>
  <c r="Q177" i="2"/>
  <c r="Q193" i="2"/>
  <c r="Q209" i="2"/>
  <c r="Q225" i="2"/>
  <c r="Q257" i="2"/>
  <c r="Q273" i="2"/>
  <c r="Q37" i="2"/>
  <c r="Q45" i="2"/>
  <c r="Q53" i="2"/>
  <c r="Q61" i="2"/>
  <c r="Q857" i="2"/>
  <c r="Q893" i="2"/>
  <c r="Q905" i="2"/>
  <c r="Q937" i="2"/>
  <c r="Q419" i="2"/>
  <c r="Q427" i="2"/>
  <c r="Q443" i="2"/>
  <c r="Q459" i="2"/>
  <c r="Q475" i="2"/>
  <c r="Q491" i="2"/>
  <c r="Q507" i="2"/>
  <c r="Q535" i="2"/>
  <c r="Q551" i="2"/>
  <c r="Q567" i="2"/>
  <c r="Q583" i="2"/>
  <c r="Q591" i="2"/>
  <c r="Q607" i="2"/>
  <c r="Q623" i="2"/>
  <c r="Q639" i="2"/>
  <c r="Q655" i="2"/>
  <c r="Q667" i="2"/>
  <c r="Q675" i="2"/>
  <c r="Q679" i="2"/>
  <c r="Q707" i="2"/>
  <c r="Q727" i="2"/>
  <c r="Q759" i="2"/>
  <c r="Q779" i="2"/>
  <c r="Q783" i="2"/>
  <c r="Q803" i="2"/>
  <c r="Q815" i="2"/>
  <c r="Q835" i="2"/>
  <c r="Q847" i="2"/>
  <c r="Q943" i="2"/>
  <c r="Q967" i="2"/>
  <c r="Q432" i="2"/>
  <c r="Q38" i="2"/>
  <c r="Q42" i="2"/>
  <c r="Q46" i="2"/>
  <c r="Q50" i="2"/>
  <c r="Q54" i="2"/>
  <c r="Q58" i="2"/>
  <c r="Q62" i="2"/>
  <c r="Q122" i="2"/>
  <c r="Q138" i="2"/>
  <c r="Q40" i="2"/>
  <c r="Q48" i="2"/>
  <c r="Q56" i="2"/>
  <c r="Q64" i="2"/>
  <c r="Q72" i="2"/>
  <c r="Q80" i="2"/>
  <c r="Q88" i="2"/>
  <c r="Q96" i="2"/>
  <c r="Q112" i="2"/>
  <c r="Q132" i="2"/>
  <c r="Q148" i="2"/>
  <c r="Q152" i="2"/>
  <c r="Q156" i="2"/>
  <c r="Q160" i="2"/>
  <c r="Q164" i="2"/>
  <c r="Q168" i="2"/>
  <c r="AI16" i="2"/>
  <c r="AM16" i="2"/>
  <c r="AQ16" i="2"/>
  <c r="AU16" i="2"/>
  <c r="AY16" i="2"/>
  <c r="BC16" i="2"/>
  <c r="BG16" i="2"/>
  <c r="BK16" i="2"/>
  <c r="BO16" i="2"/>
  <c r="BS16" i="2"/>
  <c r="BW16" i="2"/>
  <c r="CA16" i="2"/>
  <c r="CE16" i="2"/>
  <c r="CI16" i="2"/>
  <c r="AI17" i="2"/>
  <c r="AM17" i="2"/>
  <c r="AQ17" i="2"/>
  <c r="AU17" i="2"/>
  <c r="AY17" i="2"/>
  <c r="BC17" i="2"/>
  <c r="BG17" i="2"/>
  <c r="BK17" i="2"/>
  <c r="BO17" i="2"/>
  <c r="BS17" i="2"/>
  <c r="BW17" i="2"/>
  <c r="CA17" i="2"/>
  <c r="CE17" i="2"/>
  <c r="CI17" i="2"/>
  <c r="AI18" i="2"/>
  <c r="AM18" i="2"/>
  <c r="AQ18" i="2"/>
  <c r="AU18" i="2"/>
  <c r="AY18" i="2"/>
  <c r="BC18" i="2"/>
  <c r="BG18" i="2"/>
  <c r="BK18" i="2"/>
  <c r="BO18" i="2"/>
  <c r="BS18" i="2"/>
  <c r="BW18" i="2"/>
  <c r="CA18" i="2"/>
  <c r="CE18" i="2"/>
  <c r="CI18" i="2"/>
  <c r="AI19" i="2"/>
  <c r="AM19" i="2"/>
  <c r="AQ19" i="2"/>
  <c r="AU19" i="2"/>
  <c r="AY19" i="2"/>
  <c r="BC19" i="2"/>
  <c r="BG19" i="2"/>
  <c r="BK19" i="2"/>
  <c r="BO19" i="2"/>
  <c r="BS19" i="2"/>
  <c r="BW19" i="2"/>
  <c r="CA19" i="2"/>
  <c r="CE19" i="2"/>
  <c r="CI19" i="2"/>
  <c r="AI20" i="2"/>
  <c r="AM20" i="2"/>
  <c r="AQ20" i="2"/>
  <c r="AU20" i="2"/>
  <c r="AY20" i="2"/>
  <c r="BC20" i="2"/>
  <c r="BG20" i="2"/>
  <c r="BK20" i="2"/>
  <c r="BO20" i="2"/>
  <c r="BS20" i="2"/>
  <c r="BW20" i="2"/>
  <c r="CA20" i="2"/>
  <c r="CE20" i="2"/>
  <c r="CI20" i="2"/>
  <c r="AI21" i="2"/>
  <c r="AM21" i="2"/>
  <c r="AQ21" i="2"/>
  <c r="AU21" i="2"/>
  <c r="AY21" i="2"/>
  <c r="AJ16" i="2"/>
  <c r="AN16" i="2"/>
  <c r="AR16" i="2"/>
  <c r="AV16" i="2"/>
  <c r="AZ16" i="2"/>
  <c r="BD16" i="2"/>
  <c r="BH16" i="2"/>
  <c r="BL16" i="2"/>
  <c r="BP16" i="2"/>
  <c r="BT16" i="2"/>
  <c r="BX16" i="2"/>
  <c r="CB16" i="2"/>
  <c r="CF16" i="2"/>
  <c r="CJ16" i="2"/>
  <c r="AJ17" i="2"/>
  <c r="AN17" i="2"/>
  <c r="AR17" i="2"/>
  <c r="AV17" i="2"/>
  <c r="AZ17" i="2"/>
  <c r="BD17" i="2"/>
  <c r="BH17" i="2"/>
  <c r="BL17" i="2"/>
  <c r="BP17" i="2"/>
  <c r="BT17" i="2"/>
  <c r="BX17" i="2"/>
  <c r="CB17" i="2"/>
  <c r="CF17" i="2"/>
  <c r="CJ17" i="2"/>
  <c r="AJ18" i="2"/>
  <c r="AN18" i="2"/>
  <c r="AR18" i="2"/>
  <c r="AV18" i="2"/>
  <c r="AZ18" i="2"/>
  <c r="BD18" i="2"/>
  <c r="BH18" i="2"/>
  <c r="BL18" i="2"/>
  <c r="BP18" i="2"/>
  <c r="BT18" i="2"/>
  <c r="BX18" i="2"/>
  <c r="CB18" i="2"/>
  <c r="CF18" i="2"/>
  <c r="CJ18" i="2"/>
  <c r="AJ19" i="2"/>
  <c r="AN19" i="2"/>
  <c r="AR19" i="2"/>
  <c r="AV19" i="2"/>
  <c r="AZ19" i="2"/>
  <c r="BD19" i="2"/>
  <c r="BH19" i="2"/>
  <c r="BL19" i="2"/>
  <c r="BP19" i="2"/>
  <c r="BT19" i="2"/>
  <c r="BX19" i="2"/>
  <c r="CB19" i="2"/>
  <c r="CF19" i="2"/>
  <c r="CJ19" i="2"/>
  <c r="AJ20" i="2"/>
  <c r="AN20" i="2"/>
  <c r="AR20" i="2"/>
  <c r="AV20" i="2"/>
  <c r="AZ20" i="2"/>
  <c r="BD20" i="2"/>
  <c r="BH20" i="2"/>
  <c r="BL20" i="2"/>
  <c r="BP20" i="2"/>
  <c r="BT20" i="2"/>
  <c r="BX20" i="2"/>
  <c r="CB20" i="2"/>
  <c r="CF20" i="2"/>
  <c r="CJ20" i="2"/>
  <c r="AJ21" i="2"/>
  <c r="AN21" i="2"/>
  <c r="AR21" i="2"/>
  <c r="AV21" i="2"/>
  <c r="AZ21" i="2"/>
  <c r="BD21" i="2"/>
  <c r="BH21" i="2"/>
  <c r="BL21" i="2"/>
  <c r="BP21" i="2"/>
  <c r="BT21" i="2"/>
  <c r="BX21" i="2"/>
  <c r="CB21" i="2"/>
  <c r="CF21" i="2"/>
  <c r="CJ21" i="2"/>
  <c r="AJ22" i="2"/>
  <c r="AK16" i="2"/>
  <c r="AO16" i="2"/>
  <c r="AS16" i="2"/>
  <c r="AW16" i="2"/>
  <c r="BA16" i="2"/>
  <c r="BE16" i="2"/>
  <c r="BI16" i="2"/>
  <c r="BM16" i="2"/>
  <c r="BQ16" i="2"/>
  <c r="BU16" i="2"/>
  <c r="BY16" i="2"/>
  <c r="CC16" i="2"/>
  <c r="CG16" i="2"/>
  <c r="CK16" i="2"/>
  <c r="AK17" i="2"/>
  <c r="AO17" i="2"/>
  <c r="AS17" i="2"/>
  <c r="AW17" i="2"/>
  <c r="BA17" i="2"/>
  <c r="BE17" i="2"/>
  <c r="BI17" i="2"/>
  <c r="BM17" i="2"/>
  <c r="BQ17" i="2"/>
  <c r="BU17" i="2"/>
  <c r="BY17" i="2"/>
  <c r="CC17" i="2"/>
  <c r="CG17" i="2"/>
  <c r="CK17" i="2"/>
  <c r="AK18" i="2"/>
  <c r="AO18" i="2"/>
  <c r="AS18" i="2"/>
  <c r="AW18" i="2"/>
  <c r="BA18" i="2"/>
  <c r="BE18" i="2"/>
  <c r="BI18" i="2"/>
  <c r="BM18" i="2"/>
  <c r="BQ18" i="2"/>
  <c r="BU18" i="2"/>
  <c r="BY18" i="2"/>
  <c r="CC18" i="2"/>
  <c r="CG18" i="2"/>
  <c r="CK18" i="2"/>
  <c r="AK19" i="2"/>
  <c r="AO19" i="2"/>
  <c r="AS19" i="2"/>
  <c r="AW19" i="2"/>
  <c r="BA19" i="2"/>
  <c r="BE19" i="2"/>
  <c r="BI19" i="2"/>
  <c r="BM19" i="2"/>
  <c r="BQ19" i="2"/>
  <c r="BU19" i="2"/>
  <c r="BY19" i="2"/>
  <c r="CC19" i="2"/>
  <c r="CG19" i="2"/>
  <c r="CK19" i="2"/>
  <c r="AK20" i="2"/>
  <c r="AO20" i="2"/>
  <c r="AS20" i="2"/>
  <c r="AW20" i="2"/>
  <c r="BA20" i="2"/>
  <c r="BE20" i="2"/>
  <c r="BI20" i="2"/>
  <c r="BM20" i="2"/>
  <c r="BQ20" i="2"/>
  <c r="BU20" i="2"/>
  <c r="BY20" i="2"/>
  <c r="CC20" i="2"/>
  <c r="CG20" i="2"/>
  <c r="CK20" i="2"/>
  <c r="AK21" i="2"/>
  <c r="AO21" i="2"/>
  <c r="AS21" i="2"/>
  <c r="AW21" i="2"/>
  <c r="BA21" i="2"/>
  <c r="BE21" i="2"/>
  <c r="BI21" i="2"/>
  <c r="BM21" i="2"/>
  <c r="BQ21" i="2"/>
  <c r="BU21" i="2"/>
  <c r="BY21" i="2"/>
  <c r="CC21" i="2"/>
  <c r="CG21" i="2"/>
  <c r="CK21" i="2"/>
  <c r="AK22" i="2"/>
  <c r="AL16" i="2"/>
  <c r="AP16" i="2"/>
  <c r="AT16" i="2"/>
  <c r="AX16" i="2"/>
  <c r="BB16" i="2"/>
  <c r="BF16" i="2"/>
  <c r="BJ16" i="2"/>
  <c r="BN16" i="2"/>
  <c r="BR16" i="2"/>
  <c r="BV16" i="2"/>
  <c r="BZ16" i="2"/>
  <c r="CD16" i="2"/>
  <c r="CH16" i="2"/>
  <c r="CL16" i="2"/>
  <c r="AL17" i="2"/>
  <c r="AP17" i="2"/>
  <c r="AT17" i="2"/>
  <c r="AX17" i="2"/>
  <c r="BB17" i="2"/>
  <c r="BF17" i="2"/>
  <c r="BJ17" i="2"/>
  <c r="BN17" i="2"/>
  <c r="BR17" i="2"/>
  <c r="BV17" i="2"/>
  <c r="BZ17" i="2"/>
  <c r="CD17" i="2"/>
  <c r="CH17" i="2"/>
  <c r="CL17" i="2"/>
  <c r="AL18" i="2"/>
  <c r="AP18" i="2"/>
  <c r="AT18" i="2"/>
  <c r="AX18" i="2"/>
  <c r="BB18" i="2"/>
  <c r="BF18" i="2"/>
  <c r="BJ18" i="2"/>
  <c r="BN18" i="2"/>
  <c r="BR18" i="2"/>
  <c r="BV18" i="2"/>
  <c r="BZ18" i="2"/>
  <c r="CD18" i="2"/>
  <c r="CH18" i="2"/>
  <c r="CL18" i="2"/>
  <c r="AL19" i="2"/>
  <c r="AP19" i="2"/>
  <c r="AT19" i="2"/>
  <c r="AX19" i="2"/>
  <c r="BB19" i="2"/>
  <c r="BF19" i="2"/>
  <c r="BJ19" i="2"/>
  <c r="BN19" i="2"/>
  <c r="BR19" i="2"/>
  <c r="BV19" i="2"/>
  <c r="BZ19" i="2"/>
  <c r="CD19" i="2"/>
  <c r="CH19" i="2"/>
  <c r="CL19" i="2"/>
  <c r="AL20" i="2"/>
  <c r="AP20" i="2"/>
  <c r="AT20" i="2"/>
  <c r="AX20" i="2"/>
  <c r="BB20" i="2"/>
  <c r="BF20" i="2"/>
  <c r="BJ20" i="2"/>
  <c r="BN20" i="2"/>
  <c r="BR20" i="2"/>
  <c r="BV20" i="2"/>
  <c r="BZ20" i="2"/>
  <c r="CD20" i="2"/>
  <c r="CH20" i="2"/>
  <c r="CL20" i="2"/>
  <c r="AL21" i="2"/>
  <c r="AP21" i="2"/>
  <c r="AT21" i="2"/>
  <c r="AX21" i="2"/>
  <c r="BB21" i="2"/>
  <c r="BF21" i="2"/>
  <c r="BJ21" i="2"/>
  <c r="BN21" i="2"/>
  <c r="BR21" i="2"/>
  <c r="BV21" i="2"/>
  <c r="BZ21" i="2"/>
  <c r="CD21" i="2"/>
  <c r="CH21" i="2"/>
  <c r="CL21" i="2"/>
  <c r="AL22" i="2"/>
  <c r="BC21" i="2"/>
  <c r="BS21" i="2"/>
  <c r="CI21" i="2"/>
  <c r="AO22" i="2"/>
  <c r="AS22" i="2"/>
  <c r="AW22" i="2"/>
  <c r="BA22" i="2"/>
  <c r="BE22" i="2"/>
  <c r="BI22" i="2"/>
  <c r="BM22" i="2"/>
  <c r="BQ22" i="2"/>
  <c r="BU22" i="2"/>
  <c r="BY22" i="2"/>
  <c r="CC22" i="2"/>
  <c r="CG22" i="2"/>
  <c r="CK22" i="2"/>
  <c r="AK23" i="2"/>
  <c r="AO23" i="2"/>
  <c r="AS23" i="2"/>
  <c r="AW23" i="2"/>
  <c r="BA23" i="2"/>
  <c r="BE23" i="2"/>
  <c r="BI23" i="2"/>
  <c r="BM23" i="2"/>
  <c r="BQ23" i="2"/>
  <c r="BU23" i="2"/>
  <c r="BY23" i="2"/>
  <c r="CC23" i="2"/>
  <c r="CG23" i="2"/>
  <c r="CK23" i="2"/>
  <c r="AK24" i="2"/>
  <c r="AO24" i="2"/>
  <c r="AS24" i="2"/>
  <c r="AW24" i="2"/>
  <c r="BA24" i="2"/>
  <c r="BE24" i="2"/>
  <c r="BI24" i="2"/>
  <c r="BM24" i="2"/>
  <c r="BQ24" i="2"/>
  <c r="BU24" i="2"/>
  <c r="BY24" i="2"/>
  <c r="CC24" i="2"/>
  <c r="CG24" i="2"/>
  <c r="CK24" i="2"/>
  <c r="AK25" i="2"/>
  <c r="AO25" i="2"/>
  <c r="AS25" i="2"/>
  <c r="AW25" i="2"/>
  <c r="BA25" i="2"/>
  <c r="BE25" i="2"/>
  <c r="BI25" i="2"/>
  <c r="BM25" i="2"/>
  <c r="BQ25" i="2"/>
  <c r="BU25" i="2"/>
  <c r="BY25" i="2"/>
  <c r="CC25" i="2"/>
  <c r="CG25" i="2"/>
  <c r="CK25" i="2"/>
  <c r="AK26" i="2"/>
  <c r="AO26" i="2"/>
  <c r="AS26" i="2"/>
  <c r="AW26" i="2"/>
  <c r="BA26" i="2"/>
  <c r="BE26" i="2"/>
  <c r="BI26" i="2"/>
  <c r="BM26" i="2"/>
  <c r="BQ26" i="2"/>
  <c r="BU26" i="2"/>
  <c r="BY26" i="2"/>
  <c r="CC26" i="2"/>
  <c r="CG26" i="2"/>
  <c r="CK26" i="2"/>
  <c r="AK27" i="2"/>
  <c r="AO27" i="2"/>
  <c r="AS27" i="2"/>
  <c r="AW27" i="2"/>
  <c r="BA27" i="2"/>
  <c r="BE27" i="2"/>
  <c r="BI27" i="2"/>
  <c r="BM27" i="2"/>
  <c r="BQ27" i="2"/>
  <c r="BU27" i="2"/>
  <c r="BY27" i="2"/>
  <c r="CC27" i="2"/>
  <c r="BG21" i="2"/>
  <c r="BW21" i="2"/>
  <c r="AI22" i="2"/>
  <c r="AP22" i="2"/>
  <c r="AT22" i="2"/>
  <c r="AX22" i="2"/>
  <c r="BB22" i="2"/>
  <c r="BF22" i="2"/>
  <c r="BJ22" i="2"/>
  <c r="BN22" i="2"/>
  <c r="BR22" i="2"/>
  <c r="BV22" i="2"/>
  <c r="BZ22" i="2"/>
  <c r="CD22" i="2"/>
  <c r="CH22" i="2"/>
  <c r="CL22" i="2"/>
  <c r="AL23" i="2"/>
  <c r="AP23" i="2"/>
  <c r="AT23" i="2"/>
  <c r="AX23" i="2"/>
  <c r="BB23" i="2"/>
  <c r="BF23" i="2"/>
  <c r="BJ23" i="2"/>
  <c r="BN23" i="2"/>
  <c r="BR23" i="2"/>
  <c r="BV23" i="2"/>
  <c r="BZ23" i="2"/>
  <c r="CD23" i="2"/>
  <c r="CH23" i="2"/>
  <c r="CL23" i="2"/>
  <c r="AL24" i="2"/>
  <c r="AP24" i="2"/>
  <c r="AT24" i="2"/>
  <c r="AX24" i="2"/>
  <c r="BB24" i="2"/>
  <c r="BF24" i="2"/>
  <c r="BJ24" i="2"/>
  <c r="BN24" i="2"/>
  <c r="BR24" i="2"/>
  <c r="BV24" i="2"/>
  <c r="BZ24" i="2"/>
  <c r="CD24" i="2"/>
  <c r="CH24" i="2"/>
  <c r="CL24" i="2"/>
  <c r="AL25" i="2"/>
  <c r="AP25" i="2"/>
  <c r="AT25" i="2"/>
  <c r="AX25" i="2"/>
  <c r="BB25" i="2"/>
  <c r="BF25" i="2"/>
  <c r="BJ25" i="2"/>
  <c r="BN25" i="2"/>
  <c r="BR25" i="2"/>
  <c r="BV25" i="2"/>
  <c r="BZ25" i="2"/>
  <c r="CD25" i="2"/>
  <c r="CH25" i="2"/>
  <c r="CL25" i="2"/>
  <c r="AL26" i="2"/>
  <c r="AP26" i="2"/>
  <c r="AT26" i="2"/>
  <c r="AX26" i="2"/>
  <c r="BB26" i="2"/>
  <c r="BF26" i="2"/>
  <c r="BJ26" i="2"/>
  <c r="BN26" i="2"/>
  <c r="BR26" i="2"/>
  <c r="BV26" i="2"/>
  <c r="BZ26" i="2"/>
  <c r="CD26" i="2"/>
  <c r="CH26" i="2"/>
  <c r="CL26" i="2"/>
  <c r="AL27" i="2"/>
  <c r="AP27" i="2"/>
  <c r="AT27" i="2"/>
  <c r="AX27" i="2"/>
  <c r="BB27" i="2"/>
  <c r="BF27" i="2"/>
  <c r="BJ27" i="2"/>
  <c r="BN27" i="2"/>
  <c r="BR27" i="2"/>
  <c r="BV27" i="2"/>
  <c r="BZ27" i="2"/>
  <c r="CD27" i="2"/>
  <c r="CH27" i="2"/>
  <c r="BK21" i="2"/>
  <c r="CA21" i="2"/>
  <c r="AM22" i="2"/>
  <c r="AQ22" i="2"/>
  <c r="AU22" i="2"/>
  <c r="AY22" i="2"/>
  <c r="BC22" i="2"/>
  <c r="BG22" i="2"/>
  <c r="BK22" i="2"/>
  <c r="BO22" i="2"/>
  <c r="BS22" i="2"/>
  <c r="BW22" i="2"/>
  <c r="CA22" i="2"/>
  <c r="CE22" i="2"/>
  <c r="CI22" i="2"/>
  <c r="AI23" i="2"/>
  <c r="AM23" i="2"/>
  <c r="AQ23" i="2"/>
  <c r="AU23" i="2"/>
  <c r="AY23" i="2"/>
  <c r="BC23" i="2"/>
  <c r="BG23" i="2"/>
  <c r="BK23" i="2"/>
  <c r="BO23" i="2"/>
  <c r="BS23" i="2"/>
  <c r="BW23" i="2"/>
  <c r="CA23" i="2"/>
  <c r="CE23" i="2"/>
  <c r="CI23" i="2"/>
  <c r="AI24" i="2"/>
  <c r="AM24" i="2"/>
  <c r="AQ24" i="2"/>
  <c r="AU24" i="2"/>
  <c r="AY24" i="2"/>
  <c r="BC24" i="2"/>
  <c r="BG24" i="2"/>
  <c r="BK24" i="2"/>
  <c r="BO24" i="2"/>
  <c r="BS24" i="2"/>
  <c r="BW24" i="2"/>
  <c r="CA24" i="2"/>
  <c r="CE24" i="2"/>
  <c r="CI24" i="2"/>
  <c r="AI25" i="2"/>
  <c r="AM25" i="2"/>
  <c r="AQ25" i="2"/>
  <c r="AU25" i="2"/>
  <c r="AY25" i="2"/>
  <c r="BC25" i="2"/>
  <c r="BG25" i="2"/>
  <c r="BK25" i="2"/>
  <c r="BO25" i="2"/>
  <c r="BS25" i="2"/>
  <c r="BW25" i="2"/>
  <c r="CA25" i="2"/>
  <c r="CE25" i="2"/>
  <c r="CI25" i="2"/>
  <c r="AI26" i="2"/>
  <c r="AM26" i="2"/>
  <c r="AQ26" i="2"/>
  <c r="AU26" i="2"/>
  <c r="AY26" i="2"/>
  <c r="BC26" i="2"/>
  <c r="BG26" i="2"/>
  <c r="BK26" i="2"/>
  <c r="BO26" i="2"/>
  <c r="BS26" i="2"/>
  <c r="BW26" i="2"/>
  <c r="CA26" i="2"/>
  <c r="CE26" i="2"/>
  <c r="CI26" i="2"/>
  <c r="AI27" i="2"/>
  <c r="AM27" i="2"/>
  <c r="AQ27" i="2"/>
  <c r="AU27" i="2"/>
  <c r="AY27" i="2"/>
  <c r="BC27" i="2"/>
  <c r="BG27" i="2"/>
  <c r="BK27" i="2"/>
  <c r="BO27" i="2"/>
  <c r="BS27" i="2"/>
  <c r="BW27" i="2"/>
  <c r="CA27" i="2"/>
  <c r="CE27" i="2"/>
  <c r="CI27" i="2"/>
  <c r="BO21" i="2"/>
  <c r="CE21" i="2"/>
  <c r="AN22" i="2"/>
  <c r="AR22" i="2"/>
  <c r="AV22" i="2"/>
  <c r="AZ22" i="2"/>
  <c r="BD22" i="2"/>
  <c r="BH22" i="2"/>
  <c r="BL22" i="2"/>
  <c r="BP22" i="2"/>
  <c r="BT22" i="2"/>
  <c r="BX22" i="2"/>
  <c r="CB22" i="2"/>
  <c r="CF22" i="2"/>
  <c r="CJ22" i="2"/>
  <c r="AJ23" i="2"/>
  <c r="AN23" i="2"/>
  <c r="AR23" i="2"/>
  <c r="AV23" i="2"/>
  <c r="AZ23" i="2"/>
  <c r="BD23" i="2"/>
  <c r="BH23" i="2"/>
  <c r="BL23" i="2"/>
  <c r="BP23" i="2"/>
  <c r="BT23" i="2"/>
  <c r="BX23" i="2"/>
  <c r="CB23" i="2"/>
  <c r="CF23" i="2"/>
  <c r="CJ23" i="2"/>
  <c r="AJ24" i="2"/>
  <c r="AN24" i="2"/>
  <c r="AR24" i="2"/>
  <c r="AV24" i="2"/>
  <c r="AZ24" i="2"/>
  <c r="BD24" i="2"/>
  <c r="BH24" i="2"/>
  <c r="BL24" i="2"/>
  <c r="BP24" i="2"/>
  <c r="BT24" i="2"/>
  <c r="BX24" i="2"/>
  <c r="CB24" i="2"/>
  <c r="CF24" i="2"/>
  <c r="CJ24" i="2"/>
  <c r="AJ25" i="2"/>
  <c r="AN25" i="2"/>
  <c r="AR25" i="2"/>
  <c r="AV25" i="2"/>
  <c r="AZ25" i="2"/>
  <c r="BD25" i="2"/>
  <c r="BH25" i="2"/>
  <c r="BL25" i="2"/>
  <c r="BP25" i="2"/>
  <c r="BT25" i="2"/>
  <c r="BX25" i="2"/>
  <c r="CB25" i="2"/>
  <c r="CF25" i="2"/>
  <c r="CJ25" i="2"/>
  <c r="AJ26" i="2"/>
  <c r="AN26" i="2"/>
  <c r="AR26" i="2"/>
  <c r="AV26" i="2"/>
  <c r="AZ26" i="2"/>
  <c r="BD26" i="2"/>
  <c r="BH26" i="2"/>
  <c r="BL26" i="2"/>
  <c r="BP26" i="2"/>
  <c r="BT26" i="2"/>
  <c r="BX26" i="2"/>
  <c r="CB26" i="2"/>
  <c r="CF26" i="2"/>
  <c r="CJ26" i="2"/>
  <c r="AJ27" i="2"/>
  <c r="AN27" i="2"/>
  <c r="AR27" i="2"/>
  <c r="AV27" i="2"/>
  <c r="AZ27" i="2"/>
  <c r="BD27" i="2"/>
  <c r="BH27" i="2"/>
  <c r="BL27" i="2"/>
  <c r="BP27" i="2"/>
  <c r="BT27" i="2"/>
  <c r="BX27" i="2"/>
  <c r="CB27" i="2"/>
  <c r="CF27" i="2"/>
  <c r="CJ27" i="2"/>
  <c r="CG27" i="2"/>
  <c r="AJ28" i="2"/>
  <c r="AN28" i="2"/>
  <c r="AR28" i="2"/>
  <c r="AV28" i="2"/>
  <c r="AZ28" i="2"/>
  <c r="BD28" i="2"/>
  <c r="BH28" i="2"/>
  <c r="BL28" i="2"/>
  <c r="BP28" i="2"/>
  <c r="BT28" i="2"/>
  <c r="BX28" i="2"/>
  <c r="CB28" i="2"/>
  <c r="CF28" i="2"/>
  <c r="CJ28" i="2"/>
  <c r="AJ29" i="2"/>
  <c r="AN29" i="2"/>
  <c r="AR29" i="2"/>
  <c r="AV29" i="2"/>
  <c r="AZ29" i="2"/>
  <c r="BD29" i="2"/>
  <c r="BH29" i="2"/>
  <c r="BL29" i="2"/>
  <c r="BP29" i="2"/>
  <c r="BT29" i="2"/>
  <c r="BX29" i="2"/>
  <c r="CB29" i="2"/>
  <c r="CF29" i="2"/>
  <c r="CJ29" i="2"/>
  <c r="AJ30" i="2"/>
  <c r="AN30" i="2"/>
  <c r="AR30" i="2"/>
  <c r="AV30" i="2"/>
  <c r="AZ30" i="2"/>
  <c r="BD30" i="2"/>
  <c r="BH30" i="2"/>
  <c r="BL30" i="2"/>
  <c r="BP30" i="2"/>
  <c r="BT30" i="2"/>
  <c r="BX30" i="2"/>
  <c r="CB30" i="2"/>
  <c r="CF30" i="2"/>
  <c r="CJ30" i="2"/>
  <c r="AJ31" i="2"/>
  <c r="AN31" i="2"/>
  <c r="AR31" i="2"/>
  <c r="AV31" i="2"/>
  <c r="AZ31" i="2"/>
  <c r="BD31" i="2"/>
  <c r="BH31" i="2"/>
  <c r="BL31" i="2"/>
  <c r="BP31" i="2"/>
  <c r="BT31" i="2"/>
  <c r="BX31" i="2"/>
  <c r="CB31" i="2"/>
  <c r="CF31" i="2"/>
  <c r="CJ31" i="2"/>
  <c r="AJ32" i="2"/>
  <c r="AN32" i="2"/>
  <c r="AR32" i="2"/>
  <c r="AV32" i="2"/>
  <c r="AZ32" i="2"/>
  <c r="BD32" i="2"/>
  <c r="BH32" i="2"/>
  <c r="BL32" i="2"/>
  <c r="BP32" i="2"/>
  <c r="BT32" i="2"/>
  <c r="BX32" i="2"/>
  <c r="CB32" i="2"/>
  <c r="CK27" i="2"/>
  <c r="AK28" i="2"/>
  <c r="AO28" i="2"/>
  <c r="AS28" i="2"/>
  <c r="AW28" i="2"/>
  <c r="BA28" i="2"/>
  <c r="BE28" i="2"/>
  <c r="BI28" i="2"/>
  <c r="BM28" i="2"/>
  <c r="BQ28" i="2"/>
  <c r="BU28" i="2"/>
  <c r="BY28" i="2"/>
  <c r="CC28" i="2"/>
  <c r="CG28" i="2"/>
  <c r="CK28" i="2"/>
  <c r="AK29" i="2"/>
  <c r="AO29" i="2"/>
  <c r="AS29" i="2"/>
  <c r="AW29" i="2"/>
  <c r="BA29" i="2"/>
  <c r="BE29" i="2"/>
  <c r="BI29" i="2"/>
  <c r="BM29" i="2"/>
  <c r="BQ29" i="2"/>
  <c r="BU29" i="2"/>
  <c r="BY29" i="2"/>
  <c r="CC29" i="2"/>
  <c r="CG29" i="2"/>
  <c r="CK29" i="2"/>
  <c r="AK30" i="2"/>
  <c r="AO30" i="2"/>
  <c r="AS30" i="2"/>
  <c r="AW30" i="2"/>
  <c r="BA30" i="2"/>
  <c r="CL27" i="2"/>
  <c r="AL28" i="2"/>
  <c r="AP28" i="2"/>
  <c r="AT28" i="2"/>
  <c r="AX28" i="2"/>
  <c r="BB28" i="2"/>
  <c r="BF28" i="2"/>
  <c r="BJ28" i="2"/>
  <c r="BN28" i="2"/>
  <c r="BR28" i="2"/>
  <c r="BV28" i="2"/>
  <c r="BZ28" i="2"/>
  <c r="CD28" i="2"/>
  <c r="CH28" i="2"/>
  <c r="CL28" i="2"/>
  <c r="AL29" i="2"/>
  <c r="AP29" i="2"/>
  <c r="AT29" i="2"/>
  <c r="AX29" i="2"/>
  <c r="BB29" i="2"/>
  <c r="BF29" i="2"/>
  <c r="BJ29" i="2"/>
  <c r="BN29" i="2"/>
  <c r="BR29" i="2"/>
  <c r="BV29" i="2"/>
  <c r="BZ29" i="2"/>
  <c r="CD29" i="2"/>
  <c r="CH29" i="2"/>
  <c r="CL29" i="2"/>
  <c r="AL30" i="2"/>
  <c r="AP30" i="2"/>
  <c r="AT30" i="2"/>
  <c r="AX30" i="2"/>
  <c r="BB30" i="2"/>
  <c r="BF30" i="2"/>
  <c r="BJ30" i="2"/>
  <c r="BN30" i="2"/>
  <c r="BR30" i="2"/>
  <c r="BV30" i="2"/>
  <c r="BZ30" i="2"/>
  <c r="CD30" i="2"/>
  <c r="CH30" i="2"/>
  <c r="CL30" i="2"/>
  <c r="AL31" i="2"/>
  <c r="AP31" i="2"/>
  <c r="AT31" i="2"/>
  <c r="AX31" i="2"/>
  <c r="BB31" i="2"/>
  <c r="BF31" i="2"/>
  <c r="BJ31" i="2"/>
  <c r="BN31" i="2"/>
  <c r="BR31" i="2"/>
  <c r="BV31" i="2"/>
  <c r="BZ31" i="2"/>
  <c r="CD31" i="2"/>
  <c r="CH31" i="2"/>
  <c r="CL31" i="2"/>
  <c r="AL32" i="2"/>
  <c r="AP32" i="2"/>
  <c r="AT32" i="2"/>
  <c r="AX32" i="2"/>
  <c r="BB32" i="2"/>
  <c r="BF32" i="2"/>
  <c r="BJ32" i="2"/>
  <c r="BN32" i="2"/>
  <c r="BR32" i="2"/>
  <c r="BV32" i="2"/>
  <c r="BZ32" i="2"/>
  <c r="CD32" i="2"/>
  <c r="CH32" i="2"/>
  <c r="CL32" i="2"/>
  <c r="AL33" i="2"/>
  <c r="AP33" i="2"/>
  <c r="AT33" i="2"/>
  <c r="AX33" i="2"/>
  <c r="BB33" i="2"/>
  <c r="BF33" i="2"/>
  <c r="BJ33" i="2"/>
  <c r="BN33" i="2"/>
  <c r="BR33" i="2"/>
  <c r="BV33" i="2"/>
  <c r="BZ33" i="2"/>
  <c r="CD33" i="2"/>
  <c r="CH33" i="2"/>
  <c r="CL33" i="2"/>
  <c r="AI28" i="2"/>
  <c r="AM28" i="2"/>
  <c r="AQ28" i="2"/>
  <c r="AU28" i="2"/>
  <c r="AY28" i="2"/>
  <c r="BC28" i="2"/>
  <c r="BG28" i="2"/>
  <c r="BK28" i="2"/>
  <c r="BO28" i="2"/>
  <c r="BS28" i="2"/>
  <c r="BW28" i="2"/>
  <c r="CA28" i="2"/>
  <c r="CE28" i="2"/>
  <c r="CI28" i="2"/>
  <c r="AI29" i="2"/>
  <c r="AM29" i="2"/>
  <c r="AQ29" i="2"/>
  <c r="AU29" i="2"/>
  <c r="AY29" i="2"/>
  <c r="BC29" i="2"/>
  <c r="BG29" i="2"/>
  <c r="BK29" i="2"/>
  <c r="BO29" i="2"/>
  <c r="BS29" i="2"/>
  <c r="BW29" i="2"/>
  <c r="CA29" i="2"/>
  <c r="CE29" i="2"/>
  <c r="CI29" i="2"/>
  <c r="AI30" i="2"/>
  <c r="AM30" i="2"/>
  <c r="AQ30" i="2"/>
  <c r="AU30" i="2"/>
  <c r="AY30" i="2"/>
  <c r="BC30" i="2"/>
  <c r="BG30" i="2"/>
  <c r="BK30" i="2"/>
  <c r="BO30" i="2"/>
  <c r="BS30" i="2"/>
  <c r="BW30" i="2"/>
  <c r="CA30" i="2"/>
  <c r="CE30" i="2"/>
  <c r="CI30" i="2"/>
  <c r="AI31" i="2"/>
  <c r="AM31" i="2"/>
  <c r="AQ31" i="2"/>
  <c r="AU31" i="2"/>
  <c r="AY31" i="2"/>
  <c r="BC31" i="2"/>
  <c r="BG31" i="2"/>
  <c r="BK31" i="2"/>
  <c r="BO31" i="2"/>
  <c r="BS31" i="2"/>
  <c r="BW31" i="2"/>
  <c r="CA31" i="2"/>
  <c r="CE31" i="2"/>
  <c r="CI31" i="2"/>
  <c r="AI32" i="2"/>
  <c r="AM32" i="2"/>
  <c r="AQ32" i="2"/>
  <c r="AU32" i="2"/>
  <c r="AY32" i="2"/>
  <c r="BC32" i="2"/>
  <c r="BG32" i="2"/>
  <c r="BK32" i="2"/>
  <c r="BO32" i="2"/>
  <c r="BS32" i="2"/>
  <c r="BW32" i="2"/>
  <c r="CA32" i="2"/>
  <c r="CE32" i="2"/>
  <c r="CI32" i="2"/>
  <c r="AI33" i="2"/>
  <c r="AM33" i="2"/>
  <c r="AQ33" i="2"/>
  <c r="AU33" i="2"/>
  <c r="AY33" i="2"/>
  <c r="BC33" i="2"/>
  <c r="BG33" i="2"/>
  <c r="BK33" i="2"/>
  <c r="BO33" i="2"/>
  <c r="BS33" i="2"/>
  <c r="BW33" i="2"/>
  <c r="CA33" i="2"/>
  <c r="CE33" i="2"/>
  <c r="CI33" i="2"/>
  <c r="AI34" i="2"/>
  <c r="AM34" i="2"/>
  <c r="AQ34" i="2"/>
  <c r="AU34" i="2"/>
  <c r="AY34" i="2"/>
  <c r="BC34" i="2"/>
  <c r="BG34" i="2"/>
  <c r="BK34" i="2"/>
  <c r="BO34" i="2"/>
  <c r="BS34" i="2"/>
  <c r="BW34" i="2"/>
  <c r="BE30" i="2"/>
  <c r="BU30" i="2"/>
  <c r="CK30" i="2"/>
  <c r="AW31" i="2"/>
  <c r="BM31" i="2"/>
  <c r="CC31" i="2"/>
  <c r="AO32" i="2"/>
  <c r="BE32" i="2"/>
  <c r="BU32" i="2"/>
  <c r="CG32" i="2"/>
  <c r="AK33" i="2"/>
  <c r="AS33" i="2"/>
  <c r="BA33" i="2"/>
  <c r="BI33" i="2"/>
  <c r="BQ33" i="2"/>
  <c r="BY33" i="2"/>
  <c r="CG33" i="2"/>
  <c r="AK34" i="2"/>
  <c r="AP34" i="2"/>
  <c r="AV34" i="2"/>
  <c r="BA34" i="2"/>
  <c r="BF34" i="2"/>
  <c r="BL34" i="2"/>
  <c r="BQ34" i="2"/>
  <c r="BV34" i="2"/>
  <c r="CA34" i="2"/>
  <c r="CE34" i="2"/>
  <c r="CI34" i="2"/>
  <c r="AI35" i="2"/>
  <c r="AM35" i="2"/>
  <c r="AQ35" i="2"/>
  <c r="AU35" i="2"/>
  <c r="AY35" i="2"/>
  <c r="BC35" i="2"/>
  <c r="BG35" i="2"/>
  <c r="BK35" i="2"/>
  <c r="BO35" i="2"/>
  <c r="BS35" i="2"/>
  <c r="BW35" i="2"/>
  <c r="CA35" i="2"/>
  <c r="CE35" i="2"/>
  <c r="CI35" i="2"/>
  <c r="AI36" i="2"/>
  <c r="AM36" i="2"/>
  <c r="AQ36" i="2"/>
  <c r="AU36" i="2"/>
  <c r="AY36" i="2"/>
  <c r="BC36" i="2"/>
  <c r="BG36" i="2"/>
  <c r="BK36" i="2"/>
  <c r="BO36" i="2"/>
  <c r="BS36" i="2"/>
  <c r="BW36" i="2"/>
  <c r="CA36" i="2"/>
  <c r="CE36" i="2"/>
  <c r="CI36" i="2"/>
  <c r="AI37" i="2"/>
  <c r="AM37" i="2"/>
  <c r="AQ37" i="2"/>
  <c r="AU37" i="2"/>
  <c r="AY37" i="2"/>
  <c r="BC37" i="2"/>
  <c r="BG37" i="2"/>
  <c r="BK37" i="2"/>
  <c r="BO37" i="2"/>
  <c r="BS37" i="2"/>
  <c r="BW37" i="2"/>
  <c r="CA37" i="2"/>
  <c r="CE37" i="2"/>
  <c r="CI37" i="2"/>
  <c r="AI38" i="2"/>
  <c r="AM38" i="2"/>
  <c r="AQ38" i="2"/>
  <c r="AU38" i="2"/>
  <c r="AY38" i="2"/>
  <c r="BC38" i="2"/>
  <c r="BG38" i="2"/>
  <c r="BK38" i="2"/>
  <c r="BO38" i="2"/>
  <c r="BS38" i="2"/>
  <c r="BW38" i="2"/>
  <c r="CA38" i="2"/>
  <c r="CE38" i="2"/>
  <c r="CI38" i="2"/>
  <c r="AI39" i="2"/>
  <c r="BI30" i="2"/>
  <c r="BY30" i="2"/>
  <c r="AK31" i="2"/>
  <c r="BA31" i="2"/>
  <c r="BQ31" i="2"/>
  <c r="CG31" i="2"/>
  <c r="AS32" i="2"/>
  <c r="BI32" i="2"/>
  <c r="BY32" i="2"/>
  <c r="CJ32" i="2"/>
  <c r="AN33" i="2"/>
  <c r="AV33" i="2"/>
  <c r="BD33" i="2"/>
  <c r="BL33" i="2"/>
  <c r="BT33" i="2"/>
  <c r="CB33" i="2"/>
  <c r="CJ33" i="2"/>
  <c r="AL34" i="2"/>
  <c r="AR34" i="2"/>
  <c r="AW34" i="2"/>
  <c r="BB34" i="2"/>
  <c r="BH34" i="2"/>
  <c r="BM34" i="2"/>
  <c r="BR34" i="2"/>
  <c r="BX34" i="2"/>
  <c r="CB34" i="2"/>
  <c r="CF34" i="2"/>
  <c r="CJ34" i="2"/>
  <c r="AJ35" i="2"/>
  <c r="AN35" i="2"/>
  <c r="AR35" i="2"/>
  <c r="AV35" i="2"/>
  <c r="AZ35" i="2"/>
  <c r="BD35" i="2"/>
  <c r="BH35" i="2"/>
  <c r="BL35" i="2"/>
  <c r="BP35" i="2"/>
  <c r="BT35" i="2"/>
  <c r="BX35" i="2"/>
  <c r="CB35" i="2"/>
  <c r="CF35" i="2"/>
  <c r="CJ35" i="2"/>
  <c r="AJ36" i="2"/>
  <c r="AN36" i="2"/>
  <c r="AR36" i="2"/>
  <c r="AV36" i="2"/>
  <c r="AZ36" i="2"/>
  <c r="BD36" i="2"/>
  <c r="BH36" i="2"/>
  <c r="BL36" i="2"/>
  <c r="BP36" i="2"/>
  <c r="BT36" i="2"/>
  <c r="BX36" i="2"/>
  <c r="CB36" i="2"/>
  <c r="CF36" i="2"/>
  <c r="CJ36" i="2"/>
  <c r="AJ37" i="2"/>
  <c r="AN37" i="2"/>
  <c r="AR37" i="2"/>
  <c r="AV37" i="2"/>
  <c r="AZ37" i="2"/>
  <c r="BD37" i="2"/>
  <c r="BH37" i="2"/>
  <c r="BL37" i="2"/>
  <c r="BP37" i="2"/>
  <c r="BT37" i="2"/>
  <c r="BX37" i="2"/>
  <c r="CB37" i="2"/>
  <c r="CF37" i="2"/>
  <c r="CJ37" i="2"/>
  <c r="AJ38" i="2"/>
  <c r="AN38" i="2"/>
  <c r="AR38" i="2"/>
  <c r="AV38" i="2"/>
  <c r="AZ38" i="2"/>
  <c r="BD38" i="2"/>
  <c r="BH38" i="2"/>
  <c r="BL38" i="2"/>
  <c r="BP38" i="2"/>
  <c r="BT38" i="2"/>
  <c r="BX38" i="2"/>
  <c r="CB38" i="2"/>
  <c r="CF38" i="2"/>
  <c r="CJ38" i="2"/>
  <c r="AJ39" i="2"/>
  <c r="AN39" i="2"/>
  <c r="AR39" i="2"/>
  <c r="AV39" i="2"/>
  <c r="AZ39" i="2"/>
  <c r="BD39" i="2"/>
  <c r="BH39" i="2"/>
  <c r="BL39" i="2"/>
  <c r="BP39" i="2"/>
  <c r="BT39" i="2"/>
  <c r="BX39" i="2"/>
  <c r="CB39" i="2"/>
  <c r="CF39" i="2"/>
  <c r="CJ39" i="2"/>
  <c r="AJ40" i="2"/>
  <c r="AN40" i="2"/>
  <c r="AR40" i="2"/>
  <c r="AV40" i="2"/>
  <c r="BM30" i="2"/>
  <c r="CC30" i="2"/>
  <c r="AO31" i="2"/>
  <c r="BE31" i="2"/>
  <c r="BU31" i="2"/>
  <c r="CK31" i="2"/>
  <c r="AW32" i="2"/>
  <c r="BM32" i="2"/>
  <c r="CC32" i="2"/>
  <c r="CK32" i="2"/>
  <c r="AO33" i="2"/>
  <c r="AW33" i="2"/>
  <c r="BE33" i="2"/>
  <c r="BM33" i="2"/>
  <c r="BU33" i="2"/>
  <c r="CC33" i="2"/>
  <c r="CK33" i="2"/>
  <c r="AN34" i="2"/>
  <c r="AS34" i="2"/>
  <c r="AX34" i="2"/>
  <c r="BD34" i="2"/>
  <c r="BI34" i="2"/>
  <c r="BN34" i="2"/>
  <c r="BT34" i="2"/>
  <c r="BY34" i="2"/>
  <c r="CC34" i="2"/>
  <c r="CG34" i="2"/>
  <c r="CK34" i="2"/>
  <c r="AK35" i="2"/>
  <c r="AO35" i="2"/>
  <c r="AS35" i="2"/>
  <c r="AW35" i="2"/>
  <c r="BA35" i="2"/>
  <c r="BE35" i="2"/>
  <c r="BI35" i="2"/>
  <c r="BM35" i="2"/>
  <c r="BQ35" i="2"/>
  <c r="BU35" i="2"/>
  <c r="BY35" i="2"/>
  <c r="CC35" i="2"/>
  <c r="CG35" i="2"/>
  <c r="CK35" i="2"/>
  <c r="AK36" i="2"/>
  <c r="AO36" i="2"/>
  <c r="AS36" i="2"/>
  <c r="AW36" i="2"/>
  <c r="BA36" i="2"/>
  <c r="BE36" i="2"/>
  <c r="BI36" i="2"/>
  <c r="BM36" i="2"/>
  <c r="BQ36" i="2"/>
  <c r="BU36" i="2"/>
  <c r="BY36" i="2"/>
  <c r="CC36" i="2"/>
  <c r="CG36" i="2"/>
  <c r="CK36" i="2"/>
  <c r="AK37" i="2"/>
  <c r="AO37" i="2"/>
  <c r="AS37" i="2"/>
  <c r="AW37" i="2"/>
  <c r="BA37" i="2"/>
  <c r="BE37" i="2"/>
  <c r="BI37" i="2"/>
  <c r="BM37" i="2"/>
  <c r="BQ37" i="2"/>
  <c r="BU37" i="2"/>
  <c r="BY37" i="2"/>
  <c r="CC37" i="2"/>
  <c r="CG37" i="2"/>
  <c r="CK37" i="2"/>
  <c r="AK38" i="2"/>
  <c r="AO38" i="2"/>
  <c r="AS38" i="2"/>
  <c r="AW38" i="2"/>
  <c r="BA38" i="2"/>
  <c r="BE38" i="2"/>
  <c r="BI38" i="2"/>
  <c r="BM38" i="2"/>
  <c r="BQ38" i="2"/>
  <c r="BU38" i="2"/>
  <c r="BY38" i="2"/>
  <c r="CC38" i="2"/>
  <c r="CG38" i="2"/>
  <c r="CK38" i="2"/>
  <c r="AK39" i="2"/>
  <c r="AO39" i="2"/>
  <c r="AS39" i="2"/>
  <c r="AW39" i="2"/>
  <c r="BA39" i="2"/>
  <c r="BE39" i="2"/>
  <c r="BI39" i="2"/>
  <c r="BM39" i="2"/>
  <c r="BQ39" i="2"/>
  <c r="BU39" i="2"/>
  <c r="BY39" i="2"/>
  <c r="CC39" i="2"/>
  <c r="CG39" i="2"/>
  <c r="CK39" i="2"/>
  <c r="AK40" i="2"/>
  <c r="AO40" i="2"/>
  <c r="AS40" i="2"/>
  <c r="AW40" i="2"/>
  <c r="BQ30" i="2"/>
  <c r="CG30" i="2"/>
  <c r="AS31" i="2"/>
  <c r="BI31" i="2"/>
  <c r="BY31" i="2"/>
  <c r="AK32" i="2"/>
  <c r="BA32" i="2"/>
  <c r="BQ32" i="2"/>
  <c r="CF32" i="2"/>
  <c r="AJ33" i="2"/>
  <c r="AR33" i="2"/>
  <c r="AZ33" i="2"/>
  <c r="BH33" i="2"/>
  <c r="BP33" i="2"/>
  <c r="BX33" i="2"/>
  <c r="CF33" i="2"/>
  <c r="AJ34" i="2"/>
  <c r="AO34" i="2"/>
  <c r="AT34" i="2"/>
  <c r="AZ34" i="2"/>
  <c r="BE34" i="2"/>
  <c r="BJ34" i="2"/>
  <c r="BP34" i="2"/>
  <c r="BU34" i="2"/>
  <c r="BZ34" i="2"/>
  <c r="CD34" i="2"/>
  <c r="CH34" i="2"/>
  <c r="CL34" i="2"/>
  <c r="AL35" i="2"/>
  <c r="AP35" i="2"/>
  <c r="AT35" i="2"/>
  <c r="AX35" i="2"/>
  <c r="BB35" i="2"/>
  <c r="BF35" i="2"/>
  <c r="BJ35" i="2"/>
  <c r="BN35" i="2"/>
  <c r="BR35" i="2"/>
  <c r="BV35" i="2"/>
  <c r="BZ35" i="2"/>
  <c r="CD35" i="2"/>
  <c r="CH35" i="2"/>
  <c r="CL35" i="2"/>
  <c r="AL36" i="2"/>
  <c r="AP36" i="2"/>
  <c r="AT36" i="2"/>
  <c r="AX36" i="2"/>
  <c r="BB36" i="2"/>
  <c r="BF36" i="2"/>
  <c r="BJ36" i="2"/>
  <c r="BN36" i="2"/>
  <c r="BR36" i="2"/>
  <c r="BV36" i="2"/>
  <c r="BZ36" i="2"/>
  <c r="CD36" i="2"/>
  <c r="CH36" i="2"/>
  <c r="CL36" i="2"/>
  <c r="AL37" i="2"/>
  <c r="AP37" i="2"/>
  <c r="AT37" i="2"/>
  <c r="AX37" i="2"/>
  <c r="BB37" i="2"/>
  <c r="BF37" i="2"/>
  <c r="BJ37" i="2"/>
  <c r="BN37" i="2"/>
  <c r="BR37" i="2"/>
  <c r="BV37" i="2"/>
  <c r="BZ37" i="2"/>
  <c r="CD37" i="2"/>
  <c r="CH37" i="2"/>
  <c r="CL37" i="2"/>
  <c r="AL38" i="2"/>
  <c r="AP38" i="2"/>
  <c r="AT38" i="2"/>
  <c r="AX38" i="2"/>
  <c r="BB38" i="2"/>
  <c r="BF38" i="2"/>
  <c r="BJ38" i="2"/>
  <c r="BN38" i="2"/>
  <c r="BR38" i="2"/>
  <c r="BV38" i="2"/>
  <c r="BZ38" i="2"/>
  <c r="CD38" i="2"/>
  <c r="CH38" i="2"/>
  <c r="CL38" i="2"/>
  <c r="AL39" i="2"/>
  <c r="AP39" i="2"/>
  <c r="AT39" i="2"/>
  <c r="AX39" i="2"/>
  <c r="BB39" i="2"/>
  <c r="BF39" i="2"/>
  <c r="BJ39" i="2"/>
  <c r="BN39" i="2"/>
  <c r="BR39" i="2"/>
  <c r="BV39" i="2"/>
  <c r="BZ39" i="2"/>
  <c r="CD39" i="2"/>
  <c r="CH39" i="2"/>
  <c r="CL39" i="2"/>
  <c r="AL40" i="2"/>
  <c r="AP40" i="2"/>
  <c r="AT40" i="2"/>
  <c r="AX40" i="2"/>
  <c r="BB40" i="2"/>
  <c r="AM39" i="2"/>
  <c r="BC39" i="2"/>
  <c r="BS39" i="2"/>
  <c r="CI39" i="2"/>
  <c r="AU40" i="2"/>
  <c r="BC40" i="2"/>
  <c r="BG40" i="2"/>
  <c r="BK40" i="2"/>
  <c r="BO40" i="2"/>
  <c r="BS40" i="2"/>
  <c r="BW40" i="2"/>
  <c r="CA40" i="2"/>
  <c r="CE40" i="2"/>
  <c r="CI40" i="2"/>
  <c r="AI41" i="2"/>
  <c r="AM41" i="2"/>
  <c r="AQ41" i="2"/>
  <c r="AU41" i="2"/>
  <c r="AY41" i="2"/>
  <c r="BC41" i="2"/>
  <c r="BG41" i="2"/>
  <c r="BK41" i="2"/>
  <c r="BO41" i="2"/>
  <c r="BS41" i="2"/>
  <c r="BW41" i="2"/>
  <c r="CA41" i="2"/>
  <c r="CE41" i="2"/>
  <c r="CI41" i="2"/>
  <c r="AI42" i="2"/>
  <c r="AM42" i="2"/>
  <c r="AQ42" i="2"/>
  <c r="AU42" i="2"/>
  <c r="AY42" i="2"/>
  <c r="BC42" i="2"/>
  <c r="BG42" i="2"/>
  <c r="BK42" i="2"/>
  <c r="BO42" i="2"/>
  <c r="BS42" i="2"/>
  <c r="BW42" i="2"/>
  <c r="CA42" i="2"/>
  <c r="CE42" i="2"/>
  <c r="CI42" i="2"/>
  <c r="AI43" i="2"/>
  <c r="AM43" i="2"/>
  <c r="AQ43" i="2"/>
  <c r="AU43" i="2"/>
  <c r="AY43" i="2"/>
  <c r="BC43" i="2"/>
  <c r="BG43" i="2"/>
  <c r="BK43" i="2"/>
  <c r="BO43" i="2"/>
  <c r="BS43" i="2"/>
  <c r="BW43" i="2"/>
  <c r="CA43" i="2"/>
  <c r="CE43" i="2"/>
  <c r="CI43" i="2"/>
  <c r="AI44" i="2"/>
  <c r="AM44" i="2"/>
  <c r="AQ44" i="2"/>
  <c r="AU44" i="2"/>
  <c r="AY44" i="2"/>
  <c r="BC44" i="2"/>
  <c r="BG44" i="2"/>
  <c r="BK44" i="2"/>
  <c r="BO44" i="2"/>
  <c r="BS44" i="2"/>
  <c r="BW44" i="2"/>
  <c r="CA44" i="2"/>
  <c r="CE44" i="2"/>
  <c r="CI44" i="2"/>
  <c r="AI45" i="2"/>
  <c r="AM45" i="2"/>
  <c r="AQ45" i="2"/>
  <c r="AU45" i="2"/>
  <c r="AY45" i="2"/>
  <c r="BC45" i="2"/>
  <c r="BG45" i="2"/>
  <c r="BK45" i="2"/>
  <c r="BO45" i="2"/>
  <c r="BS45" i="2"/>
  <c r="BW45" i="2"/>
  <c r="CA45" i="2"/>
  <c r="CE45" i="2"/>
  <c r="CI45" i="2"/>
  <c r="AI46" i="2"/>
  <c r="AM46" i="2"/>
  <c r="AQ46" i="2"/>
  <c r="AU46" i="2"/>
  <c r="AY46" i="2"/>
  <c r="BC46" i="2"/>
  <c r="BG46" i="2"/>
  <c r="BK46" i="2"/>
  <c r="BO46" i="2"/>
  <c r="BS46" i="2"/>
  <c r="BW46" i="2"/>
  <c r="CA46" i="2"/>
  <c r="CE46" i="2"/>
  <c r="CI46" i="2"/>
  <c r="AI47" i="2"/>
  <c r="AM47" i="2"/>
  <c r="AQ47" i="2"/>
  <c r="AU47" i="2"/>
  <c r="AY47" i="2"/>
  <c r="BC47" i="2"/>
  <c r="BG47" i="2"/>
  <c r="BK47" i="2"/>
  <c r="BO47" i="2"/>
  <c r="BS47" i="2"/>
  <c r="BW47" i="2"/>
  <c r="CA47" i="2"/>
  <c r="CE47" i="2"/>
  <c r="CI47" i="2"/>
  <c r="AI48" i="2"/>
  <c r="AM48" i="2"/>
  <c r="AQ48" i="2"/>
  <c r="AU48" i="2"/>
  <c r="AY48" i="2"/>
  <c r="BC48" i="2"/>
  <c r="BG48" i="2"/>
  <c r="BK48" i="2"/>
  <c r="BO48" i="2"/>
  <c r="BS48" i="2"/>
  <c r="BW48" i="2"/>
  <c r="CA48" i="2"/>
  <c r="CE48" i="2"/>
  <c r="CI48" i="2"/>
  <c r="AI49" i="2"/>
  <c r="AM49" i="2"/>
  <c r="AQ49" i="2"/>
  <c r="AU49" i="2"/>
  <c r="AY49" i="2"/>
  <c r="BC49" i="2"/>
  <c r="BG49" i="2"/>
  <c r="BK49" i="2"/>
  <c r="BO49" i="2"/>
  <c r="BS49" i="2"/>
  <c r="BW49" i="2"/>
  <c r="CA49" i="2"/>
  <c r="CE49" i="2"/>
  <c r="CI49" i="2"/>
  <c r="AI50" i="2"/>
  <c r="AM50" i="2"/>
  <c r="AQ50" i="2"/>
  <c r="AU50" i="2"/>
  <c r="AY50" i="2"/>
  <c r="BC50" i="2"/>
  <c r="BG50" i="2"/>
  <c r="BK50" i="2"/>
  <c r="BO50" i="2"/>
  <c r="BS50" i="2"/>
  <c r="BW50" i="2"/>
  <c r="CA50" i="2"/>
  <c r="CE50" i="2"/>
  <c r="CI50" i="2"/>
  <c r="AQ39" i="2"/>
  <c r="BG39" i="2"/>
  <c r="BW39" i="2"/>
  <c r="AI40" i="2"/>
  <c r="AY40" i="2"/>
  <c r="BD40" i="2"/>
  <c r="BH40" i="2"/>
  <c r="BL40" i="2"/>
  <c r="BP40" i="2"/>
  <c r="BT40" i="2"/>
  <c r="BX40" i="2"/>
  <c r="CB40" i="2"/>
  <c r="CF40" i="2"/>
  <c r="CJ40" i="2"/>
  <c r="AJ41" i="2"/>
  <c r="AN41" i="2"/>
  <c r="AR41" i="2"/>
  <c r="AV41" i="2"/>
  <c r="AZ41" i="2"/>
  <c r="BD41" i="2"/>
  <c r="BH41" i="2"/>
  <c r="BL41" i="2"/>
  <c r="BP41" i="2"/>
  <c r="BT41" i="2"/>
  <c r="BX41" i="2"/>
  <c r="CB41" i="2"/>
  <c r="CF41" i="2"/>
  <c r="CJ41" i="2"/>
  <c r="AJ42" i="2"/>
  <c r="AN42" i="2"/>
  <c r="AR42" i="2"/>
  <c r="AV42" i="2"/>
  <c r="AZ42" i="2"/>
  <c r="BD42" i="2"/>
  <c r="BH42" i="2"/>
  <c r="BL42" i="2"/>
  <c r="BP42" i="2"/>
  <c r="BT42" i="2"/>
  <c r="BX42" i="2"/>
  <c r="CB42" i="2"/>
  <c r="CF42" i="2"/>
  <c r="CJ42" i="2"/>
  <c r="AJ43" i="2"/>
  <c r="AN43" i="2"/>
  <c r="AR43" i="2"/>
  <c r="AV43" i="2"/>
  <c r="AZ43" i="2"/>
  <c r="BD43" i="2"/>
  <c r="BH43" i="2"/>
  <c r="BL43" i="2"/>
  <c r="BP43" i="2"/>
  <c r="BT43" i="2"/>
  <c r="BX43" i="2"/>
  <c r="CB43" i="2"/>
  <c r="CF43" i="2"/>
  <c r="CJ43" i="2"/>
  <c r="AJ44" i="2"/>
  <c r="AN44" i="2"/>
  <c r="AR44" i="2"/>
  <c r="AV44" i="2"/>
  <c r="AZ44" i="2"/>
  <c r="BD44" i="2"/>
  <c r="BH44" i="2"/>
  <c r="BL44" i="2"/>
  <c r="BP44" i="2"/>
  <c r="BT44" i="2"/>
  <c r="BX44" i="2"/>
  <c r="CB44" i="2"/>
  <c r="CF44" i="2"/>
  <c r="CJ44" i="2"/>
  <c r="AJ45" i="2"/>
  <c r="AN45" i="2"/>
  <c r="AR45" i="2"/>
  <c r="AV45" i="2"/>
  <c r="AZ45" i="2"/>
  <c r="BD45" i="2"/>
  <c r="BH45" i="2"/>
  <c r="BL45" i="2"/>
  <c r="BP45" i="2"/>
  <c r="BT45" i="2"/>
  <c r="BX45" i="2"/>
  <c r="CB45" i="2"/>
  <c r="CF45" i="2"/>
  <c r="CJ45" i="2"/>
  <c r="AJ46" i="2"/>
  <c r="AN46" i="2"/>
  <c r="AR46" i="2"/>
  <c r="AV46" i="2"/>
  <c r="AZ46" i="2"/>
  <c r="BD46" i="2"/>
  <c r="BH46" i="2"/>
  <c r="BL46" i="2"/>
  <c r="BP46" i="2"/>
  <c r="BT46" i="2"/>
  <c r="BX46" i="2"/>
  <c r="CB46" i="2"/>
  <c r="CF46" i="2"/>
  <c r="CJ46" i="2"/>
  <c r="AJ47" i="2"/>
  <c r="AN47" i="2"/>
  <c r="AR47" i="2"/>
  <c r="AV47" i="2"/>
  <c r="AZ47" i="2"/>
  <c r="BD47" i="2"/>
  <c r="BH47" i="2"/>
  <c r="BL47" i="2"/>
  <c r="BP47" i="2"/>
  <c r="BT47" i="2"/>
  <c r="BX47" i="2"/>
  <c r="CB47" i="2"/>
  <c r="CF47" i="2"/>
  <c r="CJ47" i="2"/>
  <c r="AJ48" i="2"/>
  <c r="AN48" i="2"/>
  <c r="AU39" i="2"/>
  <c r="BK39" i="2"/>
  <c r="CA39" i="2"/>
  <c r="AM40" i="2"/>
  <c r="AZ40" i="2"/>
  <c r="BE40" i="2"/>
  <c r="BI40" i="2"/>
  <c r="BM40" i="2"/>
  <c r="BQ40" i="2"/>
  <c r="BU40" i="2"/>
  <c r="BY40" i="2"/>
  <c r="CC40" i="2"/>
  <c r="CG40" i="2"/>
  <c r="CK40" i="2"/>
  <c r="AK41" i="2"/>
  <c r="AO41" i="2"/>
  <c r="AS41" i="2"/>
  <c r="AW41" i="2"/>
  <c r="BA41" i="2"/>
  <c r="BE41" i="2"/>
  <c r="BI41" i="2"/>
  <c r="BM41" i="2"/>
  <c r="BQ41" i="2"/>
  <c r="BU41" i="2"/>
  <c r="BY41" i="2"/>
  <c r="CC41" i="2"/>
  <c r="CG41" i="2"/>
  <c r="CK41" i="2"/>
  <c r="AK42" i="2"/>
  <c r="AO42" i="2"/>
  <c r="AS42" i="2"/>
  <c r="AW42" i="2"/>
  <c r="BA42" i="2"/>
  <c r="BE42" i="2"/>
  <c r="BI42" i="2"/>
  <c r="BM42" i="2"/>
  <c r="BQ42" i="2"/>
  <c r="BU42" i="2"/>
  <c r="BY42" i="2"/>
  <c r="CC42" i="2"/>
  <c r="CG42" i="2"/>
  <c r="CK42" i="2"/>
  <c r="AK43" i="2"/>
  <c r="AO43" i="2"/>
  <c r="AS43" i="2"/>
  <c r="AW43" i="2"/>
  <c r="BA43" i="2"/>
  <c r="BE43" i="2"/>
  <c r="BI43" i="2"/>
  <c r="BM43" i="2"/>
  <c r="BQ43" i="2"/>
  <c r="BU43" i="2"/>
  <c r="BY43" i="2"/>
  <c r="CC43" i="2"/>
  <c r="CG43" i="2"/>
  <c r="CK43" i="2"/>
  <c r="AK44" i="2"/>
  <c r="AO44" i="2"/>
  <c r="AS44" i="2"/>
  <c r="AW44" i="2"/>
  <c r="BA44" i="2"/>
  <c r="BE44" i="2"/>
  <c r="BI44" i="2"/>
  <c r="BM44" i="2"/>
  <c r="BQ44" i="2"/>
  <c r="BU44" i="2"/>
  <c r="BY44" i="2"/>
  <c r="CC44" i="2"/>
  <c r="CG44" i="2"/>
  <c r="CK44" i="2"/>
  <c r="AK45" i="2"/>
  <c r="AO45" i="2"/>
  <c r="AS45" i="2"/>
  <c r="AW45" i="2"/>
  <c r="BA45" i="2"/>
  <c r="BE45" i="2"/>
  <c r="BI45" i="2"/>
  <c r="BM45" i="2"/>
  <c r="BQ45" i="2"/>
  <c r="BU45" i="2"/>
  <c r="BY45" i="2"/>
  <c r="CC45" i="2"/>
  <c r="CG45" i="2"/>
  <c r="CK45" i="2"/>
  <c r="AK46" i="2"/>
  <c r="AO46" i="2"/>
  <c r="AS46" i="2"/>
  <c r="AW46" i="2"/>
  <c r="BA46" i="2"/>
  <c r="BE46" i="2"/>
  <c r="BI46" i="2"/>
  <c r="BM46" i="2"/>
  <c r="BQ46" i="2"/>
  <c r="BU46" i="2"/>
  <c r="BY46" i="2"/>
  <c r="CC46" i="2"/>
  <c r="CG46" i="2"/>
  <c r="CK46" i="2"/>
  <c r="AK47" i="2"/>
  <c r="AO47" i="2"/>
  <c r="AS47" i="2"/>
  <c r="AW47" i="2"/>
  <c r="BA47" i="2"/>
  <c r="BE47" i="2"/>
  <c r="BI47" i="2"/>
  <c r="BM47" i="2"/>
  <c r="BQ47" i="2"/>
  <c r="BU47" i="2"/>
  <c r="BY47" i="2"/>
  <c r="CC47" i="2"/>
  <c r="CG47" i="2"/>
  <c r="CK47" i="2"/>
  <c r="AK48" i="2"/>
  <c r="AO48" i="2"/>
  <c r="AS48" i="2"/>
  <c r="AW48" i="2"/>
  <c r="BA48" i="2"/>
  <c r="BE48" i="2"/>
  <c r="BI48" i="2"/>
  <c r="BM48" i="2"/>
  <c r="BQ48" i="2"/>
  <c r="BU48" i="2"/>
  <c r="BY48" i="2"/>
  <c r="CC48" i="2"/>
  <c r="CG48" i="2"/>
  <c r="CK48" i="2"/>
  <c r="AK49" i="2"/>
  <c r="AO49" i="2"/>
  <c r="AS49" i="2"/>
  <c r="AW49" i="2"/>
  <c r="BA49" i="2"/>
  <c r="BE49" i="2"/>
  <c r="BI49" i="2"/>
  <c r="BM49" i="2"/>
  <c r="BQ49" i="2"/>
  <c r="BU49" i="2"/>
  <c r="BY49" i="2"/>
  <c r="CC49" i="2"/>
  <c r="CG49" i="2"/>
  <c r="CK49" i="2"/>
  <c r="AY39" i="2"/>
  <c r="BO39" i="2"/>
  <c r="CE39" i="2"/>
  <c r="AQ40" i="2"/>
  <c r="BA40" i="2"/>
  <c r="BF40" i="2"/>
  <c r="BJ40" i="2"/>
  <c r="BN40" i="2"/>
  <c r="BR40" i="2"/>
  <c r="BV40" i="2"/>
  <c r="BZ40" i="2"/>
  <c r="CD40" i="2"/>
  <c r="CH40" i="2"/>
  <c r="CL40" i="2"/>
  <c r="AL41" i="2"/>
  <c r="AP41" i="2"/>
  <c r="AT41" i="2"/>
  <c r="AX41" i="2"/>
  <c r="BB41" i="2"/>
  <c r="BF41" i="2"/>
  <c r="BJ41" i="2"/>
  <c r="BN41" i="2"/>
  <c r="BR41" i="2"/>
  <c r="BV41" i="2"/>
  <c r="BZ41" i="2"/>
  <c r="CD41" i="2"/>
  <c r="CH41" i="2"/>
  <c r="CL41" i="2"/>
  <c r="AL42" i="2"/>
  <c r="AP42" i="2"/>
  <c r="AT42" i="2"/>
  <c r="AX42" i="2"/>
  <c r="BB42" i="2"/>
  <c r="BF42" i="2"/>
  <c r="BJ42" i="2"/>
  <c r="BN42" i="2"/>
  <c r="BR42" i="2"/>
  <c r="BV42" i="2"/>
  <c r="BZ42" i="2"/>
  <c r="CD42" i="2"/>
  <c r="CH42" i="2"/>
  <c r="CL42" i="2"/>
  <c r="AL43" i="2"/>
  <c r="AP43" i="2"/>
  <c r="AT43" i="2"/>
  <c r="AX43" i="2"/>
  <c r="BB43" i="2"/>
  <c r="BF43" i="2"/>
  <c r="BJ43" i="2"/>
  <c r="BN43" i="2"/>
  <c r="BR43" i="2"/>
  <c r="BV43" i="2"/>
  <c r="BZ43" i="2"/>
  <c r="CD43" i="2"/>
  <c r="CH43" i="2"/>
  <c r="CL43" i="2"/>
  <c r="AL44" i="2"/>
  <c r="AP44" i="2"/>
  <c r="AT44" i="2"/>
  <c r="AX44" i="2"/>
  <c r="BB44" i="2"/>
  <c r="BF44" i="2"/>
  <c r="BJ44" i="2"/>
  <c r="BN44" i="2"/>
  <c r="BR44" i="2"/>
  <c r="BV44" i="2"/>
  <c r="BZ44" i="2"/>
  <c r="CD44" i="2"/>
  <c r="CH44" i="2"/>
  <c r="CL44" i="2"/>
  <c r="AL45" i="2"/>
  <c r="AP45" i="2"/>
  <c r="AT45" i="2"/>
  <c r="AX45" i="2"/>
  <c r="BB45" i="2"/>
  <c r="BF45" i="2"/>
  <c r="BJ45" i="2"/>
  <c r="BN45" i="2"/>
  <c r="BR45" i="2"/>
  <c r="BV45" i="2"/>
  <c r="BZ45" i="2"/>
  <c r="CD45" i="2"/>
  <c r="CH45" i="2"/>
  <c r="CL45" i="2"/>
  <c r="AL46" i="2"/>
  <c r="AP46" i="2"/>
  <c r="AT46" i="2"/>
  <c r="AX46" i="2"/>
  <c r="BB46" i="2"/>
  <c r="BF46" i="2"/>
  <c r="BJ46" i="2"/>
  <c r="BN46" i="2"/>
  <c r="BR46" i="2"/>
  <c r="BV46" i="2"/>
  <c r="BZ46" i="2"/>
  <c r="CD46" i="2"/>
  <c r="CH46" i="2"/>
  <c r="CL46" i="2"/>
  <c r="AL47" i="2"/>
  <c r="AP47" i="2"/>
  <c r="AT47" i="2"/>
  <c r="AX47" i="2"/>
  <c r="BB47" i="2"/>
  <c r="BF47" i="2"/>
  <c r="BJ47" i="2"/>
  <c r="BN47" i="2"/>
  <c r="BR47" i="2"/>
  <c r="BV47" i="2"/>
  <c r="BZ47" i="2"/>
  <c r="CD47" i="2"/>
  <c r="CH47" i="2"/>
  <c r="CL47" i="2"/>
  <c r="AL48" i="2"/>
  <c r="AP48" i="2"/>
  <c r="AT48" i="2"/>
  <c r="AX48" i="2"/>
  <c r="BB48" i="2"/>
  <c r="BF48" i="2"/>
  <c r="BJ48" i="2"/>
  <c r="BN48" i="2"/>
  <c r="BR48" i="2"/>
  <c r="BV48" i="2"/>
  <c r="BZ48" i="2"/>
  <c r="CD48" i="2"/>
  <c r="CH48" i="2"/>
  <c r="CL48" i="2"/>
  <c r="AL49" i="2"/>
  <c r="AP49" i="2"/>
  <c r="AT49" i="2"/>
  <c r="AX49" i="2"/>
  <c r="BB49" i="2"/>
  <c r="BF49" i="2"/>
  <c r="BJ49" i="2"/>
  <c r="BN49" i="2"/>
  <c r="BR49" i="2"/>
  <c r="BV49" i="2"/>
  <c r="BZ49" i="2"/>
  <c r="CD49" i="2"/>
  <c r="CH49" i="2"/>
  <c r="CL49" i="2"/>
  <c r="AL50" i="2"/>
  <c r="AP50" i="2"/>
  <c r="AT50" i="2"/>
  <c r="AX50" i="2"/>
  <c r="BB50" i="2"/>
  <c r="BF50" i="2"/>
  <c r="BJ50" i="2"/>
  <c r="BN50" i="2"/>
  <c r="BR50" i="2"/>
  <c r="BV50" i="2"/>
  <c r="BZ50" i="2"/>
  <c r="CD50" i="2"/>
  <c r="CH50" i="2"/>
  <c r="CL50" i="2"/>
  <c r="AL51" i="2"/>
  <c r="AP51" i="2"/>
  <c r="AT51" i="2"/>
  <c r="AX51" i="2"/>
  <c r="BB51" i="2"/>
  <c r="BF51" i="2"/>
  <c r="BJ51" i="2"/>
  <c r="BN51" i="2"/>
  <c r="BR51" i="2"/>
  <c r="BV51" i="2"/>
  <c r="BZ51" i="2"/>
  <c r="CD51" i="2"/>
  <c r="CH51" i="2"/>
  <c r="CL51" i="2"/>
  <c r="AL52" i="2"/>
  <c r="AP52" i="2"/>
  <c r="AR48" i="2"/>
  <c r="BH48" i="2"/>
  <c r="BX48" i="2"/>
  <c r="AJ49" i="2"/>
  <c r="AZ49" i="2"/>
  <c r="BP49" i="2"/>
  <c r="CF49" i="2"/>
  <c r="AN50" i="2"/>
  <c r="AV50" i="2"/>
  <c r="BD50" i="2"/>
  <c r="BL50" i="2"/>
  <c r="BT50" i="2"/>
  <c r="CB50" i="2"/>
  <c r="CJ50" i="2"/>
  <c r="AK51" i="2"/>
  <c r="AQ51" i="2"/>
  <c r="AV51" i="2"/>
  <c r="BA51" i="2"/>
  <c r="BG51" i="2"/>
  <c r="BL51" i="2"/>
  <c r="BQ51" i="2"/>
  <c r="BW51" i="2"/>
  <c r="CB51" i="2"/>
  <c r="CG51" i="2"/>
  <c r="AI52" i="2"/>
  <c r="AN52" i="2"/>
  <c r="AS52" i="2"/>
  <c r="AW52" i="2"/>
  <c r="BA52" i="2"/>
  <c r="BE52" i="2"/>
  <c r="BI52" i="2"/>
  <c r="BM52" i="2"/>
  <c r="BQ52" i="2"/>
  <c r="BU52" i="2"/>
  <c r="BY52" i="2"/>
  <c r="CC52" i="2"/>
  <c r="CG52" i="2"/>
  <c r="CK52" i="2"/>
  <c r="AK53" i="2"/>
  <c r="AO53" i="2"/>
  <c r="AS53" i="2"/>
  <c r="AW53" i="2"/>
  <c r="BA53" i="2"/>
  <c r="BE53" i="2"/>
  <c r="BI53" i="2"/>
  <c r="BM53" i="2"/>
  <c r="BQ53" i="2"/>
  <c r="BU53" i="2"/>
  <c r="BY53" i="2"/>
  <c r="CC53" i="2"/>
  <c r="CG53" i="2"/>
  <c r="CK53" i="2"/>
  <c r="AK54" i="2"/>
  <c r="AO54" i="2"/>
  <c r="AS54" i="2"/>
  <c r="AW54" i="2"/>
  <c r="BA54" i="2"/>
  <c r="BE54" i="2"/>
  <c r="BI54" i="2"/>
  <c r="BM54" i="2"/>
  <c r="BQ54" i="2"/>
  <c r="BU54" i="2"/>
  <c r="BY54" i="2"/>
  <c r="CC54" i="2"/>
  <c r="CG54" i="2"/>
  <c r="CK54" i="2"/>
  <c r="AK55" i="2"/>
  <c r="AO55" i="2"/>
  <c r="AS55" i="2"/>
  <c r="AW55" i="2"/>
  <c r="BA55" i="2"/>
  <c r="BE55" i="2"/>
  <c r="BI55" i="2"/>
  <c r="BM55" i="2"/>
  <c r="BQ55" i="2"/>
  <c r="BU55" i="2"/>
  <c r="BY55" i="2"/>
  <c r="CC55" i="2"/>
  <c r="CG55" i="2"/>
  <c r="CK55" i="2"/>
  <c r="AK56" i="2"/>
  <c r="AO56" i="2"/>
  <c r="AS56" i="2"/>
  <c r="AW56" i="2"/>
  <c r="BA56" i="2"/>
  <c r="BE56" i="2"/>
  <c r="BI56" i="2"/>
  <c r="BM56" i="2"/>
  <c r="BQ56" i="2"/>
  <c r="BU56" i="2"/>
  <c r="BY56" i="2"/>
  <c r="CC56" i="2"/>
  <c r="CG56" i="2"/>
  <c r="CK56" i="2"/>
  <c r="AK57" i="2"/>
  <c r="AO57" i="2"/>
  <c r="AS57" i="2"/>
  <c r="AW57" i="2"/>
  <c r="BA57" i="2"/>
  <c r="BE57" i="2"/>
  <c r="BI57" i="2"/>
  <c r="BM57" i="2"/>
  <c r="BQ57" i="2"/>
  <c r="BU57" i="2"/>
  <c r="BY57" i="2"/>
  <c r="CC57" i="2"/>
  <c r="CG57" i="2"/>
  <c r="CK57" i="2"/>
  <c r="AK58" i="2"/>
  <c r="AO58" i="2"/>
  <c r="AS58" i="2"/>
  <c r="AW58" i="2"/>
  <c r="BA58" i="2"/>
  <c r="BE58" i="2"/>
  <c r="BI58" i="2"/>
  <c r="BM58" i="2"/>
  <c r="BQ58" i="2"/>
  <c r="BU58" i="2"/>
  <c r="BY58" i="2"/>
  <c r="CC58" i="2"/>
  <c r="CG58" i="2"/>
  <c r="CK58" i="2"/>
  <c r="AK59" i="2"/>
  <c r="AO59" i="2"/>
  <c r="AS59" i="2"/>
  <c r="AW59" i="2"/>
  <c r="BA59" i="2"/>
  <c r="BE59" i="2"/>
  <c r="BI59" i="2"/>
  <c r="BM59" i="2"/>
  <c r="BQ59" i="2"/>
  <c r="BU59" i="2"/>
  <c r="BY59" i="2"/>
  <c r="CC59" i="2"/>
  <c r="CG59" i="2"/>
  <c r="CK59" i="2"/>
  <c r="AK60" i="2"/>
  <c r="AO60" i="2"/>
  <c r="AS60" i="2"/>
  <c r="AW60" i="2"/>
  <c r="BA60" i="2"/>
  <c r="BE60" i="2"/>
  <c r="BI60" i="2"/>
  <c r="BM60" i="2"/>
  <c r="BQ60" i="2"/>
  <c r="BU60" i="2"/>
  <c r="BY60" i="2"/>
  <c r="CC60" i="2"/>
  <c r="CG60" i="2"/>
  <c r="CK60" i="2"/>
  <c r="AK61" i="2"/>
  <c r="AO61" i="2"/>
  <c r="AS61" i="2"/>
  <c r="AW61" i="2"/>
  <c r="BA61" i="2"/>
  <c r="BE61" i="2"/>
  <c r="BI61" i="2"/>
  <c r="BM61" i="2"/>
  <c r="BQ61" i="2"/>
  <c r="BU61" i="2"/>
  <c r="BY61" i="2"/>
  <c r="CC61" i="2"/>
  <c r="CG61" i="2"/>
  <c r="CK61" i="2"/>
  <c r="AK62" i="2"/>
  <c r="AV48" i="2"/>
  <c r="BL48" i="2"/>
  <c r="CB48" i="2"/>
  <c r="AN49" i="2"/>
  <c r="BD49" i="2"/>
  <c r="BT49" i="2"/>
  <c r="CJ49" i="2"/>
  <c r="AO50" i="2"/>
  <c r="AW50" i="2"/>
  <c r="BE50" i="2"/>
  <c r="BM50" i="2"/>
  <c r="BU50" i="2"/>
  <c r="CC50" i="2"/>
  <c r="CK50" i="2"/>
  <c r="AM51" i="2"/>
  <c r="AR51" i="2"/>
  <c r="AW51" i="2"/>
  <c r="BC51" i="2"/>
  <c r="BH51" i="2"/>
  <c r="BM51" i="2"/>
  <c r="BS51" i="2"/>
  <c r="BX51" i="2"/>
  <c r="CC51" i="2"/>
  <c r="CI51" i="2"/>
  <c r="AJ52" i="2"/>
  <c r="AO52" i="2"/>
  <c r="AT52" i="2"/>
  <c r="AX52" i="2"/>
  <c r="BB52" i="2"/>
  <c r="BF52" i="2"/>
  <c r="BJ52" i="2"/>
  <c r="BN52" i="2"/>
  <c r="BR52" i="2"/>
  <c r="BV52" i="2"/>
  <c r="BZ52" i="2"/>
  <c r="CD52" i="2"/>
  <c r="CH52" i="2"/>
  <c r="CL52" i="2"/>
  <c r="AL53" i="2"/>
  <c r="AP53" i="2"/>
  <c r="AT53" i="2"/>
  <c r="AX53" i="2"/>
  <c r="BB53" i="2"/>
  <c r="BF53" i="2"/>
  <c r="BJ53" i="2"/>
  <c r="BN53" i="2"/>
  <c r="BR53" i="2"/>
  <c r="BV53" i="2"/>
  <c r="BZ53" i="2"/>
  <c r="CD53" i="2"/>
  <c r="CH53" i="2"/>
  <c r="CL53" i="2"/>
  <c r="AL54" i="2"/>
  <c r="AP54" i="2"/>
  <c r="AT54" i="2"/>
  <c r="AX54" i="2"/>
  <c r="BB54" i="2"/>
  <c r="BF54" i="2"/>
  <c r="BJ54" i="2"/>
  <c r="BN54" i="2"/>
  <c r="BR54" i="2"/>
  <c r="BV54" i="2"/>
  <c r="BZ54" i="2"/>
  <c r="CD54" i="2"/>
  <c r="CH54" i="2"/>
  <c r="CL54" i="2"/>
  <c r="AL55" i="2"/>
  <c r="AP55" i="2"/>
  <c r="AT55" i="2"/>
  <c r="AX55" i="2"/>
  <c r="BB55" i="2"/>
  <c r="BF55" i="2"/>
  <c r="BJ55" i="2"/>
  <c r="BN55" i="2"/>
  <c r="BR55" i="2"/>
  <c r="BV55" i="2"/>
  <c r="BZ55" i="2"/>
  <c r="CD55" i="2"/>
  <c r="CH55" i="2"/>
  <c r="CL55" i="2"/>
  <c r="AL56" i="2"/>
  <c r="AP56" i="2"/>
  <c r="AT56" i="2"/>
  <c r="AX56" i="2"/>
  <c r="BB56" i="2"/>
  <c r="BF56" i="2"/>
  <c r="BJ56" i="2"/>
  <c r="BN56" i="2"/>
  <c r="BR56" i="2"/>
  <c r="BV56" i="2"/>
  <c r="BZ56" i="2"/>
  <c r="CD56" i="2"/>
  <c r="CH56" i="2"/>
  <c r="CL56" i="2"/>
  <c r="AL57" i="2"/>
  <c r="AP57" i="2"/>
  <c r="AT57" i="2"/>
  <c r="AX57" i="2"/>
  <c r="BB57" i="2"/>
  <c r="BF57" i="2"/>
  <c r="BJ57" i="2"/>
  <c r="BN57" i="2"/>
  <c r="BR57" i="2"/>
  <c r="BV57" i="2"/>
  <c r="BZ57" i="2"/>
  <c r="CD57" i="2"/>
  <c r="CH57" i="2"/>
  <c r="CL57" i="2"/>
  <c r="AL58" i="2"/>
  <c r="AP58" i="2"/>
  <c r="AT58" i="2"/>
  <c r="AX58" i="2"/>
  <c r="BB58" i="2"/>
  <c r="BF58" i="2"/>
  <c r="BJ58" i="2"/>
  <c r="BN58" i="2"/>
  <c r="BR58" i="2"/>
  <c r="BV58" i="2"/>
  <c r="BZ58" i="2"/>
  <c r="CD58" i="2"/>
  <c r="CH58" i="2"/>
  <c r="CL58" i="2"/>
  <c r="AL59" i="2"/>
  <c r="AP59" i="2"/>
  <c r="AT59" i="2"/>
  <c r="AX59" i="2"/>
  <c r="BB59" i="2"/>
  <c r="BF59" i="2"/>
  <c r="BJ59" i="2"/>
  <c r="BN59" i="2"/>
  <c r="BR59" i="2"/>
  <c r="BV59" i="2"/>
  <c r="BZ59" i="2"/>
  <c r="CD59" i="2"/>
  <c r="CH59" i="2"/>
  <c r="CL59" i="2"/>
  <c r="AL60" i="2"/>
  <c r="AP60" i="2"/>
  <c r="AT60" i="2"/>
  <c r="AX60" i="2"/>
  <c r="BB60" i="2"/>
  <c r="BF60" i="2"/>
  <c r="BJ60" i="2"/>
  <c r="BN60" i="2"/>
  <c r="BR60" i="2"/>
  <c r="BV60" i="2"/>
  <c r="BZ60" i="2"/>
  <c r="CD60" i="2"/>
  <c r="CH60" i="2"/>
  <c r="CL60" i="2"/>
  <c r="AL61" i="2"/>
  <c r="AP61" i="2"/>
  <c r="AT61" i="2"/>
  <c r="AX61" i="2"/>
  <c r="BB61" i="2"/>
  <c r="BF61" i="2"/>
  <c r="BJ61" i="2"/>
  <c r="BN61" i="2"/>
  <c r="BR61" i="2"/>
  <c r="BV61" i="2"/>
  <c r="BZ61" i="2"/>
  <c r="CD61" i="2"/>
  <c r="CH61" i="2"/>
  <c r="CL61" i="2"/>
  <c r="AL62" i="2"/>
  <c r="AP62" i="2"/>
  <c r="AT62" i="2"/>
  <c r="AX62" i="2"/>
  <c r="BB62" i="2"/>
  <c r="BF62" i="2"/>
  <c r="AZ48" i="2"/>
  <c r="BP48" i="2"/>
  <c r="CF48" i="2"/>
  <c r="AR49" i="2"/>
  <c r="BH49" i="2"/>
  <c r="BX49" i="2"/>
  <c r="AJ50" i="2"/>
  <c r="AR50" i="2"/>
  <c r="AZ50" i="2"/>
  <c r="BH50" i="2"/>
  <c r="BP50" i="2"/>
  <c r="BX50" i="2"/>
  <c r="CF50" i="2"/>
  <c r="AI51" i="2"/>
  <c r="AN51" i="2"/>
  <c r="AS51" i="2"/>
  <c r="AY51" i="2"/>
  <c r="BD51" i="2"/>
  <c r="BI51" i="2"/>
  <c r="BO51" i="2"/>
  <c r="BT51" i="2"/>
  <c r="BY51" i="2"/>
  <c r="CE51" i="2"/>
  <c r="CJ51" i="2"/>
  <c r="AK52" i="2"/>
  <c r="AQ52" i="2"/>
  <c r="AU52" i="2"/>
  <c r="AY52" i="2"/>
  <c r="BC52" i="2"/>
  <c r="BG52" i="2"/>
  <c r="BK52" i="2"/>
  <c r="BO52" i="2"/>
  <c r="BS52" i="2"/>
  <c r="BW52" i="2"/>
  <c r="CA52" i="2"/>
  <c r="CE52" i="2"/>
  <c r="CI52" i="2"/>
  <c r="AI53" i="2"/>
  <c r="AM53" i="2"/>
  <c r="AQ53" i="2"/>
  <c r="AU53" i="2"/>
  <c r="AY53" i="2"/>
  <c r="BC53" i="2"/>
  <c r="BG53" i="2"/>
  <c r="BK53" i="2"/>
  <c r="BO53" i="2"/>
  <c r="BS53" i="2"/>
  <c r="BW53" i="2"/>
  <c r="CA53" i="2"/>
  <c r="CE53" i="2"/>
  <c r="CI53" i="2"/>
  <c r="AI54" i="2"/>
  <c r="AM54" i="2"/>
  <c r="AQ54" i="2"/>
  <c r="AU54" i="2"/>
  <c r="AY54" i="2"/>
  <c r="BC54" i="2"/>
  <c r="BG54" i="2"/>
  <c r="BK54" i="2"/>
  <c r="BO54" i="2"/>
  <c r="BS54" i="2"/>
  <c r="BW54" i="2"/>
  <c r="CA54" i="2"/>
  <c r="CE54" i="2"/>
  <c r="CI54" i="2"/>
  <c r="AI55" i="2"/>
  <c r="AM55" i="2"/>
  <c r="AQ55" i="2"/>
  <c r="AU55" i="2"/>
  <c r="AY55" i="2"/>
  <c r="BC55" i="2"/>
  <c r="BG55" i="2"/>
  <c r="BK55" i="2"/>
  <c r="BO55" i="2"/>
  <c r="BS55" i="2"/>
  <c r="BW55" i="2"/>
  <c r="CA55" i="2"/>
  <c r="CE55" i="2"/>
  <c r="CI55" i="2"/>
  <c r="AI56" i="2"/>
  <c r="AM56" i="2"/>
  <c r="AQ56" i="2"/>
  <c r="AU56" i="2"/>
  <c r="AY56" i="2"/>
  <c r="BC56" i="2"/>
  <c r="BG56" i="2"/>
  <c r="BK56" i="2"/>
  <c r="BO56" i="2"/>
  <c r="BS56" i="2"/>
  <c r="BW56" i="2"/>
  <c r="CA56" i="2"/>
  <c r="CE56" i="2"/>
  <c r="CI56" i="2"/>
  <c r="AI57" i="2"/>
  <c r="AM57" i="2"/>
  <c r="AQ57" i="2"/>
  <c r="AU57" i="2"/>
  <c r="AY57" i="2"/>
  <c r="BC57" i="2"/>
  <c r="BG57" i="2"/>
  <c r="BK57" i="2"/>
  <c r="BO57" i="2"/>
  <c r="BS57" i="2"/>
  <c r="BW57" i="2"/>
  <c r="CA57" i="2"/>
  <c r="CE57" i="2"/>
  <c r="CI57" i="2"/>
  <c r="AI58" i="2"/>
  <c r="AM58" i="2"/>
  <c r="AQ58" i="2"/>
  <c r="AU58" i="2"/>
  <c r="AY58" i="2"/>
  <c r="BC58" i="2"/>
  <c r="BG58" i="2"/>
  <c r="BK58" i="2"/>
  <c r="BO58" i="2"/>
  <c r="BS58" i="2"/>
  <c r="BW58" i="2"/>
  <c r="CA58" i="2"/>
  <c r="CE58" i="2"/>
  <c r="CI58" i="2"/>
  <c r="AI59" i="2"/>
  <c r="AM59" i="2"/>
  <c r="AQ59" i="2"/>
  <c r="AU59" i="2"/>
  <c r="AY59" i="2"/>
  <c r="BC59" i="2"/>
  <c r="BG59" i="2"/>
  <c r="BK59" i="2"/>
  <c r="BO59" i="2"/>
  <c r="BS59" i="2"/>
  <c r="BW59" i="2"/>
  <c r="CA59" i="2"/>
  <c r="CE59" i="2"/>
  <c r="CI59" i="2"/>
  <c r="AI60" i="2"/>
  <c r="AM60" i="2"/>
  <c r="AQ60" i="2"/>
  <c r="AU60" i="2"/>
  <c r="AY60" i="2"/>
  <c r="BC60" i="2"/>
  <c r="BG60" i="2"/>
  <c r="BK60" i="2"/>
  <c r="BO60" i="2"/>
  <c r="BS60" i="2"/>
  <c r="BW60" i="2"/>
  <c r="CA60" i="2"/>
  <c r="CE60" i="2"/>
  <c r="CI60" i="2"/>
  <c r="AI61" i="2"/>
  <c r="AM61" i="2"/>
  <c r="AQ61" i="2"/>
  <c r="AU61" i="2"/>
  <c r="AY61" i="2"/>
  <c r="BC61" i="2"/>
  <c r="BG61" i="2"/>
  <c r="BK61" i="2"/>
  <c r="BO61" i="2"/>
  <c r="BS61" i="2"/>
  <c r="BW61" i="2"/>
  <c r="CA61" i="2"/>
  <c r="CE61" i="2"/>
  <c r="CI61" i="2"/>
  <c r="AI62" i="2"/>
  <c r="AM62" i="2"/>
  <c r="AQ62" i="2"/>
  <c r="AU62" i="2"/>
  <c r="AY62" i="2"/>
  <c r="BC62" i="2"/>
  <c r="BD48" i="2"/>
  <c r="BT48" i="2"/>
  <c r="CJ48" i="2"/>
  <c r="AV49" i="2"/>
  <c r="BL49" i="2"/>
  <c r="CB49" i="2"/>
  <c r="AK50" i="2"/>
  <c r="AS50" i="2"/>
  <c r="BA50" i="2"/>
  <c r="BI50" i="2"/>
  <c r="BQ50" i="2"/>
  <c r="BY50" i="2"/>
  <c r="CG50" i="2"/>
  <c r="AJ51" i="2"/>
  <c r="AO51" i="2"/>
  <c r="AU51" i="2"/>
  <c r="AZ51" i="2"/>
  <c r="BE51" i="2"/>
  <c r="BK51" i="2"/>
  <c r="BP51" i="2"/>
  <c r="BU51" i="2"/>
  <c r="CA51" i="2"/>
  <c r="CF51" i="2"/>
  <c r="CK51" i="2"/>
  <c r="AM52" i="2"/>
  <c r="AR52" i="2"/>
  <c r="AV52" i="2"/>
  <c r="AZ52" i="2"/>
  <c r="BD52" i="2"/>
  <c r="BH52" i="2"/>
  <c r="BL52" i="2"/>
  <c r="BP52" i="2"/>
  <c r="BT52" i="2"/>
  <c r="BX52" i="2"/>
  <c r="CB52" i="2"/>
  <c r="CF52" i="2"/>
  <c r="CJ52" i="2"/>
  <c r="AJ53" i="2"/>
  <c r="AN53" i="2"/>
  <c r="AR53" i="2"/>
  <c r="AV53" i="2"/>
  <c r="AZ53" i="2"/>
  <c r="BD53" i="2"/>
  <c r="BH53" i="2"/>
  <c r="BL53" i="2"/>
  <c r="BP53" i="2"/>
  <c r="BT53" i="2"/>
  <c r="BX53" i="2"/>
  <c r="CB53" i="2"/>
  <c r="CF53" i="2"/>
  <c r="CJ53" i="2"/>
  <c r="AJ54" i="2"/>
  <c r="AN54" i="2"/>
  <c r="AR54" i="2"/>
  <c r="AV54" i="2"/>
  <c r="AZ54" i="2"/>
  <c r="BD54" i="2"/>
  <c r="BH54" i="2"/>
  <c r="BL54" i="2"/>
  <c r="BP54" i="2"/>
  <c r="BT54" i="2"/>
  <c r="BX54" i="2"/>
  <c r="CB54" i="2"/>
  <c r="CF54" i="2"/>
  <c r="CJ54" i="2"/>
  <c r="AJ55" i="2"/>
  <c r="AN55" i="2"/>
  <c r="AR55" i="2"/>
  <c r="AV55" i="2"/>
  <c r="AZ55" i="2"/>
  <c r="BD55" i="2"/>
  <c r="BH55" i="2"/>
  <c r="BL55" i="2"/>
  <c r="BP55" i="2"/>
  <c r="BT55" i="2"/>
  <c r="BX55" i="2"/>
  <c r="CB55" i="2"/>
  <c r="CF55" i="2"/>
  <c r="CJ55" i="2"/>
  <c r="AJ56" i="2"/>
  <c r="AN56" i="2"/>
  <c r="AR56" i="2"/>
  <c r="AV56" i="2"/>
  <c r="AZ56" i="2"/>
  <c r="BD56" i="2"/>
  <c r="BH56" i="2"/>
  <c r="BL56" i="2"/>
  <c r="BP56" i="2"/>
  <c r="BT56" i="2"/>
  <c r="BX56" i="2"/>
  <c r="CB56" i="2"/>
  <c r="CF56" i="2"/>
  <c r="CJ56" i="2"/>
  <c r="AJ57" i="2"/>
  <c r="AN57" i="2"/>
  <c r="AR57" i="2"/>
  <c r="AV57" i="2"/>
  <c r="AZ57" i="2"/>
  <c r="BD57" i="2"/>
  <c r="BH57" i="2"/>
  <c r="BL57" i="2"/>
  <c r="BP57" i="2"/>
  <c r="BT57" i="2"/>
  <c r="BX57" i="2"/>
  <c r="CB57" i="2"/>
  <c r="CF57" i="2"/>
  <c r="CJ57" i="2"/>
  <c r="AJ58" i="2"/>
  <c r="AN58" i="2"/>
  <c r="AR58" i="2"/>
  <c r="AV58" i="2"/>
  <c r="AZ58" i="2"/>
  <c r="BD58" i="2"/>
  <c r="BH58" i="2"/>
  <c r="BL58" i="2"/>
  <c r="BP58" i="2"/>
  <c r="BT58" i="2"/>
  <c r="BX58" i="2"/>
  <c r="CB58" i="2"/>
  <c r="CF58" i="2"/>
  <c r="CJ58" i="2"/>
  <c r="AJ59" i="2"/>
  <c r="AN59" i="2"/>
  <c r="AR59" i="2"/>
  <c r="AV59" i="2"/>
  <c r="AZ59" i="2"/>
  <c r="BD59" i="2"/>
  <c r="BH59" i="2"/>
  <c r="BL59" i="2"/>
  <c r="BP59" i="2"/>
  <c r="BT59" i="2"/>
  <c r="BX59" i="2"/>
  <c r="CB59" i="2"/>
  <c r="CF59" i="2"/>
  <c r="CJ59" i="2"/>
  <c r="AJ60" i="2"/>
  <c r="AN60" i="2"/>
  <c r="AR60" i="2"/>
  <c r="AV60" i="2"/>
  <c r="AZ60" i="2"/>
  <c r="BD60" i="2"/>
  <c r="BH60" i="2"/>
  <c r="BL60" i="2"/>
  <c r="BP60" i="2"/>
  <c r="BT60" i="2"/>
  <c r="BX60" i="2"/>
  <c r="CB60" i="2"/>
  <c r="CF60" i="2"/>
  <c r="CJ60" i="2"/>
  <c r="AJ61" i="2"/>
  <c r="AN61" i="2"/>
  <c r="AR61" i="2"/>
  <c r="AV61" i="2"/>
  <c r="AZ61" i="2"/>
  <c r="BD61" i="2"/>
  <c r="BH61" i="2"/>
  <c r="BL61" i="2"/>
  <c r="BP61" i="2"/>
  <c r="BT61" i="2"/>
  <c r="BX61" i="2"/>
  <c r="CB61" i="2"/>
  <c r="CF61" i="2"/>
  <c r="CJ61" i="2"/>
  <c r="AJ62" i="2"/>
  <c r="AN62" i="2"/>
  <c r="AR62" i="2"/>
  <c r="AV62" i="2"/>
  <c r="AZ62" i="2"/>
  <c r="AO62" i="2"/>
  <c r="BD62" i="2"/>
  <c r="BI62" i="2"/>
  <c r="BM62" i="2"/>
  <c r="BQ62" i="2"/>
  <c r="BU62" i="2"/>
  <c r="BY62" i="2"/>
  <c r="CC62" i="2"/>
  <c r="CG62" i="2"/>
  <c r="CK62" i="2"/>
  <c r="AK63" i="2"/>
  <c r="AO63" i="2"/>
  <c r="AS63" i="2"/>
  <c r="AW63" i="2"/>
  <c r="BA63" i="2"/>
  <c r="BE63" i="2"/>
  <c r="BI63" i="2"/>
  <c r="BM63" i="2"/>
  <c r="BQ63" i="2"/>
  <c r="BU63" i="2"/>
  <c r="BY63" i="2"/>
  <c r="CC63" i="2"/>
  <c r="CG63" i="2"/>
  <c r="CK63" i="2"/>
  <c r="AK64" i="2"/>
  <c r="AO64" i="2"/>
  <c r="AS64" i="2"/>
  <c r="AW64" i="2"/>
  <c r="BA64" i="2"/>
  <c r="BE64" i="2"/>
  <c r="BI64" i="2"/>
  <c r="BM64" i="2"/>
  <c r="BQ64" i="2"/>
  <c r="BU64" i="2"/>
  <c r="BY64" i="2"/>
  <c r="CC64" i="2"/>
  <c r="CG64" i="2"/>
  <c r="CK64" i="2"/>
  <c r="AK65" i="2"/>
  <c r="AO65" i="2"/>
  <c r="AS65" i="2"/>
  <c r="AW65" i="2"/>
  <c r="BA65" i="2"/>
  <c r="BE65" i="2"/>
  <c r="BI65" i="2"/>
  <c r="BM65" i="2"/>
  <c r="BQ65" i="2"/>
  <c r="BU65" i="2"/>
  <c r="BY65" i="2"/>
  <c r="CC65" i="2"/>
  <c r="CG65" i="2"/>
  <c r="CK65" i="2"/>
  <c r="AK66" i="2"/>
  <c r="AO66" i="2"/>
  <c r="AS66" i="2"/>
  <c r="AW66" i="2"/>
  <c r="BA66" i="2"/>
  <c r="BE66" i="2"/>
  <c r="BI66" i="2"/>
  <c r="BM66" i="2"/>
  <c r="BQ66" i="2"/>
  <c r="BU66" i="2"/>
  <c r="BY66" i="2"/>
  <c r="CC66" i="2"/>
  <c r="CG66" i="2"/>
  <c r="CK66" i="2"/>
  <c r="AK67" i="2"/>
  <c r="AO67" i="2"/>
  <c r="AS67" i="2"/>
  <c r="AW67" i="2"/>
  <c r="BA67" i="2"/>
  <c r="BE67" i="2"/>
  <c r="BI67" i="2"/>
  <c r="BM67" i="2"/>
  <c r="BQ67" i="2"/>
  <c r="BU67" i="2"/>
  <c r="BY67" i="2"/>
  <c r="CC67" i="2"/>
  <c r="CG67" i="2"/>
  <c r="CK67" i="2"/>
  <c r="AK68" i="2"/>
  <c r="AO68" i="2"/>
  <c r="AS68" i="2"/>
  <c r="AW68" i="2"/>
  <c r="BA68" i="2"/>
  <c r="BE68" i="2"/>
  <c r="BI68" i="2"/>
  <c r="BM68" i="2"/>
  <c r="BQ68" i="2"/>
  <c r="BU68" i="2"/>
  <c r="BY68" i="2"/>
  <c r="CC68" i="2"/>
  <c r="CG68" i="2"/>
  <c r="CK68" i="2"/>
  <c r="AK69" i="2"/>
  <c r="AO69" i="2"/>
  <c r="AS69" i="2"/>
  <c r="AW69" i="2"/>
  <c r="BA69" i="2"/>
  <c r="BE69" i="2"/>
  <c r="BI69" i="2"/>
  <c r="BM69" i="2"/>
  <c r="BQ69" i="2"/>
  <c r="BU69" i="2"/>
  <c r="BY69" i="2"/>
  <c r="CC69" i="2"/>
  <c r="CG69" i="2"/>
  <c r="CK69" i="2"/>
  <c r="AK70" i="2"/>
  <c r="AO70" i="2"/>
  <c r="AS70" i="2"/>
  <c r="AW70" i="2"/>
  <c r="BA70" i="2"/>
  <c r="BE70" i="2"/>
  <c r="BI70" i="2"/>
  <c r="BM70" i="2"/>
  <c r="CG70" i="2"/>
  <c r="AP15" i="2"/>
  <c r="BB15" i="2"/>
  <c r="BN15" i="2"/>
  <c r="BZ15" i="2"/>
  <c r="AS62" i="2"/>
  <c r="BE62" i="2"/>
  <c r="BJ62" i="2"/>
  <c r="BN62" i="2"/>
  <c r="BR62" i="2"/>
  <c r="BV62" i="2"/>
  <c r="BZ62" i="2"/>
  <c r="CD62" i="2"/>
  <c r="CH62" i="2"/>
  <c r="CL62" i="2"/>
  <c r="AL63" i="2"/>
  <c r="AP63" i="2"/>
  <c r="AT63" i="2"/>
  <c r="AX63" i="2"/>
  <c r="BB63" i="2"/>
  <c r="BF63" i="2"/>
  <c r="BJ63" i="2"/>
  <c r="BN63" i="2"/>
  <c r="BR63" i="2"/>
  <c r="BV63" i="2"/>
  <c r="BZ63" i="2"/>
  <c r="CD63" i="2"/>
  <c r="CH63" i="2"/>
  <c r="CL63" i="2"/>
  <c r="AL64" i="2"/>
  <c r="AP64" i="2"/>
  <c r="AT64" i="2"/>
  <c r="AX64" i="2"/>
  <c r="BB64" i="2"/>
  <c r="BF64" i="2"/>
  <c r="BJ64" i="2"/>
  <c r="BN64" i="2"/>
  <c r="BR64" i="2"/>
  <c r="BV64" i="2"/>
  <c r="BZ64" i="2"/>
  <c r="CD64" i="2"/>
  <c r="CH64" i="2"/>
  <c r="CL64" i="2"/>
  <c r="AL65" i="2"/>
  <c r="AP65" i="2"/>
  <c r="AT65" i="2"/>
  <c r="AX65" i="2"/>
  <c r="BB65" i="2"/>
  <c r="BF65" i="2"/>
  <c r="BJ65" i="2"/>
  <c r="BN65" i="2"/>
  <c r="BR65" i="2"/>
  <c r="BV65" i="2"/>
  <c r="BZ65" i="2"/>
  <c r="CD65" i="2"/>
  <c r="CH65" i="2"/>
  <c r="CL65" i="2"/>
  <c r="AL66" i="2"/>
  <c r="AP66" i="2"/>
  <c r="AT66" i="2"/>
  <c r="AX66" i="2"/>
  <c r="BB66" i="2"/>
  <c r="BF66" i="2"/>
  <c r="BJ66" i="2"/>
  <c r="BN66" i="2"/>
  <c r="BR66" i="2"/>
  <c r="BV66" i="2"/>
  <c r="BZ66" i="2"/>
  <c r="CD66" i="2"/>
  <c r="CH66" i="2"/>
  <c r="CL66" i="2"/>
  <c r="AL67" i="2"/>
  <c r="AP67" i="2"/>
  <c r="AT67" i="2"/>
  <c r="AX67" i="2"/>
  <c r="BB67" i="2"/>
  <c r="BF67" i="2"/>
  <c r="BJ67" i="2"/>
  <c r="BN67" i="2"/>
  <c r="BR67" i="2"/>
  <c r="BV67" i="2"/>
  <c r="BZ67" i="2"/>
  <c r="CD67" i="2"/>
  <c r="CH67" i="2"/>
  <c r="CL67" i="2"/>
  <c r="AL68" i="2"/>
  <c r="AP68" i="2"/>
  <c r="AT68" i="2"/>
  <c r="AX68" i="2"/>
  <c r="BB68" i="2"/>
  <c r="BF68" i="2"/>
  <c r="BJ68" i="2"/>
  <c r="BN68" i="2"/>
  <c r="BR68" i="2"/>
  <c r="BV68" i="2"/>
  <c r="BZ68" i="2"/>
  <c r="CD68" i="2"/>
  <c r="CH68" i="2"/>
  <c r="CL68" i="2"/>
  <c r="AL69" i="2"/>
  <c r="AP69" i="2"/>
  <c r="AT69" i="2"/>
  <c r="AX69" i="2"/>
  <c r="BB69" i="2"/>
  <c r="BF69" i="2"/>
  <c r="BJ69" i="2"/>
  <c r="BN69" i="2"/>
  <c r="BR69" i="2"/>
  <c r="BV69" i="2"/>
  <c r="AW62" i="2"/>
  <c r="BG62" i="2"/>
  <c r="BK62" i="2"/>
  <c r="BO62" i="2"/>
  <c r="BS62" i="2"/>
  <c r="BW62" i="2"/>
  <c r="CA62" i="2"/>
  <c r="CE62" i="2"/>
  <c r="CI62" i="2"/>
  <c r="AI63" i="2"/>
  <c r="AM63" i="2"/>
  <c r="AQ63" i="2"/>
  <c r="AU63" i="2"/>
  <c r="AY63" i="2"/>
  <c r="BC63" i="2"/>
  <c r="BG63" i="2"/>
  <c r="BK63" i="2"/>
  <c r="BO63" i="2"/>
  <c r="BS63" i="2"/>
  <c r="BW63" i="2"/>
  <c r="CA63" i="2"/>
  <c r="CE63" i="2"/>
  <c r="CI63" i="2"/>
  <c r="AI64" i="2"/>
  <c r="AM64" i="2"/>
  <c r="AQ64" i="2"/>
  <c r="AU64" i="2"/>
  <c r="AY64" i="2"/>
  <c r="BC64" i="2"/>
  <c r="BG64" i="2"/>
  <c r="BK64" i="2"/>
  <c r="BO64" i="2"/>
  <c r="BS64" i="2"/>
  <c r="BW64" i="2"/>
  <c r="CA64" i="2"/>
  <c r="CE64" i="2"/>
  <c r="CI64" i="2"/>
  <c r="AI65" i="2"/>
  <c r="AM65" i="2"/>
  <c r="AQ65" i="2"/>
  <c r="AU65" i="2"/>
  <c r="AY65" i="2"/>
  <c r="BC65" i="2"/>
  <c r="BG65" i="2"/>
  <c r="BK65" i="2"/>
  <c r="BO65" i="2"/>
  <c r="BS65" i="2"/>
  <c r="BW65" i="2"/>
  <c r="CA65" i="2"/>
  <c r="CE65" i="2"/>
  <c r="CI65" i="2"/>
  <c r="AI66" i="2"/>
  <c r="AM66" i="2"/>
  <c r="AQ66" i="2"/>
  <c r="AU66" i="2"/>
  <c r="AY66" i="2"/>
  <c r="BC66" i="2"/>
  <c r="BG66" i="2"/>
  <c r="BK66" i="2"/>
  <c r="BO66" i="2"/>
  <c r="BS66" i="2"/>
  <c r="BW66" i="2"/>
  <c r="CA66" i="2"/>
  <c r="CE66" i="2"/>
  <c r="CI66" i="2"/>
  <c r="AI67" i="2"/>
  <c r="AM67" i="2"/>
  <c r="AQ67" i="2"/>
  <c r="AU67" i="2"/>
  <c r="AY67" i="2"/>
  <c r="BC67" i="2"/>
  <c r="BG67" i="2"/>
  <c r="BK67" i="2"/>
  <c r="BO67" i="2"/>
  <c r="BS67" i="2"/>
  <c r="BW67" i="2"/>
  <c r="CA67" i="2"/>
  <c r="CE67" i="2"/>
  <c r="CI67" i="2"/>
  <c r="AI68" i="2"/>
  <c r="AM68" i="2"/>
  <c r="AQ68" i="2"/>
  <c r="AU68" i="2"/>
  <c r="AY68" i="2"/>
  <c r="BC68" i="2"/>
  <c r="BG68" i="2"/>
  <c r="BK68" i="2"/>
  <c r="BO68" i="2"/>
  <c r="BS68" i="2"/>
  <c r="BW68" i="2"/>
  <c r="CA68" i="2"/>
  <c r="CE68" i="2"/>
  <c r="CI68" i="2"/>
  <c r="AI69" i="2"/>
  <c r="AM69" i="2"/>
  <c r="AQ69" i="2"/>
  <c r="AU69" i="2"/>
  <c r="AY69" i="2"/>
  <c r="BC69" i="2"/>
  <c r="BG69" i="2"/>
  <c r="BK69" i="2"/>
  <c r="BO69" i="2"/>
  <c r="BS69" i="2"/>
  <c r="BW69" i="2"/>
  <c r="CA69" i="2"/>
  <c r="CE69" i="2"/>
  <c r="CI69" i="2"/>
  <c r="AI70" i="2"/>
  <c r="AM70" i="2"/>
  <c r="AQ70" i="2"/>
  <c r="AU70" i="2"/>
  <c r="AY70" i="2"/>
  <c r="BC70" i="2"/>
  <c r="BG70" i="2"/>
  <c r="BK70" i="2"/>
  <c r="BO70" i="2"/>
  <c r="BS70" i="2"/>
  <c r="BW70" i="2"/>
  <c r="CA70" i="2"/>
  <c r="CE70" i="2"/>
  <c r="CI70" i="2"/>
  <c r="AJ15" i="2"/>
  <c r="AN15" i="2"/>
  <c r="AR15" i="2"/>
  <c r="AV15" i="2"/>
  <c r="AZ15" i="2"/>
  <c r="BD15" i="2"/>
  <c r="BH15" i="2"/>
  <c r="BL15" i="2"/>
  <c r="BP15" i="2"/>
  <c r="BT15" i="2"/>
  <c r="BX15" i="2"/>
  <c r="CB15" i="2"/>
  <c r="CF15" i="2"/>
  <c r="CJ15" i="2"/>
  <c r="AH17" i="2"/>
  <c r="AH21" i="2"/>
  <c r="AH25" i="2"/>
  <c r="AH29" i="2"/>
  <c r="AH33" i="2"/>
  <c r="AH37" i="2"/>
  <c r="AH41" i="2"/>
  <c r="AH45" i="2"/>
  <c r="AH49" i="2"/>
  <c r="AH53" i="2"/>
  <c r="AH57" i="2"/>
  <c r="AH61" i="2"/>
  <c r="AH65" i="2"/>
  <c r="AH69" i="2"/>
  <c r="AL14" i="2"/>
  <c r="AP14" i="2"/>
  <c r="AT14" i="2"/>
  <c r="AX14" i="2"/>
  <c r="BB14" i="2"/>
  <c r="BF14" i="2"/>
  <c r="BJ14" i="2"/>
  <c r="BN14" i="2"/>
  <c r="BR14" i="2"/>
  <c r="BV14" i="2"/>
  <c r="BZ14" i="2"/>
  <c r="CD14" i="2"/>
  <c r="CH14" i="2"/>
  <c r="CL14" i="2"/>
  <c r="AH14" i="2"/>
  <c r="BQ70" i="2"/>
  <c r="CC70" i="2"/>
  <c r="AL15" i="2"/>
  <c r="AX15" i="2"/>
  <c r="BJ15" i="2"/>
  <c r="BV15" i="2"/>
  <c r="BA62" i="2"/>
  <c r="BH62" i="2"/>
  <c r="BL62" i="2"/>
  <c r="BP62" i="2"/>
  <c r="BT62" i="2"/>
  <c r="BX62" i="2"/>
  <c r="CB62" i="2"/>
  <c r="CF62" i="2"/>
  <c r="CJ62" i="2"/>
  <c r="AJ63" i="2"/>
  <c r="AN63" i="2"/>
  <c r="AR63" i="2"/>
  <c r="AV63" i="2"/>
  <c r="AZ63" i="2"/>
  <c r="BD63" i="2"/>
  <c r="BH63" i="2"/>
  <c r="BL63" i="2"/>
  <c r="BP63" i="2"/>
  <c r="BT63" i="2"/>
  <c r="BX63" i="2"/>
  <c r="CB63" i="2"/>
  <c r="CF63" i="2"/>
  <c r="CJ63" i="2"/>
  <c r="AJ64" i="2"/>
  <c r="AN64" i="2"/>
  <c r="AR64" i="2"/>
  <c r="AV64" i="2"/>
  <c r="AZ64" i="2"/>
  <c r="BD64" i="2"/>
  <c r="BH64" i="2"/>
  <c r="BL64" i="2"/>
  <c r="BP64" i="2"/>
  <c r="BT64" i="2"/>
  <c r="BX64" i="2"/>
  <c r="CB64" i="2"/>
  <c r="CF64" i="2"/>
  <c r="CJ64" i="2"/>
  <c r="AJ65" i="2"/>
  <c r="AN65" i="2"/>
  <c r="AR65" i="2"/>
  <c r="AV65" i="2"/>
  <c r="AZ65" i="2"/>
  <c r="BD65" i="2"/>
  <c r="BH65" i="2"/>
  <c r="BL65" i="2"/>
  <c r="BP65" i="2"/>
  <c r="BT65" i="2"/>
  <c r="BX65" i="2"/>
  <c r="CB65" i="2"/>
  <c r="CF65" i="2"/>
  <c r="CJ65" i="2"/>
  <c r="AJ66" i="2"/>
  <c r="AN66" i="2"/>
  <c r="AR66" i="2"/>
  <c r="AV66" i="2"/>
  <c r="AZ66" i="2"/>
  <c r="BD66" i="2"/>
  <c r="BH66" i="2"/>
  <c r="BL66" i="2"/>
  <c r="BP66" i="2"/>
  <c r="BT66" i="2"/>
  <c r="BX66" i="2"/>
  <c r="CB66" i="2"/>
  <c r="CF66" i="2"/>
  <c r="CJ66" i="2"/>
  <c r="AJ67" i="2"/>
  <c r="AN67" i="2"/>
  <c r="AR67" i="2"/>
  <c r="AV67" i="2"/>
  <c r="AZ67" i="2"/>
  <c r="BD67" i="2"/>
  <c r="BH67" i="2"/>
  <c r="BL67" i="2"/>
  <c r="BP67" i="2"/>
  <c r="BT67" i="2"/>
  <c r="BX67" i="2"/>
  <c r="CB67" i="2"/>
  <c r="CF67" i="2"/>
  <c r="CJ67" i="2"/>
  <c r="AJ68" i="2"/>
  <c r="AN68" i="2"/>
  <c r="AR68" i="2"/>
  <c r="AV68" i="2"/>
  <c r="AZ68" i="2"/>
  <c r="BD68" i="2"/>
  <c r="BH68" i="2"/>
  <c r="BL68" i="2"/>
  <c r="BP68" i="2"/>
  <c r="BT68" i="2"/>
  <c r="BX68" i="2"/>
  <c r="CB68" i="2"/>
  <c r="CF68" i="2"/>
  <c r="CJ68" i="2"/>
  <c r="AJ69" i="2"/>
  <c r="AN69" i="2"/>
  <c r="AR69" i="2"/>
  <c r="AV69" i="2"/>
  <c r="AZ69" i="2"/>
  <c r="BD69" i="2"/>
  <c r="BH69" i="2"/>
  <c r="BL69" i="2"/>
  <c r="BP69" i="2"/>
  <c r="BT69" i="2"/>
  <c r="BX69" i="2"/>
  <c r="CB69" i="2"/>
  <c r="CF69" i="2"/>
  <c r="CJ69" i="2"/>
  <c r="AJ70" i="2"/>
  <c r="AN70" i="2"/>
  <c r="AR70" i="2"/>
  <c r="AV70" i="2"/>
  <c r="AZ70" i="2"/>
  <c r="BD70" i="2"/>
  <c r="BH70" i="2"/>
  <c r="BL70" i="2"/>
  <c r="BP70" i="2"/>
  <c r="BT70" i="2"/>
  <c r="BX70" i="2"/>
  <c r="CB70" i="2"/>
  <c r="CF70" i="2"/>
  <c r="CJ70" i="2"/>
  <c r="AK15" i="2"/>
  <c r="AO15" i="2"/>
  <c r="AS15" i="2"/>
  <c r="AW15" i="2"/>
  <c r="BA15" i="2"/>
  <c r="BE15" i="2"/>
  <c r="BI15" i="2"/>
  <c r="BM15" i="2"/>
  <c r="BQ15" i="2"/>
  <c r="BU15" i="2"/>
  <c r="BY15" i="2"/>
  <c r="CC15" i="2"/>
  <c r="CG15" i="2"/>
  <c r="CK15" i="2"/>
  <c r="AH18" i="2"/>
  <c r="AH22" i="2"/>
  <c r="AH26" i="2"/>
  <c r="AH30" i="2"/>
  <c r="AH34" i="2"/>
  <c r="AH38" i="2"/>
  <c r="AH42" i="2"/>
  <c r="AH46" i="2"/>
  <c r="AH50" i="2"/>
  <c r="AH54" i="2"/>
  <c r="AH58" i="2"/>
  <c r="AH62" i="2"/>
  <c r="AH66" i="2"/>
  <c r="AH70" i="2"/>
  <c r="AM14" i="2"/>
  <c r="AQ14" i="2"/>
  <c r="AU14" i="2"/>
  <c r="AY14" i="2"/>
  <c r="BC14" i="2"/>
  <c r="BG14" i="2"/>
  <c r="BK14" i="2"/>
  <c r="BO14" i="2"/>
  <c r="BS14" i="2"/>
  <c r="BW14" i="2"/>
  <c r="CA14" i="2"/>
  <c r="CE14" i="2"/>
  <c r="CI14" i="2"/>
  <c r="AI15" i="2"/>
  <c r="BU70" i="2"/>
  <c r="BY70" i="2"/>
  <c r="CK70" i="2"/>
  <c r="AT15" i="2"/>
  <c r="BF15" i="2"/>
  <c r="BR15" i="2"/>
  <c r="CD15" i="2"/>
  <c r="BZ69" i="2"/>
  <c r="AL70" i="2"/>
  <c r="BB70" i="2"/>
  <c r="BR70" i="2"/>
  <c r="CH70" i="2"/>
  <c r="AU15" i="2"/>
  <c r="BK15" i="2"/>
  <c r="CA15" i="2"/>
  <c r="CL15" i="2"/>
  <c r="AH23" i="2"/>
  <c r="AH31" i="2"/>
  <c r="AH39" i="2"/>
  <c r="AH47" i="2"/>
  <c r="AH55" i="2"/>
  <c r="AH63" i="2"/>
  <c r="AJ14" i="2"/>
  <c r="AR14" i="2"/>
  <c r="AZ14" i="2"/>
  <c r="BH14" i="2"/>
  <c r="AI14" i="2"/>
  <c r="CD69" i="2"/>
  <c r="AP70" i="2"/>
  <c r="BF70" i="2"/>
  <c r="BV70" i="2"/>
  <c r="CL70" i="2"/>
  <c r="AY15" i="2"/>
  <c r="BO15" i="2"/>
  <c r="CE15" i="2"/>
  <c r="AH16" i="2"/>
  <c r="AH24" i="2"/>
  <c r="AH32" i="2"/>
  <c r="AH40" i="2"/>
  <c r="AH48" i="2"/>
  <c r="AH56" i="2"/>
  <c r="AH64" i="2"/>
  <c r="AK14" i="2"/>
  <c r="AS14" i="2"/>
  <c r="BA14" i="2"/>
  <c r="BI14" i="2"/>
  <c r="BQ14" i="2"/>
  <c r="BY14" i="2"/>
  <c r="CG14" i="2"/>
  <c r="AH15" i="2"/>
  <c r="CF14" i="2"/>
  <c r="CH69" i="2"/>
  <c r="AT70" i="2"/>
  <c r="BJ70" i="2"/>
  <c r="BZ70" i="2"/>
  <c r="AM15" i="2"/>
  <c r="BC15" i="2"/>
  <c r="BS15" i="2"/>
  <c r="CH15" i="2"/>
  <c r="AH19" i="2"/>
  <c r="AH27" i="2"/>
  <c r="AH35" i="2"/>
  <c r="AH43" i="2"/>
  <c r="AH51" i="2"/>
  <c r="AH59" i="2"/>
  <c r="AH67" i="2"/>
  <c r="AN14" i="2"/>
  <c r="AV14" i="2"/>
  <c r="BD14" i="2"/>
  <c r="BL14" i="2"/>
  <c r="BT14" i="2"/>
  <c r="CB14" i="2"/>
  <c r="CJ14" i="2"/>
  <c r="BP14" i="2"/>
  <c r="CL69" i="2"/>
  <c r="AX70" i="2"/>
  <c r="BN70" i="2"/>
  <c r="CD70" i="2"/>
  <c r="AQ15" i="2"/>
  <c r="BG15" i="2"/>
  <c r="BW15" i="2"/>
  <c r="CI15" i="2"/>
  <c r="AH20" i="2"/>
  <c r="AH28" i="2"/>
  <c r="AH36" i="2"/>
  <c r="AH44" i="2"/>
  <c r="AH52" i="2"/>
  <c r="AH60" i="2"/>
  <c r="AH68" i="2"/>
  <c r="AO14" i="2"/>
  <c r="AW14" i="2"/>
  <c r="BE14" i="2"/>
  <c r="BM14" i="2"/>
  <c r="BU14" i="2"/>
  <c r="CC14" i="2"/>
  <c r="CK14" i="2"/>
  <c r="BX14" i="2"/>
  <c r="AB17" i="2"/>
  <c r="AB19" i="2"/>
  <c r="AB21" i="2"/>
  <c r="AB23" i="2"/>
  <c r="AB25" i="2"/>
  <c r="AB27" i="2"/>
  <c r="AB29" i="2"/>
  <c r="AB31" i="2"/>
  <c r="AB33" i="2"/>
  <c r="AB35" i="2"/>
  <c r="AB37" i="2"/>
  <c r="AB39" i="2"/>
  <c r="AB41" i="2"/>
  <c r="AB43" i="2"/>
  <c r="AB45" i="2"/>
  <c r="AB47" i="2"/>
  <c r="AB49" i="2"/>
  <c r="AB51" i="2"/>
  <c r="AB53" i="2"/>
  <c r="AB55" i="2"/>
  <c r="AB57" i="2"/>
  <c r="AB59" i="2"/>
  <c r="AB61" i="2"/>
  <c r="AB63" i="2"/>
  <c r="AB65" i="2"/>
  <c r="AB67" i="2"/>
  <c r="AB69" i="2"/>
  <c r="AB70" i="2"/>
  <c r="AB14" i="2"/>
  <c r="AB16" i="2"/>
  <c r="AB18" i="2"/>
  <c r="AB20" i="2"/>
  <c r="AB22" i="2"/>
  <c r="AB24" i="2"/>
  <c r="AB26" i="2"/>
  <c r="AB28" i="2"/>
  <c r="AB30" i="2"/>
  <c r="AB32" i="2"/>
  <c r="AB34" i="2"/>
  <c r="AB36" i="2"/>
  <c r="AB38" i="2"/>
  <c r="AB40" i="2"/>
  <c r="AB42" i="2"/>
  <c r="AB44" i="2"/>
  <c r="AB46" i="2"/>
  <c r="AB48" i="2"/>
  <c r="AB50" i="2"/>
  <c r="AB52" i="2"/>
  <c r="AB54" i="2"/>
  <c r="AB56" i="2"/>
  <c r="AB58" i="2"/>
  <c r="AB60" i="2"/>
  <c r="AB62" i="2"/>
  <c r="AB64" i="2"/>
  <c r="AB66" i="2"/>
  <c r="AB68" i="2"/>
  <c r="AB15" i="2"/>
  <c r="AC70" i="2"/>
  <c r="AC14" i="2"/>
  <c r="AC17" i="2"/>
  <c r="AC19" i="2"/>
  <c r="AC21" i="2"/>
  <c r="AC23" i="2"/>
  <c r="AC25" i="2"/>
  <c r="AC27" i="2"/>
  <c r="AC29" i="2"/>
  <c r="AC31" i="2"/>
  <c r="AC33" i="2"/>
  <c r="AC35" i="2"/>
  <c r="AC37" i="2"/>
  <c r="AC39" i="2"/>
  <c r="AC41" i="2"/>
  <c r="AC43" i="2"/>
  <c r="AC45" i="2"/>
  <c r="AC47" i="2"/>
  <c r="AC49" i="2"/>
  <c r="AC51" i="2"/>
  <c r="AC53" i="2"/>
  <c r="AC55" i="2"/>
  <c r="AC57" i="2"/>
  <c r="AC59" i="2"/>
  <c r="AC61" i="2"/>
  <c r="AC63" i="2"/>
  <c r="AC65" i="2"/>
  <c r="AC67" i="2"/>
  <c r="AC69" i="2"/>
  <c r="AC15" i="2"/>
  <c r="AC16" i="2"/>
  <c r="AC18" i="2"/>
  <c r="AC20" i="2"/>
  <c r="AC22" i="2"/>
  <c r="AC24" i="2"/>
  <c r="AC26" i="2"/>
  <c r="AC28" i="2"/>
  <c r="AC30" i="2"/>
  <c r="AC32" i="2"/>
  <c r="AC34" i="2"/>
  <c r="AC36" i="2"/>
  <c r="AC38" i="2"/>
  <c r="AC40" i="2"/>
  <c r="AC42" i="2"/>
  <c r="AC44" i="2"/>
  <c r="AC46" i="2"/>
  <c r="AC48" i="2"/>
  <c r="AC50" i="2"/>
  <c r="AC52" i="2"/>
  <c r="AC54" i="2"/>
  <c r="AC56" i="2"/>
  <c r="AC58" i="2"/>
  <c r="AC60" i="2"/>
  <c r="AC62" i="2"/>
  <c r="AC64" i="2"/>
  <c r="AC66" i="2"/>
  <c r="AC68" i="2"/>
  <c r="M36" i="2" l="1" a="1"/>
  <c r="M36" i="2" s="1"/>
  <c r="K269" i="2"/>
  <c r="I364" i="2" a="1"/>
  <c r="I364" i="2" s="1"/>
  <c r="I255" i="2" a="1"/>
  <c r="I255" i="2" s="1"/>
  <c r="H255" i="2" a="1"/>
  <c r="H255" i="2" s="1"/>
  <c r="H256" i="2" a="1"/>
  <c r="H256" i="2" s="1"/>
  <c r="I254" i="2" a="1"/>
  <c r="I254" i="2" s="1"/>
  <c r="K254" i="2" s="1"/>
  <c r="I22" i="2" a="1"/>
  <c r="I22" i="2" s="1"/>
  <c r="K22" i="2" s="1"/>
  <c r="I363" i="2" a="1"/>
  <c r="I363" i="2" s="1"/>
  <c r="H363" i="2" a="1"/>
  <c r="H363" i="2" s="1"/>
  <c r="Q363" i="2" s="1"/>
  <c r="H364" i="2" a="1"/>
  <c r="H364" i="2" s="1"/>
  <c r="Q364" i="2" s="1"/>
  <c r="I362" i="2" a="1"/>
  <c r="I362" i="2" s="1"/>
  <c r="K362" i="2" s="1"/>
  <c r="L23" i="2" a="1"/>
  <c r="L23" i="2" s="1"/>
  <c r="L24" i="2" s="1" a="1"/>
  <c r="L24" i="2" s="1"/>
  <c r="L25" i="2" s="1" a="1"/>
  <c r="L25" i="2" s="1"/>
  <c r="H25" i="2" a="1"/>
  <c r="H25" i="2" s="1"/>
  <c r="M25" i="2" s="1" a="1"/>
  <c r="M25" i="2" s="1"/>
  <c r="I25" i="2" a="1"/>
  <c r="I25" i="2" s="1"/>
  <c r="M30" i="2" a="1"/>
  <c r="M30" i="2" s="1"/>
  <c r="K30" i="2"/>
  <c r="I24" i="2" a="1"/>
  <c r="I24" i="2" s="1"/>
  <c r="K27" i="2"/>
  <c r="M27" i="2" a="1"/>
  <c r="M27" i="2" s="1"/>
  <c r="M29" i="2" a="1"/>
  <c r="M29" i="2" s="1"/>
  <c r="K29" i="2"/>
  <c r="M22" i="2" a="1"/>
  <c r="M22" i="2" s="1"/>
  <c r="N22" i="2" s="1"/>
  <c r="O22" i="2" s="1"/>
  <c r="K21" i="2"/>
  <c r="M21" i="2" a="1"/>
  <c r="M21" i="2" s="1"/>
  <c r="N21" i="2" s="1"/>
  <c r="O21" i="2" s="1"/>
  <c r="M28" i="2" a="1"/>
  <c r="M28" i="2" s="1"/>
  <c r="K28" i="2"/>
  <c r="I23" i="2" a="1"/>
  <c r="I23" i="2" s="1"/>
  <c r="H23" i="2" a="1"/>
  <c r="H23" i="2" s="1"/>
  <c r="K26" i="2"/>
  <c r="M26" i="2" a="1"/>
  <c r="M26" i="2" s="1"/>
  <c r="H24" i="2" a="1"/>
  <c r="H24" i="2" s="1"/>
  <c r="K17" i="2"/>
  <c r="M17" i="2" a="1"/>
  <c r="M17" i="2" s="1"/>
  <c r="N17" i="2" s="1"/>
  <c r="O17" i="2" s="1"/>
  <c r="M19" i="2" a="1"/>
  <c r="M19" i="2" s="1"/>
  <c r="N19" i="2" s="1"/>
  <c r="O19" i="2" s="1"/>
  <c r="K19" i="2"/>
  <c r="K15" i="2"/>
  <c r="M15" i="2" a="1"/>
  <c r="M15" i="2" s="1"/>
  <c r="N15" i="2" s="1"/>
  <c r="O15" i="2" s="1"/>
  <c r="M18" i="2" a="1"/>
  <c r="M18" i="2" s="1"/>
  <c r="N18" i="2" s="1"/>
  <c r="O18" i="2" s="1"/>
  <c r="K18" i="2"/>
  <c r="M16" i="2" a="1"/>
  <c r="M16" i="2" s="1"/>
  <c r="N16" i="2" s="1"/>
  <c r="O16" i="2" s="1"/>
  <c r="K16" i="2"/>
  <c r="I34" i="2" a="1"/>
  <c r="I34" i="2" s="1"/>
  <c r="I503" i="2" a="1"/>
  <c r="I503" i="2" s="1"/>
  <c r="H503" i="2" a="1"/>
  <c r="H503" i="2" s="1"/>
  <c r="Q503" i="2" s="1"/>
  <c r="H504" i="2" a="1"/>
  <c r="H504" i="2" s="1"/>
  <c r="Q504" i="2" s="1"/>
  <c r="I504" i="2" a="1"/>
  <c r="I504" i="2" s="1"/>
  <c r="I502" i="2" a="1"/>
  <c r="I502" i="2" s="1"/>
  <c r="K502" i="2" s="1"/>
  <c r="K36" i="2"/>
  <c r="K31" i="2"/>
  <c r="M31" i="2" a="1"/>
  <c r="M31" i="2" s="1"/>
  <c r="I33" i="2" a="1"/>
  <c r="I33" i="2" s="1"/>
  <c r="H34" i="2" a="1"/>
  <c r="H34" i="2" s="1"/>
  <c r="Q34" i="2" s="1"/>
  <c r="H33" i="2" a="1"/>
  <c r="H33" i="2" s="1"/>
  <c r="Q33" i="2" s="1"/>
  <c r="M32" i="2" a="1"/>
  <c r="M32" i="2" s="1"/>
  <c r="I32" i="2" a="1"/>
  <c r="I32" i="2" s="1"/>
  <c r="K32" i="2" s="1"/>
  <c r="I352" i="2" a="1"/>
  <c r="I352" i="2" s="1"/>
  <c r="K352" i="2" s="1"/>
  <c r="I403" i="2" a="1"/>
  <c r="I403" i="2" s="1"/>
  <c r="H403" i="2" a="1"/>
  <c r="H403" i="2" s="1"/>
  <c r="Q403" i="2" s="1"/>
  <c r="H404" i="2" a="1"/>
  <c r="H404" i="2" s="1"/>
  <c r="Q404" i="2" s="1"/>
  <c r="I404" i="2" a="1"/>
  <c r="I404" i="2" s="1"/>
  <c r="I402" i="2" a="1"/>
  <c r="I402" i="2" s="1"/>
  <c r="K402" i="2" s="1"/>
  <c r="I354" i="2" a="1"/>
  <c r="I354" i="2" s="1"/>
  <c r="I304" i="2" a="1"/>
  <c r="I304" i="2" s="1"/>
  <c r="I353" i="2" a="1"/>
  <c r="I353" i="2" s="1"/>
  <c r="H353" i="2" a="1"/>
  <c r="H353" i="2" s="1"/>
  <c r="Q353" i="2" s="1"/>
  <c r="H354" i="2" a="1"/>
  <c r="H354" i="2" s="1"/>
  <c r="Q354" i="2" s="1"/>
  <c r="I102" i="2" a="1"/>
  <c r="I102" i="2" s="1"/>
  <c r="K102" i="2" s="1"/>
  <c r="I303" i="2" a="1"/>
  <c r="I303" i="2" s="1"/>
  <c r="H304" i="2" a="1"/>
  <c r="H304" i="2" s="1"/>
  <c r="Q304" i="2" s="1"/>
  <c r="H303" i="2" a="1"/>
  <c r="H303" i="2" s="1"/>
  <c r="Q303" i="2" s="1"/>
  <c r="I302" i="2" a="1"/>
  <c r="I302" i="2" s="1"/>
  <c r="K302" i="2" s="1"/>
  <c r="I104" i="2" a="1"/>
  <c r="I104" i="2" s="1"/>
  <c r="I103" i="2" a="1"/>
  <c r="I103" i="2" s="1"/>
  <c r="H104" i="2" a="1"/>
  <c r="H104" i="2" s="1"/>
  <c r="Q104" i="2" s="1"/>
  <c r="H103" i="2" a="1"/>
  <c r="H103" i="2" s="1"/>
  <c r="Q103" i="2" s="1"/>
  <c r="H263" i="2" a="1"/>
  <c r="H263" i="2" s="1"/>
  <c r="H264" i="2" a="1"/>
  <c r="H264" i="2" s="1"/>
  <c r="Q264" i="2" s="1"/>
  <c r="I264" i="2" a="1"/>
  <c r="I264" i="2" s="1"/>
  <c r="M256" i="2" l="1" a="1"/>
  <c r="M256" i="2" s="1"/>
  <c r="K256" i="2"/>
  <c r="M255" i="2" a="1"/>
  <c r="M255" i="2" s="1"/>
  <c r="K255" i="2"/>
  <c r="K364" i="2"/>
  <c r="M364" i="2" a="1"/>
  <c r="M364" i="2" s="1"/>
  <c r="M363" i="2" a="1"/>
  <c r="M363" i="2" s="1"/>
  <c r="K363" i="2"/>
  <c r="K25" i="2"/>
  <c r="K23" i="2"/>
  <c r="M23" i="2" a="1"/>
  <c r="M23" i="2" s="1"/>
  <c r="N23" i="2" s="1"/>
  <c r="O23" i="2" s="1"/>
  <c r="K24" i="2"/>
  <c r="M24" i="2" a="1"/>
  <c r="M24" i="2" s="1"/>
  <c r="N24" i="2" s="1"/>
  <c r="O24" i="2" s="1"/>
  <c r="L26" i="2" a="1"/>
  <c r="L26" i="2" s="1"/>
  <c r="N25" i="2"/>
  <c r="O25" i="2" s="1"/>
  <c r="M504" i="2" a="1"/>
  <c r="M504" i="2" s="1"/>
  <c r="K504" i="2"/>
  <c r="K503" i="2"/>
  <c r="M503" i="2" a="1"/>
  <c r="M503" i="2" s="1"/>
  <c r="K34" i="2"/>
  <c r="M34" i="2" a="1"/>
  <c r="M34" i="2" s="1"/>
  <c r="K33" i="2"/>
  <c r="M33" i="2" a="1"/>
  <c r="M33" i="2" s="1"/>
  <c r="M404" i="2" a="1"/>
  <c r="M404" i="2" s="1"/>
  <c r="K404" i="2"/>
  <c r="M403" i="2" a="1"/>
  <c r="M403" i="2" s="1"/>
  <c r="K403" i="2"/>
  <c r="K353" i="2"/>
  <c r="M353" i="2" a="1"/>
  <c r="M353" i="2" s="1"/>
  <c r="M354" i="2" a="1"/>
  <c r="M354" i="2" s="1"/>
  <c r="K354" i="2"/>
  <c r="M303" i="2" a="1"/>
  <c r="M303" i="2" s="1"/>
  <c r="K303" i="2"/>
  <c r="M304" i="2" a="1"/>
  <c r="M304" i="2" s="1"/>
  <c r="K304" i="2"/>
  <c r="M104" i="2" a="1"/>
  <c r="M104" i="2" s="1"/>
  <c r="K104" i="2"/>
  <c r="M263" i="2" a="1"/>
  <c r="M263" i="2" s="1"/>
  <c r="Q263" i="2"/>
  <c r="M103" i="2" a="1"/>
  <c r="M103" i="2" s="1"/>
  <c r="K103" i="2"/>
  <c r="K263" i="2"/>
  <c r="K264" i="2"/>
  <c r="M264" i="2" a="1"/>
  <c r="M264" i="2" s="1"/>
  <c r="L27" i="2" l="1" a="1"/>
  <c r="L27" i="2" s="1"/>
  <c r="N26" i="2"/>
  <c r="O26" i="2" s="1"/>
  <c r="L28" i="2" l="1" a="1"/>
  <c r="L28" i="2" s="1"/>
  <c r="N27" i="2"/>
  <c r="O27" i="2" s="1"/>
  <c r="L29" i="2" l="1" a="1"/>
  <c r="L29" i="2" s="1"/>
  <c r="N28" i="2"/>
  <c r="O28" i="2" s="1"/>
  <c r="L30" i="2" l="1" a="1"/>
  <c r="L30" i="2" s="1"/>
  <c r="N29" i="2"/>
  <c r="O29" i="2" s="1"/>
  <c r="N30" i="2" l="1"/>
  <c r="O30" i="2" s="1"/>
  <c r="L31" i="2" a="1"/>
  <c r="L31" i="2" s="1"/>
  <c r="L32" i="2" l="1" a="1"/>
  <c r="L32" i="2" s="1"/>
  <c r="N31" i="2"/>
  <c r="O31" i="2" s="1"/>
  <c r="L33" i="2" l="1" a="1"/>
  <c r="L33" i="2" s="1"/>
  <c r="N32" i="2"/>
  <c r="O32" i="2" s="1"/>
  <c r="L34" i="2" l="1" a="1"/>
  <c r="L34" i="2" s="1"/>
  <c r="N33" i="2"/>
  <c r="O33" i="2" s="1"/>
  <c r="L35" i="2" l="1" a="1"/>
  <c r="L35" i="2" s="1"/>
  <c r="N34" i="2"/>
  <c r="O34" i="2" s="1"/>
  <c r="L36" i="2" l="1" a="1"/>
  <c r="L36" i="2" s="1"/>
  <c r="N35" i="2"/>
  <c r="O35" i="2" s="1"/>
  <c r="L37" i="2" l="1" a="1"/>
  <c r="L37" i="2" s="1"/>
  <c r="N36" i="2"/>
  <c r="O36" i="2" s="1"/>
  <c r="L38" i="2" l="1" a="1"/>
  <c r="L38" i="2" s="1"/>
  <c r="N37" i="2"/>
  <c r="O37" i="2" s="1"/>
  <c r="L39" i="2" l="1" a="1"/>
  <c r="L39" i="2" s="1"/>
  <c r="N38" i="2"/>
  <c r="O38" i="2" s="1"/>
  <c r="L40" i="2" l="1" a="1"/>
  <c r="L40" i="2" s="1"/>
  <c r="N39" i="2"/>
  <c r="O39" i="2" s="1"/>
  <c r="L41" i="2" l="1" a="1"/>
  <c r="L41" i="2" s="1"/>
  <c r="N40" i="2"/>
  <c r="O40" i="2" s="1"/>
  <c r="L42" i="2" l="1" a="1"/>
  <c r="L42" i="2" s="1"/>
  <c r="N41" i="2"/>
  <c r="O41" i="2" s="1"/>
  <c r="L43" i="2" l="1" a="1"/>
  <c r="L43" i="2" s="1"/>
  <c r="N42" i="2"/>
  <c r="O42" i="2" s="1"/>
  <c r="L44" i="2" l="1" a="1"/>
  <c r="L44" i="2" s="1"/>
  <c r="N43" i="2"/>
  <c r="O43" i="2" s="1"/>
  <c r="L45" i="2" l="1" a="1"/>
  <c r="L45" i="2" s="1"/>
  <c r="N44" i="2"/>
  <c r="O44" i="2" s="1"/>
  <c r="L46" i="2" l="1" a="1"/>
  <c r="L46" i="2" s="1"/>
  <c r="N45" i="2"/>
  <c r="O45" i="2" s="1"/>
  <c r="L47" i="2" l="1" a="1"/>
  <c r="L47" i="2" s="1"/>
  <c r="N46" i="2"/>
  <c r="O46" i="2" s="1"/>
  <c r="L48" i="2" l="1" a="1"/>
  <c r="L48" i="2" s="1"/>
  <c r="N47" i="2"/>
  <c r="O47" i="2" s="1"/>
  <c r="L49" i="2" l="1" a="1"/>
  <c r="L49" i="2" s="1"/>
  <c r="N48" i="2"/>
  <c r="O48" i="2" s="1"/>
  <c r="L50" i="2" l="1" a="1"/>
  <c r="L50" i="2" s="1"/>
  <c r="N49" i="2"/>
  <c r="O49" i="2" s="1"/>
  <c r="L51" i="2" l="1" a="1"/>
  <c r="L51" i="2" s="1"/>
  <c r="N50" i="2"/>
  <c r="O50" i="2" s="1"/>
  <c r="L52" i="2" l="1" a="1"/>
  <c r="L52" i="2" s="1"/>
  <c r="N51" i="2"/>
  <c r="O51" i="2" s="1"/>
  <c r="L53" i="2" l="1" a="1"/>
  <c r="L53" i="2" s="1"/>
  <c r="N52" i="2"/>
  <c r="O52" i="2" s="1"/>
  <c r="L54" i="2" l="1" a="1"/>
  <c r="L54" i="2" s="1"/>
  <c r="N53" i="2"/>
  <c r="O53" i="2" s="1"/>
  <c r="L55" i="2" l="1" a="1"/>
  <c r="L55" i="2" s="1"/>
  <c r="N54" i="2"/>
  <c r="O54" i="2" s="1"/>
  <c r="L56" i="2" l="1" a="1"/>
  <c r="L56" i="2" s="1"/>
  <c r="N55" i="2"/>
  <c r="O55" i="2" s="1"/>
  <c r="L57" i="2" l="1" a="1"/>
  <c r="L57" i="2" s="1"/>
  <c r="N56" i="2"/>
  <c r="O56" i="2" s="1"/>
  <c r="L58" i="2" l="1" a="1"/>
  <c r="L58" i="2" s="1"/>
  <c r="N57" i="2"/>
  <c r="O57" i="2" s="1"/>
  <c r="L59" i="2" l="1" a="1"/>
  <c r="L59" i="2" s="1"/>
  <c r="N58" i="2"/>
  <c r="O58" i="2" s="1"/>
  <c r="L60" i="2" l="1" a="1"/>
  <c r="L60" i="2" s="1"/>
  <c r="N59" i="2"/>
  <c r="O59" i="2" s="1"/>
  <c r="L61" i="2" l="1" a="1"/>
  <c r="L61" i="2" s="1"/>
  <c r="N60" i="2"/>
  <c r="O60" i="2" s="1"/>
  <c r="L62" i="2" l="1" a="1"/>
  <c r="L62" i="2" s="1"/>
  <c r="N61" i="2"/>
  <c r="O61" i="2" s="1"/>
  <c r="L63" i="2" l="1" a="1"/>
  <c r="L63" i="2" s="1"/>
  <c r="N62" i="2"/>
  <c r="O62" i="2" s="1"/>
  <c r="L64" i="2" l="1" a="1"/>
  <c r="L64" i="2" s="1"/>
  <c r="N63" i="2"/>
  <c r="O63" i="2" s="1"/>
  <c r="L65" i="2" l="1" a="1"/>
  <c r="L65" i="2" s="1"/>
  <c r="N64" i="2"/>
  <c r="O64" i="2" s="1"/>
  <c r="L66" i="2" l="1" a="1"/>
  <c r="L66" i="2" s="1"/>
  <c r="N65" i="2"/>
  <c r="O65" i="2" s="1"/>
  <c r="L67" i="2" l="1" a="1"/>
  <c r="L67" i="2" s="1"/>
  <c r="N66" i="2"/>
  <c r="O66" i="2" s="1"/>
  <c r="L68" i="2" l="1" a="1"/>
  <c r="L68" i="2" s="1"/>
  <c r="N67" i="2"/>
  <c r="O67" i="2" s="1"/>
  <c r="L69" i="2" l="1" a="1"/>
  <c r="L69" i="2" s="1"/>
  <c r="N68" i="2"/>
  <c r="O68" i="2" s="1"/>
  <c r="L70" i="2" l="1" a="1"/>
  <c r="L70" i="2" s="1"/>
  <c r="N69" i="2"/>
  <c r="O69" i="2" s="1"/>
  <c r="L71" i="2" l="1" a="1"/>
  <c r="L71" i="2" s="1"/>
  <c r="N70" i="2"/>
  <c r="O70" i="2" s="1"/>
  <c r="L72" i="2" l="1" a="1"/>
  <c r="L72" i="2" s="1"/>
  <c r="N71" i="2"/>
  <c r="O71" i="2" s="1"/>
  <c r="L73" i="2" l="1" a="1"/>
  <c r="L73" i="2" s="1"/>
  <c r="N72" i="2"/>
  <c r="O72" i="2" s="1"/>
  <c r="L74" i="2" l="1" a="1"/>
  <c r="L74" i="2" s="1"/>
  <c r="N73" i="2"/>
  <c r="O73" i="2" s="1"/>
  <c r="L75" i="2" l="1" a="1"/>
  <c r="L75" i="2" s="1"/>
  <c r="N74" i="2"/>
  <c r="O74" i="2" s="1"/>
  <c r="L76" i="2" l="1" a="1"/>
  <c r="L76" i="2" s="1"/>
  <c r="N75" i="2"/>
  <c r="O75" i="2" s="1"/>
  <c r="L77" i="2" l="1" a="1"/>
  <c r="L77" i="2" s="1"/>
  <c r="N76" i="2"/>
  <c r="O76" i="2" s="1"/>
  <c r="L78" i="2" l="1" a="1"/>
  <c r="L78" i="2" s="1"/>
  <c r="N77" i="2"/>
  <c r="O77" i="2" s="1"/>
  <c r="L79" i="2" l="1" a="1"/>
  <c r="L79" i="2" s="1"/>
  <c r="N78" i="2"/>
  <c r="O78" i="2" s="1"/>
  <c r="L80" i="2" l="1" a="1"/>
  <c r="L80" i="2" s="1"/>
  <c r="N79" i="2"/>
  <c r="O79" i="2" s="1"/>
  <c r="L81" i="2" l="1" a="1"/>
  <c r="L81" i="2" s="1"/>
  <c r="N80" i="2"/>
  <c r="O80" i="2" s="1"/>
  <c r="L82" i="2" l="1" a="1"/>
  <c r="L82" i="2" s="1"/>
  <c r="N81" i="2"/>
  <c r="O81" i="2" s="1"/>
  <c r="L83" i="2" l="1" a="1"/>
  <c r="L83" i="2" s="1"/>
  <c r="N82" i="2"/>
  <c r="O82" i="2" s="1"/>
  <c r="L84" i="2" l="1" a="1"/>
  <c r="L84" i="2" s="1"/>
  <c r="N83" i="2"/>
  <c r="O83" i="2" s="1"/>
  <c r="L85" i="2" l="1" a="1"/>
  <c r="L85" i="2" s="1"/>
  <c r="N84" i="2"/>
  <c r="O84" i="2" s="1"/>
  <c r="L86" i="2" l="1" a="1"/>
  <c r="L86" i="2" s="1"/>
  <c r="N85" i="2"/>
  <c r="O85" i="2" s="1"/>
  <c r="L87" i="2" l="1" a="1"/>
  <c r="L87" i="2" s="1"/>
  <c r="N86" i="2"/>
  <c r="O86" i="2" s="1"/>
  <c r="L88" i="2" l="1" a="1"/>
  <c r="L88" i="2" s="1"/>
  <c r="N87" i="2"/>
  <c r="O87" i="2" s="1"/>
  <c r="L89" i="2" l="1" a="1"/>
  <c r="L89" i="2" s="1"/>
  <c r="N88" i="2"/>
  <c r="O88" i="2" s="1"/>
  <c r="L90" i="2" l="1" a="1"/>
  <c r="L90" i="2" s="1"/>
  <c r="N89" i="2"/>
  <c r="O89" i="2" s="1"/>
  <c r="L91" i="2" l="1" a="1"/>
  <c r="L91" i="2" s="1"/>
  <c r="N90" i="2"/>
  <c r="O90" i="2" s="1"/>
  <c r="L92" i="2" l="1" a="1"/>
  <c r="L92" i="2" s="1"/>
  <c r="N91" i="2"/>
  <c r="O91" i="2" s="1"/>
  <c r="L93" i="2" l="1" a="1"/>
  <c r="L93" i="2" s="1"/>
  <c r="N92" i="2"/>
  <c r="O92" i="2" s="1"/>
  <c r="L94" i="2" l="1" a="1"/>
  <c r="L94" i="2" s="1"/>
  <c r="N93" i="2"/>
  <c r="O93" i="2" s="1"/>
  <c r="L95" i="2" l="1" a="1"/>
  <c r="L95" i="2" s="1"/>
  <c r="N94" i="2"/>
  <c r="O94" i="2" s="1"/>
  <c r="L96" i="2" l="1" a="1"/>
  <c r="L96" i="2" s="1"/>
  <c r="N95" i="2"/>
  <c r="O95" i="2" s="1"/>
  <c r="L97" i="2" l="1" a="1"/>
  <c r="L97" i="2" s="1"/>
  <c r="N96" i="2"/>
  <c r="O96" i="2" s="1"/>
  <c r="L98" i="2" l="1" a="1"/>
  <c r="L98" i="2" s="1"/>
  <c r="N97" i="2"/>
  <c r="O97" i="2" s="1"/>
  <c r="L99" i="2" l="1" a="1"/>
  <c r="L99" i="2" s="1"/>
  <c r="N98" i="2"/>
  <c r="O98" i="2" s="1"/>
  <c r="L100" i="2" l="1" a="1"/>
  <c r="L100" i="2" s="1"/>
  <c r="N99" i="2"/>
  <c r="O99" i="2" s="1"/>
  <c r="L101" i="2" l="1" a="1"/>
  <c r="L101" i="2" s="1"/>
  <c r="N100" i="2"/>
  <c r="O100" i="2" s="1"/>
  <c r="L102" i="2" l="1" a="1"/>
  <c r="L102" i="2" s="1"/>
  <c r="N101" i="2"/>
  <c r="O101" i="2" s="1"/>
  <c r="L103" i="2" l="1" a="1"/>
  <c r="L103" i="2" s="1"/>
  <c r="N102" i="2"/>
  <c r="O102" i="2" s="1"/>
  <c r="L104" i="2" l="1" a="1"/>
  <c r="L104" i="2" s="1"/>
  <c r="N103" i="2"/>
  <c r="O103" i="2" s="1"/>
  <c r="L105" i="2" l="1" a="1"/>
  <c r="L105" i="2" s="1"/>
  <c r="N104" i="2"/>
  <c r="O104" i="2" s="1"/>
  <c r="L106" i="2" l="1" a="1"/>
  <c r="L106" i="2" s="1"/>
  <c r="N105" i="2"/>
  <c r="O105" i="2" s="1"/>
  <c r="L107" i="2" l="1" a="1"/>
  <c r="L107" i="2" s="1"/>
  <c r="N106" i="2"/>
  <c r="O106" i="2" s="1"/>
  <c r="L108" i="2" l="1" a="1"/>
  <c r="L108" i="2" s="1"/>
  <c r="N107" i="2"/>
  <c r="O107" i="2" s="1"/>
  <c r="L109" i="2" l="1" a="1"/>
  <c r="L109" i="2" s="1"/>
  <c r="N108" i="2"/>
  <c r="O108" i="2" s="1"/>
  <c r="L110" i="2" l="1" a="1"/>
  <c r="L110" i="2" s="1"/>
  <c r="N109" i="2"/>
  <c r="O109" i="2" s="1"/>
  <c r="L111" i="2" l="1" a="1"/>
  <c r="L111" i="2" s="1"/>
  <c r="N110" i="2"/>
  <c r="O110" i="2" s="1"/>
  <c r="L112" i="2" l="1" a="1"/>
  <c r="L112" i="2" s="1"/>
  <c r="N111" i="2"/>
  <c r="O111" i="2" s="1"/>
  <c r="L113" i="2" l="1" a="1"/>
  <c r="L113" i="2" s="1"/>
  <c r="N112" i="2"/>
  <c r="O112" i="2" s="1"/>
  <c r="L114" i="2" l="1" a="1"/>
  <c r="L114" i="2" s="1"/>
  <c r="N113" i="2"/>
  <c r="O113" i="2" s="1"/>
  <c r="L115" i="2" l="1" a="1"/>
  <c r="L115" i="2" s="1"/>
  <c r="N114" i="2"/>
  <c r="O114" i="2" s="1"/>
  <c r="L116" i="2" l="1" a="1"/>
  <c r="L116" i="2" s="1"/>
  <c r="N115" i="2"/>
  <c r="O115" i="2" s="1"/>
  <c r="L117" i="2" l="1" a="1"/>
  <c r="L117" i="2" s="1"/>
  <c r="N116" i="2"/>
  <c r="O116" i="2" s="1"/>
  <c r="L118" i="2" l="1" a="1"/>
  <c r="L118" i="2" s="1"/>
  <c r="N117" i="2"/>
  <c r="O117" i="2" s="1"/>
  <c r="L119" i="2" l="1" a="1"/>
  <c r="L119" i="2" s="1"/>
  <c r="N118" i="2"/>
  <c r="O118" i="2" s="1"/>
  <c r="L120" i="2" l="1" a="1"/>
  <c r="L120" i="2" s="1"/>
  <c r="N119" i="2"/>
  <c r="O119" i="2" s="1"/>
  <c r="L121" i="2" l="1" a="1"/>
  <c r="L121" i="2" s="1"/>
  <c r="N120" i="2"/>
  <c r="O120" i="2" s="1"/>
  <c r="L122" i="2" l="1" a="1"/>
  <c r="L122" i="2" s="1"/>
  <c r="N121" i="2"/>
  <c r="O121" i="2" s="1"/>
  <c r="L123" i="2" l="1" a="1"/>
  <c r="L123" i="2" s="1"/>
  <c r="N122" i="2"/>
  <c r="O122" i="2" s="1"/>
  <c r="L124" i="2" l="1" a="1"/>
  <c r="L124" i="2" s="1"/>
  <c r="N123" i="2"/>
  <c r="O123" i="2" s="1"/>
  <c r="L125" i="2" l="1" a="1"/>
  <c r="L125" i="2" s="1"/>
  <c r="N124" i="2"/>
  <c r="O124" i="2" s="1"/>
  <c r="L126" i="2" l="1" a="1"/>
  <c r="L126" i="2" s="1"/>
  <c r="N125" i="2"/>
  <c r="O125" i="2" s="1"/>
  <c r="L127" i="2" l="1" a="1"/>
  <c r="L127" i="2" s="1"/>
  <c r="N126" i="2"/>
  <c r="O126" i="2" s="1"/>
  <c r="L128" i="2" l="1" a="1"/>
  <c r="L128" i="2" s="1"/>
  <c r="N127" i="2"/>
  <c r="O127" i="2" s="1"/>
  <c r="L129" i="2" l="1" a="1"/>
  <c r="L129" i="2" s="1"/>
  <c r="N128" i="2"/>
  <c r="O128" i="2" s="1"/>
  <c r="L130" i="2" l="1" a="1"/>
  <c r="L130" i="2" s="1"/>
  <c r="N129" i="2"/>
  <c r="O129" i="2" s="1"/>
  <c r="L131" i="2" l="1" a="1"/>
  <c r="L131" i="2" s="1"/>
  <c r="N130" i="2"/>
  <c r="O130" i="2" s="1"/>
  <c r="L132" i="2" l="1" a="1"/>
  <c r="L132" i="2" s="1"/>
  <c r="N131" i="2"/>
  <c r="O131" i="2" s="1"/>
  <c r="L133" i="2" l="1" a="1"/>
  <c r="L133" i="2" s="1"/>
  <c r="N132" i="2"/>
  <c r="O132" i="2" s="1"/>
  <c r="L134" i="2" l="1" a="1"/>
  <c r="L134" i="2" s="1"/>
  <c r="N133" i="2"/>
  <c r="O133" i="2" s="1"/>
  <c r="L135" i="2" l="1" a="1"/>
  <c r="L135" i="2" s="1"/>
  <c r="N134" i="2"/>
  <c r="O134" i="2" s="1"/>
  <c r="L136" i="2" l="1" a="1"/>
  <c r="L136" i="2" s="1"/>
  <c r="N135" i="2"/>
  <c r="O135" i="2" s="1"/>
  <c r="L137" i="2" l="1" a="1"/>
  <c r="L137" i="2" s="1"/>
  <c r="N136" i="2"/>
  <c r="O136" i="2" s="1"/>
  <c r="L138" i="2" l="1" a="1"/>
  <c r="L138" i="2" s="1"/>
  <c r="N137" i="2"/>
  <c r="O137" i="2" s="1"/>
  <c r="L139" i="2" l="1" a="1"/>
  <c r="L139" i="2" s="1"/>
  <c r="N138" i="2"/>
  <c r="O138" i="2" s="1"/>
  <c r="L140" i="2" l="1" a="1"/>
  <c r="L140" i="2" s="1"/>
  <c r="N139" i="2"/>
  <c r="O139" i="2" s="1"/>
  <c r="L141" i="2" l="1" a="1"/>
  <c r="L141" i="2" s="1"/>
  <c r="N140" i="2"/>
  <c r="O140" i="2" s="1"/>
  <c r="L142" i="2" l="1" a="1"/>
  <c r="L142" i="2" s="1"/>
  <c r="N141" i="2"/>
  <c r="O141" i="2" s="1"/>
  <c r="L143" i="2" l="1" a="1"/>
  <c r="L143" i="2" s="1"/>
  <c r="N142" i="2"/>
  <c r="O142" i="2" s="1"/>
  <c r="L144" i="2" l="1" a="1"/>
  <c r="L144" i="2" s="1"/>
  <c r="N143" i="2"/>
  <c r="O143" i="2" s="1"/>
  <c r="L145" i="2" l="1" a="1"/>
  <c r="L145" i="2" s="1"/>
  <c r="N144" i="2"/>
  <c r="O144" i="2" s="1"/>
  <c r="L146" i="2" l="1" a="1"/>
  <c r="L146" i="2" s="1"/>
  <c r="N145" i="2"/>
  <c r="O145" i="2" s="1"/>
  <c r="L147" i="2" l="1" a="1"/>
  <c r="L147" i="2" s="1"/>
  <c r="N146" i="2"/>
  <c r="O146" i="2" s="1"/>
  <c r="L148" i="2" l="1" a="1"/>
  <c r="L148" i="2" s="1"/>
  <c r="N147" i="2"/>
  <c r="O147" i="2" s="1"/>
  <c r="L149" i="2" l="1" a="1"/>
  <c r="L149" i="2" s="1"/>
  <c r="N148" i="2"/>
  <c r="O148" i="2" s="1"/>
  <c r="L150" i="2" l="1" a="1"/>
  <c r="L150" i="2" s="1"/>
  <c r="N149" i="2"/>
  <c r="O149" i="2" s="1"/>
  <c r="L151" i="2" l="1" a="1"/>
  <c r="L151" i="2" s="1"/>
  <c r="N150" i="2"/>
  <c r="O150" i="2" s="1"/>
  <c r="L152" i="2" l="1" a="1"/>
  <c r="L152" i="2" s="1"/>
  <c r="N151" i="2"/>
  <c r="O151" i="2" s="1"/>
  <c r="L153" i="2" l="1" a="1"/>
  <c r="L153" i="2" s="1"/>
  <c r="N152" i="2"/>
  <c r="O152" i="2" s="1"/>
  <c r="L154" i="2" l="1" a="1"/>
  <c r="L154" i="2" s="1"/>
  <c r="N153" i="2"/>
  <c r="O153" i="2" s="1"/>
  <c r="L155" i="2" l="1" a="1"/>
  <c r="L155" i="2" s="1"/>
  <c r="N154" i="2"/>
  <c r="O154" i="2" s="1"/>
  <c r="L156" i="2" l="1" a="1"/>
  <c r="L156" i="2" s="1"/>
  <c r="N155" i="2"/>
  <c r="O155" i="2" s="1"/>
  <c r="L157" i="2" l="1" a="1"/>
  <c r="L157" i="2" s="1"/>
  <c r="N156" i="2"/>
  <c r="O156" i="2" s="1"/>
  <c r="L158" i="2" l="1" a="1"/>
  <c r="L158" i="2" s="1"/>
  <c r="N157" i="2"/>
  <c r="O157" i="2" s="1"/>
  <c r="L159" i="2" l="1" a="1"/>
  <c r="L159" i="2" s="1"/>
  <c r="N158" i="2"/>
  <c r="O158" i="2" s="1"/>
  <c r="L160" i="2" l="1" a="1"/>
  <c r="L160" i="2" s="1"/>
  <c r="N159" i="2"/>
  <c r="O159" i="2" s="1"/>
  <c r="L161" i="2" l="1" a="1"/>
  <c r="L161" i="2" s="1"/>
  <c r="N160" i="2"/>
  <c r="O160" i="2" s="1"/>
  <c r="L162" i="2" l="1" a="1"/>
  <c r="L162" i="2" s="1"/>
  <c r="N161" i="2"/>
  <c r="O161" i="2" s="1"/>
  <c r="L163" i="2" l="1" a="1"/>
  <c r="L163" i="2" s="1"/>
  <c r="N162" i="2"/>
  <c r="O162" i="2" s="1"/>
  <c r="L164" i="2" l="1" a="1"/>
  <c r="L164" i="2" s="1"/>
  <c r="N163" i="2"/>
  <c r="O163" i="2" s="1"/>
  <c r="L165" i="2" l="1" a="1"/>
  <c r="L165" i="2" s="1"/>
  <c r="N164" i="2"/>
  <c r="O164" i="2" s="1"/>
  <c r="L166" i="2" l="1" a="1"/>
  <c r="L166" i="2" s="1"/>
  <c r="N165" i="2"/>
  <c r="O165" i="2" s="1"/>
  <c r="L167" i="2" l="1" a="1"/>
  <c r="L167" i="2" s="1"/>
  <c r="N166" i="2"/>
  <c r="O166" i="2" s="1"/>
  <c r="L168" i="2" l="1" a="1"/>
  <c r="L168" i="2" s="1"/>
  <c r="N167" i="2"/>
  <c r="O167" i="2" s="1"/>
  <c r="L169" i="2" l="1" a="1"/>
  <c r="L169" i="2" s="1"/>
  <c r="N168" i="2"/>
  <c r="O168" i="2" s="1"/>
  <c r="L170" i="2" l="1" a="1"/>
  <c r="L170" i="2" s="1"/>
  <c r="N169" i="2"/>
  <c r="O169" i="2" s="1"/>
  <c r="L171" i="2" l="1" a="1"/>
  <c r="L171" i="2" s="1"/>
  <c r="N170" i="2"/>
  <c r="O170" i="2" s="1"/>
  <c r="L172" i="2" l="1" a="1"/>
  <c r="L172" i="2" s="1"/>
  <c r="N171" i="2"/>
  <c r="O171" i="2" s="1"/>
  <c r="L173" i="2" l="1" a="1"/>
  <c r="L173" i="2" s="1"/>
  <c r="N172" i="2"/>
  <c r="O172" i="2" s="1"/>
  <c r="L174" i="2" l="1" a="1"/>
  <c r="L174" i="2" s="1"/>
  <c r="N173" i="2"/>
  <c r="O173" i="2" s="1"/>
  <c r="L175" i="2" l="1" a="1"/>
  <c r="L175" i="2" s="1"/>
  <c r="N174" i="2"/>
  <c r="O174" i="2" s="1"/>
  <c r="L176" i="2" l="1" a="1"/>
  <c r="L176" i="2" s="1"/>
  <c r="N175" i="2"/>
  <c r="O175" i="2" s="1"/>
  <c r="L177" i="2" l="1" a="1"/>
  <c r="L177" i="2" s="1"/>
  <c r="N176" i="2"/>
  <c r="O176" i="2" s="1"/>
  <c r="L178" i="2" l="1" a="1"/>
  <c r="L178" i="2" s="1"/>
  <c r="N177" i="2"/>
  <c r="O177" i="2" s="1"/>
  <c r="L179" i="2" l="1" a="1"/>
  <c r="L179" i="2" s="1"/>
  <c r="N178" i="2"/>
  <c r="O178" i="2" s="1"/>
  <c r="L180" i="2" l="1" a="1"/>
  <c r="L180" i="2" s="1"/>
  <c r="N179" i="2"/>
  <c r="O179" i="2" s="1"/>
  <c r="L181" i="2" l="1" a="1"/>
  <c r="L181" i="2" s="1"/>
  <c r="N180" i="2"/>
  <c r="O180" i="2" s="1"/>
  <c r="L182" i="2" l="1" a="1"/>
  <c r="L182" i="2" s="1"/>
  <c r="N181" i="2"/>
  <c r="O181" i="2" s="1"/>
  <c r="L183" i="2" l="1" a="1"/>
  <c r="L183" i="2" s="1"/>
  <c r="N182" i="2"/>
  <c r="O182" i="2" s="1"/>
  <c r="L184" i="2" l="1" a="1"/>
  <c r="L184" i="2" s="1"/>
  <c r="N183" i="2"/>
  <c r="O183" i="2" s="1"/>
  <c r="L185" i="2" l="1" a="1"/>
  <c r="L185" i="2" s="1"/>
  <c r="N184" i="2"/>
  <c r="O184" i="2" s="1"/>
  <c r="L186" i="2" l="1" a="1"/>
  <c r="L186" i="2" s="1"/>
  <c r="N185" i="2"/>
  <c r="O185" i="2" s="1"/>
  <c r="L187" i="2" l="1" a="1"/>
  <c r="L187" i="2" s="1"/>
  <c r="N186" i="2"/>
  <c r="O186" i="2" s="1"/>
  <c r="L188" i="2" l="1" a="1"/>
  <c r="L188" i="2" s="1"/>
  <c r="N187" i="2"/>
  <c r="O187" i="2" s="1"/>
  <c r="L189" i="2" l="1" a="1"/>
  <c r="L189" i="2" s="1"/>
  <c r="N188" i="2"/>
  <c r="O188" i="2" s="1"/>
  <c r="L190" i="2" l="1" a="1"/>
  <c r="L190" i="2" s="1"/>
  <c r="N189" i="2"/>
  <c r="O189" i="2" s="1"/>
  <c r="L191" i="2" l="1" a="1"/>
  <c r="L191" i="2" s="1"/>
  <c r="N190" i="2"/>
  <c r="O190" i="2" s="1"/>
  <c r="L192" i="2" l="1" a="1"/>
  <c r="L192" i="2" s="1"/>
  <c r="N191" i="2"/>
  <c r="O191" i="2" s="1"/>
  <c r="L193" i="2" l="1" a="1"/>
  <c r="L193" i="2" s="1"/>
  <c r="N192" i="2"/>
  <c r="O192" i="2" s="1"/>
  <c r="L194" i="2" l="1" a="1"/>
  <c r="L194" i="2" s="1"/>
  <c r="N193" i="2"/>
  <c r="O193" i="2" s="1"/>
  <c r="L195" i="2" l="1" a="1"/>
  <c r="L195" i="2" s="1"/>
  <c r="N194" i="2"/>
  <c r="O194" i="2" s="1"/>
  <c r="L196" i="2" l="1" a="1"/>
  <c r="L196" i="2" s="1"/>
  <c r="N195" i="2"/>
  <c r="O195" i="2" s="1"/>
  <c r="L197" i="2" l="1" a="1"/>
  <c r="L197" i="2" s="1"/>
  <c r="N196" i="2"/>
  <c r="O196" i="2" s="1"/>
  <c r="L198" i="2" l="1" a="1"/>
  <c r="L198" i="2" s="1"/>
  <c r="N197" i="2"/>
  <c r="O197" i="2" s="1"/>
  <c r="L199" i="2" l="1" a="1"/>
  <c r="L199" i="2" s="1"/>
  <c r="N198" i="2"/>
  <c r="O198" i="2" s="1"/>
  <c r="L200" i="2" l="1" a="1"/>
  <c r="L200" i="2" s="1"/>
  <c r="N199" i="2"/>
  <c r="O199" i="2" s="1"/>
  <c r="L201" i="2" l="1" a="1"/>
  <c r="L201" i="2" s="1"/>
  <c r="N200" i="2"/>
  <c r="O200" i="2" s="1"/>
  <c r="L202" i="2" l="1" a="1"/>
  <c r="L202" i="2" s="1"/>
  <c r="N201" i="2"/>
  <c r="O201" i="2" s="1"/>
  <c r="L203" i="2" l="1" a="1"/>
  <c r="L203" i="2" s="1"/>
  <c r="N202" i="2"/>
  <c r="O202" i="2" s="1"/>
  <c r="L204" i="2" l="1" a="1"/>
  <c r="L204" i="2" s="1"/>
  <c r="N203" i="2"/>
  <c r="O203" i="2" s="1"/>
  <c r="L205" i="2" l="1" a="1"/>
  <c r="L205" i="2" s="1"/>
  <c r="N204" i="2"/>
  <c r="O204" i="2" s="1"/>
  <c r="L206" i="2" l="1" a="1"/>
  <c r="L206" i="2" s="1"/>
  <c r="N205" i="2"/>
  <c r="O205" i="2" s="1"/>
  <c r="L207" i="2" l="1" a="1"/>
  <c r="L207" i="2" s="1"/>
  <c r="N206" i="2"/>
  <c r="O206" i="2" s="1"/>
  <c r="L208" i="2" l="1" a="1"/>
  <c r="L208" i="2" s="1"/>
  <c r="N207" i="2"/>
  <c r="O207" i="2" s="1"/>
  <c r="L209" i="2" l="1" a="1"/>
  <c r="L209" i="2" s="1"/>
  <c r="N208" i="2"/>
  <c r="O208" i="2" s="1"/>
  <c r="L210" i="2" l="1" a="1"/>
  <c r="L210" i="2" s="1"/>
  <c r="N209" i="2"/>
  <c r="O209" i="2" s="1"/>
  <c r="L211" i="2" l="1" a="1"/>
  <c r="L211" i="2" s="1"/>
  <c r="N210" i="2"/>
  <c r="O210" i="2" s="1"/>
  <c r="L212" i="2" l="1" a="1"/>
  <c r="L212" i="2" s="1"/>
  <c r="N211" i="2"/>
  <c r="O211" i="2" s="1"/>
  <c r="L213" i="2" l="1" a="1"/>
  <c r="L213" i="2" s="1"/>
  <c r="N212" i="2"/>
  <c r="O212" i="2" s="1"/>
  <c r="L214" i="2" l="1" a="1"/>
  <c r="L214" i="2" s="1"/>
  <c r="N213" i="2"/>
  <c r="O213" i="2" s="1"/>
  <c r="L215" i="2" l="1" a="1"/>
  <c r="L215" i="2" s="1"/>
  <c r="N214" i="2"/>
  <c r="O214" i="2" s="1"/>
  <c r="L216" i="2" l="1" a="1"/>
  <c r="L216" i="2" s="1"/>
  <c r="N215" i="2"/>
  <c r="O215" i="2" s="1"/>
  <c r="L217" i="2" l="1" a="1"/>
  <c r="L217" i="2" s="1"/>
  <c r="N216" i="2"/>
  <c r="O216" i="2" s="1"/>
  <c r="L218" i="2" l="1" a="1"/>
  <c r="L218" i="2" s="1"/>
  <c r="N217" i="2"/>
  <c r="O217" i="2" s="1"/>
  <c r="L219" i="2" l="1" a="1"/>
  <c r="L219" i="2" s="1"/>
  <c r="N218" i="2"/>
  <c r="O218" i="2" s="1"/>
  <c r="L220" i="2" l="1" a="1"/>
  <c r="L220" i="2" s="1"/>
  <c r="N219" i="2"/>
  <c r="O219" i="2" s="1"/>
  <c r="L221" i="2" l="1" a="1"/>
  <c r="L221" i="2" s="1"/>
  <c r="N220" i="2"/>
  <c r="O220" i="2" s="1"/>
  <c r="L222" i="2" l="1" a="1"/>
  <c r="L222" i="2" s="1"/>
  <c r="N221" i="2"/>
  <c r="O221" i="2" s="1"/>
  <c r="L223" i="2" l="1" a="1"/>
  <c r="L223" i="2" s="1"/>
  <c r="N222" i="2"/>
  <c r="O222" i="2" s="1"/>
  <c r="L224" i="2" l="1" a="1"/>
  <c r="L224" i="2" s="1"/>
  <c r="N223" i="2"/>
  <c r="O223" i="2" s="1"/>
  <c r="L225" i="2" l="1" a="1"/>
  <c r="L225" i="2" s="1"/>
  <c r="N224" i="2"/>
  <c r="O224" i="2" s="1"/>
  <c r="L226" i="2" l="1" a="1"/>
  <c r="L226" i="2" s="1"/>
  <c r="N225" i="2"/>
  <c r="O225" i="2" s="1"/>
  <c r="L227" i="2" l="1" a="1"/>
  <c r="L227" i="2" s="1"/>
  <c r="N226" i="2"/>
  <c r="O226" i="2" s="1"/>
  <c r="L228" i="2" l="1" a="1"/>
  <c r="L228" i="2" s="1"/>
  <c r="N227" i="2"/>
  <c r="O227" i="2" s="1"/>
  <c r="L229" i="2" l="1" a="1"/>
  <c r="L229" i="2" s="1"/>
  <c r="N228" i="2"/>
  <c r="O228" i="2" s="1"/>
  <c r="L230" i="2" l="1" a="1"/>
  <c r="L230" i="2" s="1"/>
  <c r="N229" i="2"/>
  <c r="O229" i="2" s="1"/>
  <c r="L231" i="2" l="1" a="1"/>
  <c r="L231" i="2" s="1"/>
  <c r="N230" i="2"/>
  <c r="O230" i="2" s="1"/>
  <c r="L232" i="2" l="1" a="1"/>
  <c r="L232" i="2" s="1"/>
  <c r="N231" i="2"/>
  <c r="O231" i="2" s="1"/>
  <c r="L233" i="2" l="1" a="1"/>
  <c r="L233" i="2" s="1"/>
  <c r="N232" i="2"/>
  <c r="O232" i="2" s="1"/>
  <c r="L234" i="2" l="1" a="1"/>
  <c r="L234" i="2" s="1"/>
  <c r="N233" i="2"/>
  <c r="O233" i="2" s="1"/>
  <c r="L235" i="2" l="1" a="1"/>
  <c r="L235" i="2" s="1"/>
  <c r="N234" i="2"/>
  <c r="O234" i="2" s="1"/>
  <c r="L236" i="2" l="1" a="1"/>
  <c r="L236" i="2" s="1"/>
  <c r="N235" i="2"/>
  <c r="O235" i="2" s="1"/>
  <c r="L237" i="2" l="1" a="1"/>
  <c r="L237" i="2" s="1"/>
  <c r="N236" i="2"/>
  <c r="O236" i="2" s="1"/>
  <c r="L238" i="2" l="1" a="1"/>
  <c r="L238" i="2" s="1"/>
  <c r="N237" i="2"/>
  <c r="O237" i="2" s="1"/>
  <c r="L239" i="2" l="1" a="1"/>
  <c r="L239" i="2" s="1"/>
  <c r="N238" i="2"/>
  <c r="O238" i="2" s="1"/>
  <c r="L240" i="2" l="1" a="1"/>
  <c r="L240" i="2" s="1"/>
  <c r="N239" i="2"/>
  <c r="O239" i="2" s="1"/>
  <c r="L241" i="2" l="1" a="1"/>
  <c r="L241" i="2" s="1"/>
  <c r="N240" i="2"/>
  <c r="O240" i="2" s="1"/>
  <c r="L242" i="2" l="1" a="1"/>
  <c r="L242" i="2" s="1"/>
  <c r="N241" i="2"/>
  <c r="O241" i="2" s="1"/>
  <c r="L243" i="2" l="1" a="1"/>
  <c r="L243" i="2" s="1"/>
  <c r="N242" i="2"/>
  <c r="O242" i="2" s="1"/>
  <c r="L244" i="2" l="1" a="1"/>
  <c r="L244" i="2" s="1"/>
  <c r="N243" i="2"/>
  <c r="O243" i="2" s="1"/>
  <c r="L245" i="2" l="1" a="1"/>
  <c r="L245" i="2" s="1"/>
  <c r="N244" i="2"/>
  <c r="O244" i="2" s="1"/>
  <c r="L246" i="2" l="1" a="1"/>
  <c r="L246" i="2" s="1"/>
  <c r="N245" i="2"/>
  <c r="O245" i="2" s="1"/>
  <c r="L247" i="2" l="1" a="1"/>
  <c r="L247" i="2" s="1"/>
  <c r="N246" i="2"/>
  <c r="O246" i="2" s="1"/>
  <c r="L248" i="2" l="1" a="1"/>
  <c r="L248" i="2" s="1"/>
  <c r="N247" i="2"/>
  <c r="O247" i="2" s="1"/>
  <c r="L249" i="2" l="1" a="1"/>
  <c r="L249" i="2" s="1"/>
  <c r="N248" i="2"/>
  <c r="O248" i="2" s="1"/>
  <c r="L250" i="2" l="1" a="1"/>
  <c r="L250" i="2" s="1"/>
  <c r="N249" i="2"/>
  <c r="O249" i="2" s="1"/>
  <c r="L251" i="2" l="1" a="1"/>
  <c r="L251" i="2" s="1"/>
  <c r="N250" i="2"/>
  <c r="O250" i="2" s="1"/>
  <c r="L252" i="2" l="1" a="1"/>
  <c r="L252" i="2" s="1"/>
  <c r="N251" i="2"/>
  <c r="O251" i="2" s="1"/>
  <c r="L253" i="2" l="1" a="1"/>
  <c r="L253" i="2" s="1"/>
  <c r="N252" i="2"/>
  <c r="O252" i="2" s="1"/>
  <c r="L254" i="2" l="1" a="1"/>
  <c r="L254" i="2" s="1"/>
  <c r="N253" i="2"/>
  <c r="O253" i="2" s="1"/>
  <c r="L255" i="2" l="1" a="1"/>
  <c r="L255" i="2" s="1"/>
  <c r="N254" i="2"/>
  <c r="O254" i="2" s="1"/>
  <c r="L256" i="2" l="1" a="1"/>
  <c r="L256" i="2" s="1"/>
  <c r="N255" i="2"/>
  <c r="O255" i="2" s="1"/>
  <c r="L257" i="2" l="1" a="1"/>
  <c r="L257" i="2" s="1"/>
  <c r="N256" i="2"/>
  <c r="O256" i="2" s="1"/>
  <c r="L258" i="2" l="1" a="1"/>
  <c r="L258" i="2" s="1"/>
  <c r="N257" i="2"/>
  <c r="O257" i="2" s="1"/>
  <c r="L259" i="2" l="1" a="1"/>
  <c r="L259" i="2" s="1"/>
  <c r="N258" i="2"/>
  <c r="O258" i="2" s="1"/>
  <c r="L260" i="2" l="1" a="1"/>
  <c r="L260" i="2" s="1"/>
  <c r="N259" i="2"/>
  <c r="O259" i="2" s="1"/>
  <c r="L261" i="2" l="1" a="1"/>
  <c r="L261" i="2" s="1"/>
  <c r="N260" i="2"/>
  <c r="O260" i="2" s="1"/>
  <c r="L262" i="2" l="1" a="1"/>
  <c r="L262" i="2" s="1"/>
  <c r="N261" i="2"/>
  <c r="O261" i="2" s="1"/>
  <c r="L263" i="2" l="1" a="1"/>
  <c r="L263" i="2" s="1"/>
  <c r="N262" i="2"/>
  <c r="O262" i="2" s="1"/>
  <c r="L264" i="2" l="1" a="1"/>
  <c r="L264" i="2" s="1"/>
  <c r="N263" i="2"/>
  <c r="O263" i="2" s="1"/>
  <c r="L265" i="2" l="1" a="1"/>
  <c r="L265" i="2" s="1"/>
  <c r="N264" i="2"/>
  <c r="O264" i="2" s="1"/>
  <c r="L266" i="2" l="1" a="1"/>
  <c r="L266" i="2" s="1"/>
  <c r="N265" i="2"/>
  <c r="O265" i="2" s="1"/>
  <c r="L267" i="2" l="1" a="1"/>
  <c r="L267" i="2" s="1"/>
  <c r="N266" i="2"/>
  <c r="O266" i="2" s="1"/>
  <c r="L268" i="2" l="1" a="1"/>
  <c r="L268" i="2" s="1"/>
  <c r="N267" i="2"/>
  <c r="O267" i="2" s="1"/>
  <c r="L269" i="2" l="1" a="1"/>
  <c r="L269" i="2" s="1"/>
  <c r="N268" i="2"/>
  <c r="O268" i="2" s="1"/>
  <c r="L270" i="2" l="1" a="1"/>
  <c r="L270" i="2" s="1"/>
  <c r="N269" i="2"/>
  <c r="O269" i="2" s="1"/>
  <c r="L271" i="2" l="1" a="1"/>
  <c r="L271" i="2" s="1"/>
  <c r="N270" i="2"/>
  <c r="O270" i="2" s="1"/>
  <c r="L272" i="2" l="1" a="1"/>
  <c r="L272" i="2" s="1"/>
  <c r="N271" i="2"/>
  <c r="O271" i="2" s="1"/>
  <c r="L273" i="2" l="1" a="1"/>
  <c r="L273" i="2" s="1"/>
  <c r="N272" i="2"/>
  <c r="O272" i="2" s="1"/>
  <c r="L274" i="2" l="1" a="1"/>
  <c r="L274" i="2" s="1"/>
  <c r="N273" i="2"/>
  <c r="O273" i="2" s="1"/>
  <c r="L275" i="2" l="1" a="1"/>
  <c r="L275" i="2" s="1"/>
  <c r="N274" i="2"/>
  <c r="O274" i="2" s="1"/>
  <c r="L276" i="2" l="1" a="1"/>
  <c r="L276" i="2" s="1"/>
  <c r="N275" i="2"/>
  <c r="O275" i="2" s="1"/>
  <c r="L277" i="2" l="1" a="1"/>
  <c r="L277" i="2" s="1"/>
  <c r="N276" i="2"/>
  <c r="O276" i="2" s="1"/>
  <c r="L278" i="2" l="1" a="1"/>
  <c r="L278" i="2" s="1"/>
  <c r="N277" i="2"/>
  <c r="O277" i="2" s="1"/>
  <c r="L279" i="2" l="1" a="1"/>
  <c r="L279" i="2" s="1"/>
  <c r="N278" i="2"/>
  <c r="O278" i="2" s="1"/>
  <c r="L280" i="2" l="1" a="1"/>
  <c r="L280" i="2" s="1"/>
  <c r="N279" i="2"/>
  <c r="O279" i="2" s="1"/>
  <c r="L281" i="2" l="1" a="1"/>
  <c r="L281" i="2" s="1"/>
  <c r="N280" i="2"/>
  <c r="O280" i="2" s="1"/>
  <c r="L282" i="2" l="1" a="1"/>
  <c r="L282" i="2" s="1"/>
  <c r="N281" i="2"/>
  <c r="O281" i="2" s="1"/>
  <c r="L283" i="2" l="1" a="1"/>
  <c r="L283" i="2" s="1"/>
  <c r="N282" i="2"/>
  <c r="O282" i="2" s="1"/>
  <c r="L284" i="2" l="1" a="1"/>
  <c r="L284" i="2" s="1"/>
  <c r="N283" i="2"/>
  <c r="O283" i="2" s="1"/>
  <c r="L285" i="2" l="1" a="1"/>
  <c r="L285" i="2" s="1"/>
  <c r="N284" i="2"/>
  <c r="O284" i="2" s="1"/>
  <c r="L286" i="2" l="1" a="1"/>
  <c r="L286" i="2" s="1"/>
  <c r="N285" i="2"/>
  <c r="O285" i="2" s="1"/>
  <c r="L287" i="2" l="1" a="1"/>
  <c r="L287" i="2" s="1"/>
  <c r="N286" i="2"/>
  <c r="O286" i="2" s="1"/>
  <c r="L288" i="2" l="1" a="1"/>
  <c r="L288" i="2" s="1"/>
  <c r="N287" i="2"/>
  <c r="O287" i="2" s="1"/>
  <c r="L289" i="2" l="1" a="1"/>
  <c r="L289" i="2" s="1"/>
  <c r="N288" i="2"/>
  <c r="O288" i="2" s="1"/>
  <c r="L290" i="2" l="1" a="1"/>
  <c r="L290" i="2" s="1"/>
  <c r="N289" i="2"/>
  <c r="O289" i="2" s="1"/>
  <c r="L291" i="2" l="1" a="1"/>
  <c r="L291" i="2" s="1"/>
  <c r="N290" i="2"/>
  <c r="O290" i="2" s="1"/>
  <c r="L292" i="2" l="1" a="1"/>
  <c r="L292" i="2" s="1"/>
  <c r="N291" i="2"/>
  <c r="O291" i="2" s="1"/>
  <c r="L293" i="2" l="1" a="1"/>
  <c r="L293" i="2" s="1"/>
  <c r="N292" i="2"/>
  <c r="O292" i="2" s="1"/>
  <c r="L294" i="2" l="1" a="1"/>
  <c r="L294" i="2" s="1"/>
  <c r="N293" i="2"/>
  <c r="O293" i="2" s="1"/>
  <c r="L295" i="2" l="1" a="1"/>
  <c r="L295" i="2" s="1"/>
  <c r="N294" i="2"/>
  <c r="O294" i="2" s="1"/>
  <c r="L296" i="2" l="1" a="1"/>
  <c r="L296" i="2" s="1"/>
  <c r="N295" i="2"/>
  <c r="O295" i="2" s="1"/>
  <c r="L297" i="2" l="1" a="1"/>
  <c r="L297" i="2" s="1"/>
  <c r="N296" i="2"/>
  <c r="O296" i="2" s="1"/>
  <c r="L298" i="2" l="1" a="1"/>
  <c r="L298" i="2" s="1"/>
  <c r="N297" i="2"/>
  <c r="O297" i="2" s="1"/>
  <c r="L299" i="2" l="1" a="1"/>
  <c r="L299" i="2" s="1"/>
  <c r="N298" i="2"/>
  <c r="O298" i="2" s="1"/>
  <c r="L300" i="2" l="1" a="1"/>
  <c r="L300" i="2" s="1"/>
  <c r="N299" i="2"/>
  <c r="O299" i="2" s="1"/>
  <c r="L301" i="2" l="1" a="1"/>
  <c r="L301" i="2" s="1"/>
  <c r="N300" i="2"/>
  <c r="O300" i="2" s="1"/>
  <c r="L302" i="2" l="1" a="1"/>
  <c r="L302" i="2" s="1"/>
  <c r="N301" i="2"/>
  <c r="O301" i="2" s="1"/>
  <c r="L303" i="2" l="1" a="1"/>
  <c r="L303" i="2" s="1"/>
  <c r="N302" i="2"/>
  <c r="O302" i="2" s="1"/>
  <c r="L304" i="2" l="1" a="1"/>
  <c r="L304" i="2" s="1"/>
  <c r="N303" i="2"/>
  <c r="O303" i="2" s="1"/>
  <c r="L305" i="2" l="1" a="1"/>
  <c r="L305" i="2" s="1"/>
  <c r="N304" i="2"/>
  <c r="O304" i="2" s="1"/>
  <c r="L306" i="2" l="1" a="1"/>
  <c r="L306" i="2" s="1"/>
  <c r="N305" i="2"/>
  <c r="O305" i="2" s="1"/>
  <c r="L307" i="2" l="1" a="1"/>
  <c r="L307" i="2" s="1"/>
  <c r="N306" i="2"/>
  <c r="O306" i="2" s="1"/>
  <c r="L308" i="2" l="1" a="1"/>
  <c r="L308" i="2" s="1"/>
  <c r="N307" i="2"/>
  <c r="O307" i="2" s="1"/>
  <c r="L309" i="2" l="1" a="1"/>
  <c r="L309" i="2" s="1"/>
  <c r="N308" i="2"/>
  <c r="O308" i="2" s="1"/>
  <c r="L310" i="2" l="1" a="1"/>
  <c r="L310" i="2" s="1"/>
  <c r="N309" i="2"/>
  <c r="O309" i="2" s="1"/>
  <c r="L311" i="2" l="1" a="1"/>
  <c r="L311" i="2" s="1"/>
  <c r="N310" i="2"/>
  <c r="O310" i="2" s="1"/>
  <c r="L312" i="2" l="1" a="1"/>
  <c r="L312" i="2" s="1"/>
  <c r="N311" i="2"/>
  <c r="O311" i="2" s="1"/>
  <c r="L313" i="2" l="1" a="1"/>
  <c r="L313" i="2" s="1"/>
  <c r="N312" i="2"/>
  <c r="O312" i="2" s="1"/>
  <c r="L314" i="2" l="1" a="1"/>
  <c r="L314" i="2" s="1"/>
  <c r="N313" i="2"/>
  <c r="O313" i="2" s="1"/>
  <c r="L315" i="2" l="1" a="1"/>
  <c r="L315" i="2" s="1"/>
  <c r="N314" i="2"/>
  <c r="O314" i="2" s="1"/>
  <c r="L316" i="2" l="1" a="1"/>
  <c r="L316" i="2" s="1"/>
  <c r="N315" i="2"/>
  <c r="O315" i="2" s="1"/>
  <c r="L317" i="2" l="1" a="1"/>
  <c r="L317" i="2" s="1"/>
  <c r="N316" i="2"/>
  <c r="O316" i="2" s="1"/>
  <c r="L318" i="2" l="1" a="1"/>
  <c r="L318" i="2" s="1"/>
  <c r="N317" i="2"/>
  <c r="O317" i="2" s="1"/>
  <c r="L319" i="2" l="1" a="1"/>
  <c r="L319" i="2" s="1"/>
  <c r="N318" i="2"/>
  <c r="O318" i="2" s="1"/>
  <c r="L320" i="2" l="1" a="1"/>
  <c r="L320" i="2" s="1"/>
  <c r="N319" i="2"/>
  <c r="O319" i="2" s="1"/>
  <c r="L321" i="2" l="1" a="1"/>
  <c r="L321" i="2" s="1"/>
  <c r="N320" i="2"/>
  <c r="O320" i="2" s="1"/>
  <c r="L322" i="2" l="1" a="1"/>
  <c r="L322" i="2" s="1"/>
  <c r="N321" i="2"/>
  <c r="O321" i="2" s="1"/>
  <c r="L323" i="2" l="1" a="1"/>
  <c r="L323" i="2" s="1"/>
  <c r="N322" i="2"/>
  <c r="O322" i="2" s="1"/>
  <c r="L324" i="2" l="1" a="1"/>
  <c r="L324" i="2" s="1"/>
  <c r="N323" i="2"/>
  <c r="O323" i="2" s="1"/>
  <c r="L325" i="2" l="1" a="1"/>
  <c r="L325" i="2" s="1"/>
  <c r="N324" i="2"/>
  <c r="O324" i="2" s="1"/>
  <c r="L326" i="2" l="1" a="1"/>
  <c r="L326" i="2" s="1"/>
  <c r="N325" i="2"/>
  <c r="O325" i="2" s="1"/>
  <c r="L327" i="2" l="1" a="1"/>
  <c r="L327" i="2" s="1"/>
  <c r="N326" i="2"/>
  <c r="O326" i="2" s="1"/>
  <c r="L328" i="2" l="1" a="1"/>
  <c r="L328" i="2" s="1"/>
  <c r="N327" i="2"/>
  <c r="O327" i="2" s="1"/>
  <c r="L329" i="2" l="1" a="1"/>
  <c r="L329" i="2" s="1"/>
  <c r="N328" i="2"/>
  <c r="O328" i="2" s="1"/>
  <c r="L330" i="2" l="1" a="1"/>
  <c r="L330" i="2" s="1"/>
  <c r="N329" i="2"/>
  <c r="O329" i="2" s="1"/>
  <c r="L331" i="2" l="1" a="1"/>
  <c r="L331" i="2" s="1"/>
  <c r="N330" i="2"/>
  <c r="O330" i="2" s="1"/>
  <c r="L332" i="2" l="1" a="1"/>
  <c r="L332" i="2" s="1"/>
  <c r="N331" i="2"/>
  <c r="O331" i="2" s="1"/>
  <c r="L333" i="2" l="1" a="1"/>
  <c r="L333" i="2" s="1"/>
  <c r="N332" i="2"/>
  <c r="O332" i="2" s="1"/>
  <c r="L334" i="2" l="1" a="1"/>
  <c r="L334" i="2" s="1"/>
  <c r="N333" i="2"/>
  <c r="O333" i="2" s="1"/>
  <c r="L335" i="2" l="1" a="1"/>
  <c r="L335" i="2" s="1"/>
  <c r="N334" i="2"/>
  <c r="O334" i="2" s="1"/>
  <c r="L336" i="2" l="1" a="1"/>
  <c r="L336" i="2" s="1"/>
  <c r="N335" i="2"/>
  <c r="O335" i="2" s="1"/>
  <c r="L337" i="2" l="1" a="1"/>
  <c r="L337" i="2" s="1"/>
  <c r="N336" i="2"/>
  <c r="O336" i="2" s="1"/>
  <c r="L338" i="2" l="1" a="1"/>
  <c r="L338" i="2" s="1"/>
  <c r="N337" i="2"/>
  <c r="O337" i="2" s="1"/>
  <c r="L339" i="2" l="1" a="1"/>
  <c r="L339" i="2" s="1"/>
  <c r="N338" i="2"/>
  <c r="O338" i="2" s="1"/>
  <c r="L340" i="2" l="1" a="1"/>
  <c r="L340" i="2" s="1"/>
  <c r="N339" i="2"/>
  <c r="O339" i="2" s="1"/>
  <c r="L341" i="2" l="1" a="1"/>
  <c r="L341" i="2" s="1"/>
  <c r="N340" i="2"/>
  <c r="O340" i="2" s="1"/>
  <c r="L342" i="2" l="1" a="1"/>
  <c r="L342" i="2" s="1"/>
  <c r="N341" i="2"/>
  <c r="O341" i="2" s="1"/>
  <c r="L343" i="2" l="1" a="1"/>
  <c r="L343" i="2" s="1"/>
  <c r="N342" i="2"/>
  <c r="O342" i="2" s="1"/>
  <c r="L344" i="2" l="1" a="1"/>
  <c r="L344" i="2" s="1"/>
  <c r="N343" i="2"/>
  <c r="O343" i="2" s="1"/>
  <c r="L345" i="2" l="1" a="1"/>
  <c r="L345" i="2" s="1"/>
  <c r="N344" i="2"/>
  <c r="O344" i="2" s="1"/>
  <c r="L346" i="2" l="1" a="1"/>
  <c r="L346" i="2" s="1"/>
  <c r="N345" i="2"/>
  <c r="O345" i="2" s="1"/>
  <c r="L347" i="2" l="1" a="1"/>
  <c r="L347" i="2" s="1"/>
  <c r="N346" i="2"/>
  <c r="O346" i="2" s="1"/>
  <c r="L348" i="2" l="1" a="1"/>
  <c r="L348" i="2" s="1"/>
  <c r="N347" i="2"/>
  <c r="O347" i="2" s="1"/>
  <c r="L349" i="2" l="1" a="1"/>
  <c r="L349" i="2" s="1"/>
  <c r="N348" i="2"/>
  <c r="O348" i="2" s="1"/>
  <c r="L350" i="2" l="1" a="1"/>
  <c r="L350" i="2" s="1"/>
  <c r="N349" i="2"/>
  <c r="O349" i="2" s="1"/>
  <c r="L351" i="2" l="1" a="1"/>
  <c r="L351" i="2" s="1"/>
  <c r="N350" i="2"/>
  <c r="O350" i="2" s="1"/>
  <c r="L352" i="2" l="1" a="1"/>
  <c r="L352" i="2" s="1"/>
  <c r="N351" i="2"/>
  <c r="O351" i="2" s="1"/>
  <c r="L353" i="2" l="1" a="1"/>
  <c r="L353" i="2" s="1"/>
  <c r="N352" i="2"/>
  <c r="O352" i="2" s="1"/>
  <c r="L354" i="2" l="1" a="1"/>
  <c r="L354" i="2" s="1"/>
  <c r="N353" i="2"/>
  <c r="O353" i="2" s="1"/>
  <c r="L355" i="2" l="1" a="1"/>
  <c r="L355" i="2" s="1"/>
  <c r="N354" i="2"/>
  <c r="O354" i="2" s="1"/>
  <c r="L356" i="2" l="1" a="1"/>
  <c r="L356" i="2" s="1"/>
  <c r="N355" i="2"/>
  <c r="O355" i="2" s="1"/>
  <c r="L357" i="2" l="1" a="1"/>
  <c r="L357" i="2" s="1"/>
  <c r="N356" i="2"/>
  <c r="O356" i="2" s="1"/>
  <c r="L358" i="2" l="1" a="1"/>
  <c r="L358" i="2" s="1"/>
  <c r="N357" i="2"/>
  <c r="O357" i="2" s="1"/>
  <c r="L359" i="2" l="1" a="1"/>
  <c r="L359" i="2" s="1"/>
  <c r="N358" i="2"/>
  <c r="O358" i="2" s="1"/>
  <c r="L360" i="2" l="1" a="1"/>
  <c r="L360" i="2" s="1"/>
  <c r="N359" i="2"/>
  <c r="O359" i="2" s="1"/>
  <c r="L361" i="2" l="1" a="1"/>
  <c r="L361" i="2" s="1"/>
  <c r="N360" i="2"/>
  <c r="O360" i="2" s="1"/>
  <c r="L362" i="2" l="1" a="1"/>
  <c r="L362" i="2" s="1"/>
  <c r="N361" i="2"/>
  <c r="O361" i="2" s="1"/>
  <c r="L363" i="2" l="1" a="1"/>
  <c r="L363" i="2" s="1"/>
  <c r="N362" i="2"/>
  <c r="O362" i="2" s="1"/>
  <c r="L364" i="2" l="1" a="1"/>
  <c r="L364" i="2" s="1"/>
  <c r="N363" i="2"/>
  <c r="O363" i="2" s="1"/>
  <c r="L365" i="2" l="1" a="1"/>
  <c r="L365" i="2" s="1"/>
  <c r="N364" i="2"/>
  <c r="O364" i="2" s="1"/>
  <c r="L366" i="2" l="1" a="1"/>
  <c r="L366" i="2" s="1"/>
  <c r="N365" i="2"/>
  <c r="O365" i="2" s="1"/>
  <c r="L367" i="2" l="1" a="1"/>
  <c r="L367" i="2" s="1"/>
  <c r="N366" i="2"/>
  <c r="O366" i="2" s="1"/>
  <c r="L368" i="2" l="1" a="1"/>
  <c r="L368" i="2" s="1"/>
  <c r="N367" i="2"/>
  <c r="O367" i="2" s="1"/>
  <c r="L369" i="2" l="1" a="1"/>
  <c r="L369" i="2" s="1"/>
  <c r="N368" i="2"/>
  <c r="O368" i="2" s="1"/>
  <c r="L370" i="2" l="1" a="1"/>
  <c r="L370" i="2" s="1"/>
  <c r="N369" i="2"/>
  <c r="O369" i="2" s="1"/>
  <c r="L371" i="2" l="1" a="1"/>
  <c r="L371" i="2" s="1"/>
  <c r="N370" i="2"/>
  <c r="O370" i="2" s="1"/>
  <c r="L372" i="2" l="1" a="1"/>
  <c r="L372" i="2" s="1"/>
  <c r="N371" i="2"/>
  <c r="O371" i="2" s="1"/>
  <c r="L373" i="2" l="1" a="1"/>
  <c r="L373" i="2" s="1"/>
  <c r="N372" i="2"/>
  <c r="O372" i="2" s="1"/>
  <c r="L374" i="2" l="1" a="1"/>
  <c r="L374" i="2" s="1"/>
  <c r="N373" i="2"/>
  <c r="O373" i="2" s="1"/>
  <c r="L375" i="2" l="1" a="1"/>
  <c r="L375" i="2" s="1"/>
  <c r="N374" i="2"/>
  <c r="O374" i="2" s="1"/>
  <c r="L376" i="2" l="1" a="1"/>
  <c r="L376" i="2" s="1"/>
  <c r="N375" i="2"/>
  <c r="O375" i="2" s="1"/>
  <c r="L377" i="2" l="1" a="1"/>
  <c r="L377" i="2" s="1"/>
  <c r="N376" i="2"/>
  <c r="O376" i="2" s="1"/>
  <c r="L378" i="2" l="1" a="1"/>
  <c r="L378" i="2" s="1"/>
  <c r="N377" i="2"/>
  <c r="O377" i="2" s="1"/>
  <c r="L379" i="2" l="1" a="1"/>
  <c r="L379" i="2" s="1"/>
  <c r="N378" i="2"/>
  <c r="O378" i="2" s="1"/>
  <c r="L380" i="2" l="1" a="1"/>
  <c r="L380" i="2" s="1"/>
  <c r="N379" i="2"/>
  <c r="O379" i="2" s="1"/>
  <c r="L381" i="2" l="1" a="1"/>
  <c r="L381" i="2" s="1"/>
  <c r="N380" i="2"/>
  <c r="O380" i="2" s="1"/>
  <c r="L382" i="2" l="1" a="1"/>
  <c r="L382" i="2" s="1"/>
  <c r="N381" i="2"/>
  <c r="O381" i="2" s="1"/>
  <c r="L383" i="2" l="1" a="1"/>
  <c r="L383" i="2" s="1"/>
  <c r="N382" i="2"/>
  <c r="O382" i="2" s="1"/>
  <c r="L384" i="2" l="1" a="1"/>
  <c r="L384" i="2" s="1"/>
  <c r="N383" i="2"/>
  <c r="O383" i="2" s="1"/>
  <c r="L385" i="2" l="1" a="1"/>
  <c r="L385" i="2" s="1"/>
  <c r="N384" i="2"/>
  <c r="O384" i="2" s="1"/>
  <c r="L386" i="2" l="1" a="1"/>
  <c r="L386" i="2" s="1"/>
  <c r="N385" i="2"/>
  <c r="O385" i="2" s="1"/>
  <c r="L387" i="2" l="1" a="1"/>
  <c r="L387" i="2" s="1"/>
  <c r="N386" i="2"/>
  <c r="O386" i="2" s="1"/>
  <c r="L388" i="2" l="1" a="1"/>
  <c r="L388" i="2" s="1"/>
  <c r="N387" i="2"/>
  <c r="O387" i="2" s="1"/>
  <c r="L389" i="2" l="1" a="1"/>
  <c r="L389" i="2" s="1"/>
  <c r="N388" i="2"/>
  <c r="O388" i="2" s="1"/>
  <c r="L390" i="2" l="1" a="1"/>
  <c r="L390" i="2" s="1"/>
  <c r="N389" i="2"/>
  <c r="O389" i="2" s="1"/>
  <c r="L391" i="2" l="1" a="1"/>
  <c r="L391" i="2" s="1"/>
  <c r="N390" i="2"/>
  <c r="O390" i="2" s="1"/>
  <c r="L392" i="2" l="1" a="1"/>
  <c r="L392" i="2" s="1"/>
  <c r="N391" i="2"/>
  <c r="O391" i="2" s="1"/>
  <c r="L393" i="2" l="1" a="1"/>
  <c r="L393" i="2" s="1"/>
  <c r="N392" i="2"/>
  <c r="O392" i="2" s="1"/>
  <c r="L394" i="2" l="1" a="1"/>
  <c r="L394" i="2" s="1"/>
  <c r="N393" i="2"/>
  <c r="O393" i="2" s="1"/>
  <c r="L395" i="2" l="1" a="1"/>
  <c r="L395" i="2" s="1"/>
  <c r="N394" i="2"/>
  <c r="O394" i="2" s="1"/>
  <c r="L396" i="2" l="1" a="1"/>
  <c r="L396" i="2" s="1"/>
  <c r="N395" i="2"/>
  <c r="O395" i="2" s="1"/>
  <c r="L397" i="2" l="1" a="1"/>
  <c r="L397" i="2" s="1"/>
  <c r="N396" i="2"/>
  <c r="O396" i="2" s="1"/>
  <c r="L398" i="2" l="1" a="1"/>
  <c r="L398" i="2" s="1"/>
  <c r="N397" i="2"/>
  <c r="O397" i="2" s="1"/>
  <c r="L399" i="2" l="1" a="1"/>
  <c r="L399" i="2" s="1"/>
  <c r="N398" i="2"/>
  <c r="O398" i="2" s="1"/>
  <c r="L400" i="2" l="1" a="1"/>
  <c r="L400" i="2" s="1"/>
  <c r="N399" i="2"/>
  <c r="O399" i="2" s="1"/>
  <c r="L401" i="2" l="1" a="1"/>
  <c r="L401" i="2" s="1"/>
  <c r="N400" i="2"/>
  <c r="O400" i="2" s="1"/>
  <c r="L402" i="2" l="1" a="1"/>
  <c r="L402" i="2" s="1"/>
  <c r="N401" i="2"/>
  <c r="O401" i="2" s="1"/>
  <c r="L403" i="2" l="1" a="1"/>
  <c r="L403" i="2" s="1"/>
  <c r="N402" i="2"/>
  <c r="O402" i="2" s="1"/>
  <c r="L404" i="2" l="1" a="1"/>
  <c r="L404" i="2" s="1"/>
  <c r="N403" i="2"/>
  <c r="O403" i="2" s="1"/>
  <c r="L405" i="2" l="1" a="1"/>
  <c r="L405" i="2" s="1"/>
  <c r="N404" i="2"/>
  <c r="O404" i="2" s="1"/>
  <c r="L406" i="2" l="1" a="1"/>
  <c r="L406" i="2" s="1"/>
  <c r="N405" i="2"/>
  <c r="O405" i="2" s="1"/>
  <c r="L407" i="2" l="1" a="1"/>
  <c r="L407" i="2" s="1"/>
  <c r="N406" i="2"/>
  <c r="O406" i="2" s="1"/>
  <c r="L408" i="2" l="1" a="1"/>
  <c r="L408" i="2" s="1"/>
  <c r="N407" i="2"/>
  <c r="O407" i="2" s="1"/>
  <c r="L409" i="2" l="1" a="1"/>
  <c r="L409" i="2" s="1"/>
  <c r="N408" i="2"/>
  <c r="O408" i="2" s="1"/>
  <c r="L410" i="2" l="1" a="1"/>
  <c r="L410" i="2" s="1"/>
  <c r="N409" i="2"/>
  <c r="O409" i="2" s="1"/>
  <c r="L411" i="2" l="1" a="1"/>
  <c r="L411" i="2" s="1"/>
  <c r="N410" i="2"/>
  <c r="O410" i="2" s="1"/>
  <c r="L412" i="2" l="1" a="1"/>
  <c r="L412" i="2" s="1"/>
  <c r="N411" i="2"/>
  <c r="O411" i="2" s="1"/>
  <c r="L413" i="2" l="1" a="1"/>
  <c r="L413" i="2" s="1"/>
  <c r="N412" i="2"/>
  <c r="O412" i="2" s="1"/>
  <c r="L414" i="2" l="1" a="1"/>
  <c r="L414" i="2" s="1"/>
  <c r="N413" i="2"/>
  <c r="O413" i="2" s="1"/>
  <c r="L415" i="2" l="1" a="1"/>
  <c r="L415" i="2" s="1"/>
  <c r="N414" i="2"/>
  <c r="O414" i="2" s="1"/>
  <c r="L416" i="2" l="1" a="1"/>
  <c r="L416" i="2" s="1"/>
  <c r="N415" i="2"/>
  <c r="O415" i="2" s="1"/>
  <c r="L417" i="2" l="1" a="1"/>
  <c r="L417" i="2" s="1"/>
  <c r="N416" i="2"/>
  <c r="O416" i="2" s="1"/>
  <c r="L418" i="2" l="1" a="1"/>
  <c r="L418" i="2" s="1"/>
  <c r="N417" i="2"/>
  <c r="O417" i="2" s="1"/>
  <c r="L419" i="2" l="1" a="1"/>
  <c r="L419" i="2" s="1"/>
  <c r="N418" i="2"/>
  <c r="O418" i="2" s="1"/>
  <c r="L420" i="2" l="1" a="1"/>
  <c r="L420" i="2" s="1"/>
  <c r="N419" i="2"/>
  <c r="O419" i="2" s="1"/>
  <c r="L421" i="2" l="1" a="1"/>
  <c r="L421" i="2" s="1"/>
  <c r="N420" i="2"/>
  <c r="O420" i="2" s="1"/>
  <c r="L422" i="2" l="1" a="1"/>
  <c r="L422" i="2" s="1"/>
  <c r="N421" i="2"/>
  <c r="O421" i="2" s="1"/>
  <c r="L423" i="2" l="1" a="1"/>
  <c r="L423" i="2" s="1"/>
  <c r="N422" i="2"/>
  <c r="O422" i="2" s="1"/>
  <c r="L424" i="2" l="1" a="1"/>
  <c r="L424" i="2" s="1"/>
  <c r="N423" i="2"/>
  <c r="O423" i="2" s="1"/>
  <c r="L425" i="2" l="1" a="1"/>
  <c r="L425" i="2" s="1"/>
  <c r="N424" i="2"/>
  <c r="O424" i="2" s="1"/>
  <c r="L426" i="2" l="1" a="1"/>
  <c r="L426" i="2" s="1"/>
  <c r="N425" i="2"/>
  <c r="O425" i="2" s="1"/>
  <c r="L427" i="2" l="1" a="1"/>
  <c r="L427" i="2" s="1"/>
  <c r="N426" i="2"/>
  <c r="O426" i="2" s="1"/>
  <c r="L428" i="2" l="1" a="1"/>
  <c r="L428" i="2" s="1"/>
  <c r="N427" i="2"/>
  <c r="O427" i="2" s="1"/>
  <c r="L429" i="2" l="1" a="1"/>
  <c r="L429" i="2" s="1"/>
  <c r="N428" i="2"/>
  <c r="O428" i="2" s="1"/>
  <c r="L430" i="2" l="1" a="1"/>
  <c r="L430" i="2" s="1"/>
  <c r="N429" i="2"/>
  <c r="O429" i="2" s="1"/>
  <c r="L431" i="2" l="1" a="1"/>
  <c r="L431" i="2" s="1"/>
  <c r="N430" i="2"/>
  <c r="O430" i="2" s="1"/>
  <c r="L432" i="2" l="1" a="1"/>
  <c r="L432" i="2" s="1"/>
  <c r="N431" i="2"/>
  <c r="O431" i="2" s="1"/>
  <c r="L433" i="2" l="1" a="1"/>
  <c r="L433" i="2" s="1"/>
  <c r="N432" i="2"/>
  <c r="O432" i="2" s="1"/>
  <c r="L434" i="2" l="1" a="1"/>
  <c r="L434" i="2" s="1"/>
  <c r="N433" i="2"/>
  <c r="O433" i="2" s="1"/>
  <c r="L435" i="2" l="1" a="1"/>
  <c r="L435" i="2" s="1"/>
  <c r="N434" i="2"/>
  <c r="O434" i="2" s="1"/>
  <c r="L436" i="2" l="1" a="1"/>
  <c r="L436" i="2" s="1"/>
  <c r="N435" i="2"/>
  <c r="O435" i="2" s="1"/>
  <c r="L437" i="2" l="1" a="1"/>
  <c r="L437" i="2" s="1"/>
  <c r="N436" i="2"/>
  <c r="O436" i="2" s="1"/>
  <c r="L438" i="2" l="1" a="1"/>
  <c r="L438" i="2" s="1"/>
  <c r="N437" i="2"/>
  <c r="O437" i="2" s="1"/>
  <c r="L439" i="2" l="1" a="1"/>
  <c r="L439" i="2" s="1"/>
  <c r="N438" i="2"/>
  <c r="O438" i="2" s="1"/>
  <c r="L440" i="2" l="1" a="1"/>
  <c r="L440" i="2" s="1"/>
  <c r="N439" i="2"/>
  <c r="O439" i="2" s="1"/>
  <c r="L441" i="2" l="1" a="1"/>
  <c r="L441" i="2" s="1"/>
  <c r="N440" i="2"/>
  <c r="O440" i="2" s="1"/>
  <c r="L442" i="2" l="1" a="1"/>
  <c r="L442" i="2" s="1"/>
  <c r="N441" i="2"/>
  <c r="O441" i="2" s="1"/>
  <c r="L443" i="2" l="1" a="1"/>
  <c r="L443" i="2" s="1"/>
  <c r="N442" i="2"/>
  <c r="O442" i="2" s="1"/>
  <c r="L444" i="2" l="1" a="1"/>
  <c r="L444" i="2" s="1"/>
  <c r="N443" i="2"/>
  <c r="O443" i="2" s="1"/>
  <c r="L445" i="2" l="1" a="1"/>
  <c r="L445" i="2" s="1"/>
  <c r="N444" i="2"/>
  <c r="O444" i="2" s="1"/>
  <c r="L446" i="2" l="1" a="1"/>
  <c r="L446" i="2" s="1"/>
  <c r="N445" i="2"/>
  <c r="O445" i="2" s="1"/>
  <c r="L447" i="2" l="1" a="1"/>
  <c r="L447" i="2" s="1"/>
  <c r="N446" i="2"/>
  <c r="O446" i="2" s="1"/>
  <c r="L448" i="2" l="1" a="1"/>
  <c r="L448" i="2" s="1"/>
  <c r="N447" i="2"/>
  <c r="O447" i="2" s="1"/>
  <c r="L449" i="2" l="1" a="1"/>
  <c r="L449" i="2" s="1"/>
  <c r="N448" i="2"/>
  <c r="O448" i="2" s="1"/>
  <c r="L450" i="2" l="1" a="1"/>
  <c r="L450" i="2" s="1"/>
  <c r="N449" i="2"/>
  <c r="O449" i="2" s="1"/>
  <c r="L451" i="2" l="1" a="1"/>
  <c r="L451" i="2" s="1"/>
  <c r="N450" i="2"/>
  <c r="O450" i="2" s="1"/>
  <c r="L452" i="2" l="1" a="1"/>
  <c r="L452" i="2" s="1"/>
  <c r="N451" i="2"/>
  <c r="O451" i="2" s="1"/>
  <c r="L453" i="2" l="1" a="1"/>
  <c r="L453" i="2" s="1"/>
  <c r="N452" i="2"/>
  <c r="O452" i="2" s="1"/>
  <c r="L454" i="2" l="1" a="1"/>
  <c r="L454" i="2" s="1"/>
  <c r="N453" i="2"/>
  <c r="O453" i="2" s="1"/>
  <c r="L455" i="2" l="1" a="1"/>
  <c r="L455" i="2" s="1"/>
  <c r="N454" i="2"/>
  <c r="O454" i="2" s="1"/>
  <c r="L456" i="2" l="1" a="1"/>
  <c r="L456" i="2" s="1"/>
  <c r="N455" i="2"/>
  <c r="O455" i="2" s="1"/>
  <c r="L457" i="2" l="1" a="1"/>
  <c r="L457" i="2" s="1"/>
  <c r="N456" i="2"/>
  <c r="O456" i="2" s="1"/>
  <c r="L458" i="2" l="1" a="1"/>
  <c r="L458" i="2" s="1"/>
  <c r="N457" i="2"/>
  <c r="O457" i="2" s="1"/>
  <c r="L459" i="2" l="1" a="1"/>
  <c r="L459" i="2" s="1"/>
  <c r="N458" i="2"/>
  <c r="O458" i="2" s="1"/>
  <c r="L460" i="2" l="1" a="1"/>
  <c r="L460" i="2" s="1"/>
  <c r="N459" i="2"/>
  <c r="O459" i="2" s="1"/>
  <c r="L461" i="2" l="1" a="1"/>
  <c r="L461" i="2" s="1"/>
  <c r="N460" i="2"/>
  <c r="O460" i="2" s="1"/>
  <c r="L462" i="2" l="1" a="1"/>
  <c r="L462" i="2" s="1"/>
  <c r="N461" i="2"/>
  <c r="O461" i="2" s="1"/>
  <c r="L463" i="2" l="1" a="1"/>
  <c r="L463" i="2" s="1"/>
  <c r="N462" i="2"/>
  <c r="O462" i="2" s="1"/>
  <c r="L464" i="2" l="1" a="1"/>
  <c r="L464" i="2" s="1"/>
  <c r="N463" i="2"/>
  <c r="O463" i="2" s="1"/>
  <c r="L465" i="2" l="1" a="1"/>
  <c r="L465" i="2" s="1"/>
  <c r="N464" i="2"/>
  <c r="O464" i="2" s="1"/>
  <c r="L466" i="2" l="1" a="1"/>
  <c r="L466" i="2" s="1"/>
  <c r="N465" i="2"/>
  <c r="O465" i="2" s="1"/>
  <c r="L467" i="2" l="1" a="1"/>
  <c r="L467" i="2" s="1"/>
  <c r="N466" i="2"/>
  <c r="O466" i="2" s="1"/>
  <c r="L468" i="2" l="1" a="1"/>
  <c r="L468" i="2" s="1"/>
  <c r="N467" i="2"/>
  <c r="O467" i="2" s="1"/>
  <c r="L469" i="2" l="1" a="1"/>
  <c r="L469" i="2" s="1"/>
  <c r="N468" i="2"/>
  <c r="O468" i="2" s="1"/>
  <c r="L470" i="2" l="1" a="1"/>
  <c r="L470" i="2" s="1"/>
  <c r="N469" i="2"/>
  <c r="O469" i="2" s="1"/>
  <c r="L471" i="2" l="1" a="1"/>
  <c r="L471" i="2" s="1"/>
  <c r="N470" i="2"/>
  <c r="O470" i="2" s="1"/>
  <c r="L472" i="2" l="1" a="1"/>
  <c r="L472" i="2" s="1"/>
  <c r="N471" i="2"/>
  <c r="O471" i="2" s="1"/>
  <c r="L473" i="2" l="1" a="1"/>
  <c r="L473" i="2" s="1"/>
  <c r="N472" i="2"/>
  <c r="O472" i="2" s="1"/>
  <c r="L474" i="2" l="1" a="1"/>
  <c r="L474" i="2" s="1"/>
  <c r="N473" i="2"/>
  <c r="O473" i="2" s="1"/>
  <c r="L475" i="2" l="1" a="1"/>
  <c r="L475" i="2" s="1"/>
  <c r="N474" i="2"/>
  <c r="O474" i="2" s="1"/>
  <c r="L476" i="2" l="1" a="1"/>
  <c r="L476" i="2" s="1"/>
  <c r="N475" i="2"/>
  <c r="O475" i="2" s="1"/>
  <c r="L477" i="2" l="1" a="1"/>
  <c r="L477" i="2" s="1"/>
  <c r="N476" i="2"/>
  <c r="O476" i="2" s="1"/>
  <c r="L478" i="2" l="1" a="1"/>
  <c r="L478" i="2" s="1"/>
  <c r="N477" i="2"/>
  <c r="O477" i="2" s="1"/>
  <c r="L479" i="2" l="1" a="1"/>
  <c r="L479" i="2" s="1"/>
  <c r="N478" i="2"/>
  <c r="O478" i="2" s="1"/>
  <c r="L480" i="2" l="1" a="1"/>
  <c r="L480" i="2" s="1"/>
  <c r="N479" i="2"/>
  <c r="O479" i="2" s="1"/>
  <c r="L481" i="2" l="1" a="1"/>
  <c r="L481" i="2" s="1"/>
  <c r="N480" i="2"/>
  <c r="O480" i="2" s="1"/>
  <c r="L482" i="2" l="1" a="1"/>
  <c r="L482" i="2" s="1"/>
  <c r="N481" i="2"/>
  <c r="O481" i="2" s="1"/>
  <c r="L483" i="2" l="1" a="1"/>
  <c r="L483" i="2" s="1"/>
  <c r="N482" i="2"/>
  <c r="O482" i="2" s="1"/>
  <c r="L484" i="2" l="1" a="1"/>
  <c r="L484" i="2" s="1"/>
  <c r="N483" i="2"/>
  <c r="O483" i="2" s="1"/>
  <c r="L485" i="2" l="1" a="1"/>
  <c r="L485" i="2" s="1"/>
  <c r="N484" i="2"/>
  <c r="O484" i="2" s="1"/>
  <c r="L486" i="2" l="1" a="1"/>
  <c r="L486" i="2" s="1"/>
  <c r="N485" i="2"/>
  <c r="O485" i="2" s="1"/>
  <c r="L487" i="2" l="1" a="1"/>
  <c r="L487" i="2" s="1"/>
  <c r="N486" i="2"/>
  <c r="O486" i="2" s="1"/>
  <c r="L488" i="2" l="1" a="1"/>
  <c r="L488" i="2" s="1"/>
  <c r="N487" i="2"/>
  <c r="O487" i="2" s="1"/>
  <c r="L489" i="2" l="1" a="1"/>
  <c r="L489" i="2" s="1"/>
  <c r="N488" i="2"/>
  <c r="O488" i="2" s="1"/>
  <c r="L490" i="2" l="1" a="1"/>
  <c r="L490" i="2" s="1"/>
  <c r="N489" i="2"/>
  <c r="O489" i="2" s="1"/>
  <c r="L491" i="2" l="1" a="1"/>
  <c r="L491" i="2" s="1"/>
  <c r="N490" i="2"/>
  <c r="O490" i="2" s="1"/>
  <c r="L492" i="2" l="1" a="1"/>
  <c r="L492" i="2" s="1"/>
  <c r="N491" i="2"/>
  <c r="O491" i="2" s="1"/>
  <c r="L493" i="2" l="1" a="1"/>
  <c r="L493" i="2" s="1"/>
  <c r="N492" i="2"/>
  <c r="O492" i="2" s="1"/>
  <c r="L494" i="2" l="1" a="1"/>
  <c r="L494" i="2" s="1"/>
  <c r="N493" i="2"/>
  <c r="O493" i="2" s="1"/>
  <c r="L495" i="2" l="1" a="1"/>
  <c r="L495" i="2" s="1"/>
  <c r="N494" i="2"/>
  <c r="O494" i="2" s="1"/>
  <c r="L496" i="2" l="1" a="1"/>
  <c r="L496" i="2" s="1"/>
  <c r="N495" i="2"/>
  <c r="O495" i="2" s="1"/>
  <c r="L497" i="2" l="1" a="1"/>
  <c r="L497" i="2" s="1"/>
  <c r="N496" i="2"/>
  <c r="O496" i="2" s="1"/>
  <c r="L498" i="2" l="1" a="1"/>
  <c r="L498" i="2" s="1"/>
  <c r="N497" i="2"/>
  <c r="O497" i="2" s="1"/>
  <c r="L499" i="2" l="1" a="1"/>
  <c r="L499" i="2" s="1"/>
  <c r="N498" i="2"/>
  <c r="O498" i="2" s="1"/>
  <c r="L500" i="2" l="1" a="1"/>
  <c r="L500" i="2" s="1"/>
  <c r="N499" i="2"/>
  <c r="O499" i="2" s="1"/>
  <c r="L501" i="2" l="1" a="1"/>
  <c r="L501" i="2" s="1"/>
  <c r="N500" i="2"/>
  <c r="O500" i="2" s="1"/>
  <c r="L502" i="2" l="1" a="1"/>
  <c r="L502" i="2" s="1"/>
  <c r="N501" i="2"/>
  <c r="O501" i="2" s="1"/>
  <c r="L503" i="2" l="1" a="1"/>
  <c r="L503" i="2" s="1"/>
  <c r="N502" i="2"/>
  <c r="O502" i="2" s="1"/>
  <c r="L504" i="2" l="1" a="1"/>
  <c r="L504" i="2" s="1"/>
  <c r="N503" i="2"/>
  <c r="O503" i="2" s="1"/>
  <c r="L505" i="2" l="1" a="1"/>
  <c r="L505" i="2" s="1"/>
  <c r="N504" i="2"/>
  <c r="O504" i="2" s="1"/>
  <c r="L506" i="2" l="1" a="1"/>
  <c r="L506" i="2" s="1"/>
  <c r="N505" i="2"/>
  <c r="O505" i="2" s="1"/>
  <c r="L507" i="2" l="1" a="1"/>
  <c r="L507" i="2" s="1"/>
  <c r="N506" i="2"/>
  <c r="O506" i="2" s="1"/>
  <c r="L508" i="2" l="1" a="1"/>
  <c r="L508" i="2" s="1"/>
  <c r="N507" i="2"/>
  <c r="O507" i="2" s="1"/>
  <c r="L509" i="2" l="1" a="1"/>
  <c r="L509" i="2" s="1"/>
  <c r="N508" i="2"/>
  <c r="O508" i="2" s="1"/>
  <c r="L510" i="2" l="1" a="1"/>
  <c r="L510" i="2" s="1"/>
  <c r="N509" i="2"/>
  <c r="O509" i="2" s="1"/>
  <c r="L511" i="2" l="1" a="1"/>
  <c r="L511" i="2" s="1"/>
  <c r="N510" i="2"/>
  <c r="O510" i="2" s="1"/>
  <c r="L512" i="2" l="1" a="1"/>
  <c r="L512" i="2" s="1"/>
  <c r="N511" i="2"/>
  <c r="O511" i="2" s="1"/>
  <c r="L513" i="2" l="1" a="1"/>
  <c r="L513" i="2" s="1"/>
  <c r="N512" i="2"/>
  <c r="O512" i="2" s="1"/>
  <c r="L514" i="2" l="1" a="1"/>
  <c r="L514" i="2" s="1"/>
  <c r="N513" i="2"/>
  <c r="O513" i="2" s="1"/>
  <c r="L515" i="2" l="1" a="1"/>
  <c r="L515" i="2" s="1"/>
  <c r="N514" i="2"/>
  <c r="O514" i="2" s="1"/>
  <c r="L516" i="2" l="1" a="1"/>
  <c r="L516" i="2" s="1"/>
  <c r="N515" i="2"/>
  <c r="O515" i="2" s="1"/>
  <c r="L517" i="2" l="1" a="1"/>
  <c r="L517" i="2" s="1"/>
  <c r="N516" i="2"/>
  <c r="O516" i="2" s="1"/>
  <c r="L518" i="2" l="1" a="1"/>
  <c r="L518" i="2" s="1"/>
  <c r="N517" i="2"/>
  <c r="O517" i="2" s="1"/>
  <c r="L519" i="2" l="1" a="1"/>
  <c r="L519" i="2" s="1"/>
  <c r="N518" i="2"/>
  <c r="O518" i="2" s="1"/>
  <c r="L520" i="2" l="1" a="1"/>
  <c r="L520" i="2" s="1"/>
  <c r="N519" i="2"/>
  <c r="O519" i="2" s="1"/>
  <c r="L521" i="2" l="1" a="1"/>
  <c r="L521" i="2" s="1"/>
  <c r="N520" i="2"/>
  <c r="O520" i="2" s="1"/>
  <c r="L522" i="2" l="1" a="1"/>
  <c r="L522" i="2" s="1"/>
  <c r="N521" i="2"/>
  <c r="O521" i="2" s="1"/>
  <c r="L523" i="2" l="1" a="1"/>
  <c r="L523" i="2" s="1"/>
  <c r="N522" i="2"/>
  <c r="O522" i="2" s="1"/>
  <c r="L524" i="2" l="1" a="1"/>
  <c r="L524" i="2" s="1"/>
  <c r="N523" i="2"/>
  <c r="O523" i="2" s="1"/>
  <c r="L525" i="2" l="1" a="1"/>
  <c r="L525" i="2" s="1"/>
  <c r="N524" i="2"/>
  <c r="O524" i="2" s="1"/>
  <c r="L526" i="2" l="1" a="1"/>
  <c r="L526" i="2" s="1"/>
  <c r="N525" i="2"/>
  <c r="O525" i="2" s="1"/>
  <c r="L527" i="2" l="1" a="1"/>
  <c r="L527" i="2" s="1"/>
  <c r="N526" i="2"/>
  <c r="O526" i="2" s="1"/>
  <c r="L528" i="2" l="1" a="1"/>
  <c r="L528" i="2" s="1"/>
  <c r="N527" i="2"/>
  <c r="O527" i="2" s="1"/>
  <c r="L529" i="2" l="1" a="1"/>
  <c r="L529" i="2" s="1"/>
  <c r="N528" i="2"/>
  <c r="O528" i="2" s="1"/>
  <c r="L530" i="2" l="1" a="1"/>
  <c r="L530" i="2" s="1"/>
  <c r="N529" i="2"/>
  <c r="O529" i="2" s="1"/>
  <c r="L531" i="2" l="1" a="1"/>
  <c r="L531" i="2" s="1"/>
  <c r="N530" i="2"/>
  <c r="O530" i="2" s="1"/>
  <c r="L532" i="2" l="1" a="1"/>
  <c r="L532" i="2" s="1"/>
  <c r="N531" i="2"/>
  <c r="O531" i="2" s="1"/>
  <c r="L533" i="2" l="1" a="1"/>
  <c r="L533" i="2" s="1"/>
  <c r="N532" i="2"/>
  <c r="O532" i="2" s="1"/>
  <c r="L534" i="2" l="1" a="1"/>
  <c r="L534" i="2" s="1"/>
  <c r="N533" i="2"/>
  <c r="O533" i="2" s="1"/>
  <c r="L535" i="2" l="1" a="1"/>
  <c r="L535" i="2" s="1"/>
  <c r="N534" i="2"/>
  <c r="O534" i="2" s="1"/>
  <c r="L536" i="2" l="1" a="1"/>
  <c r="L536" i="2" s="1"/>
  <c r="N535" i="2"/>
  <c r="O535" i="2" s="1"/>
  <c r="L537" i="2" l="1" a="1"/>
  <c r="L537" i="2" s="1"/>
  <c r="N536" i="2"/>
  <c r="O536" i="2" s="1"/>
  <c r="L538" i="2" l="1" a="1"/>
  <c r="L538" i="2" s="1"/>
  <c r="N537" i="2"/>
  <c r="O537" i="2" s="1"/>
  <c r="L539" i="2" l="1" a="1"/>
  <c r="L539" i="2" s="1"/>
  <c r="N538" i="2"/>
  <c r="O538" i="2" s="1"/>
  <c r="L540" i="2" l="1" a="1"/>
  <c r="L540" i="2" s="1"/>
  <c r="N539" i="2"/>
  <c r="O539" i="2" s="1"/>
  <c r="L541" i="2" l="1" a="1"/>
  <c r="L541" i="2" s="1"/>
  <c r="N540" i="2"/>
  <c r="O540" i="2" s="1"/>
  <c r="L542" i="2" l="1" a="1"/>
  <c r="L542" i="2" s="1"/>
  <c r="N541" i="2"/>
  <c r="O541" i="2" s="1"/>
  <c r="L543" i="2" l="1" a="1"/>
  <c r="L543" i="2" s="1"/>
  <c r="N542" i="2"/>
  <c r="O542" i="2" s="1"/>
  <c r="L544" i="2" l="1" a="1"/>
  <c r="L544" i="2" s="1"/>
  <c r="N543" i="2"/>
  <c r="O543" i="2" s="1"/>
  <c r="L545" i="2" l="1" a="1"/>
  <c r="L545" i="2" s="1"/>
  <c r="N544" i="2"/>
  <c r="O544" i="2" s="1"/>
  <c r="L546" i="2" l="1" a="1"/>
  <c r="L546" i="2" s="1"/>
  <c r="N545" i="2"/>
  <c r="O545" i="2" s="1"/>
  <c r="L547" i="2" l="1" a="1"/>
  <c r="L547" i="2" s="1"/>
  <c r="N546" i="2"/>
  <c r="O546" i="2" s="1"/>
  <c r="L548" i="2" l="1" a="1"/>
  <c r="L548" i="2" s="1"/>
  <c r="N547" i="2"/>
  <c r="O547" i="2" s="1"/>
  <c r="L549" i="2" l="1" a="1"/>
  <c r="L549" i="2" s="1"/>
  <c r="N548" i="2"/>
  <c r="O548" i="2" s="1"/>
  <c r="L550" i="2" l="1" a="1"/>
  <c r="L550" i="2" s="1"/>
  <c r="N549" i="2"/>
  <c r="O549" i="2" s="1"/>
  <c r="L551" i="2" l="1" a="1"/>
  <c r="L551" i="2" s="1"/>
  <c r="N550" i="2"/>
  <c r="O550" i="2" s="1"/>
  <c r="L552" i="2" l="1" a="1"/>
  <c r="L552" i="2" s="1"/>
  <c r="N551" i="2"/>
  <c r="O551" i="2" s="1"/>
  <c r="L553" i="2" l="1" a="1"/>
  <c r="L553" i="2" s="1"/>
  <c r="N552" i="2"/>
  <c r="O552" i="2" s="1"/>
  <c r="L554" i="2" l="1" a="1"/>
  <c r="L554" i="2" s="1"/>
  <c r="N553" i="2"/>
  <c r="O553" i="2" s="1"/>
  <c r="L555" i="2" l="1" a="1"/>
  <c r="L555" i="2" s="1"/>
  <c r="N554" i="2"/>
  <c r="O554" i="2" s="1"/>
  <c r="L556" i="2" l="1" a="1"/>
  <c r="L556" i="2" s="1"/>
  <c r="N555" i="2"/>
  <c r="O555" i="2" s="1"/>
  <c r="L557" i="2" l="1" a="1"/>
  <c r="L557" i="2" s="1"/>
  <c r="N556" i="2"/>
  <c r="O556" i="2" s="1"/>
  <c r="L558" i="2" l="1" a="1"/>
  <c r="L558" i="2" s="1"/>
  <c r="N557" i="2"/>
  <c r="O557" i="2" s="1"/>
  <c r="L559" i="2" l="1" a="1"/>
  <c r="L559" i="2" s="1"/>
  <c r="N558" i="2"/>
  <c r="O558" i="2" s="1"/>
  <c r="L560" i="2" l="1" a="1"/>
  <c r="L560" i="2" s="1"/>
  <c r="N559" i="2"/>
  <c r="O559" i="2" s="1"/>
  <c r="L561" i="2" l="1" a="1"/>
  <c r="L561" i="2" s="1"/>
  <c r="N560" i="2"/>
  <c r="O560" i="2" s="1"/>
  <c r="L562" i="2" l="1" a="1"/>
  <c r="L562" i="2" s="1"/>
  <c r="N561" i="2"/>
  <c r="O561" i="2" s="1"/>
  <c r="L563" i="2" l="1" a="1"/>
  <c r="L563" i="2" s="1"/>
  <c r="N562" i="2"/>
  <c r="O562" i="2" s="1"/>
  <c r="L564" i="2" l="1" a="1"/>
  <c r="L564" i="2" s="1"/>
  <c r="N563" i="2"/>
  <c r="O563" i="2" s="1"/>
  <c r="L565" i="2" l="1" a="1"/>
  <c r="L565" i="2" s="1"/>
  <c r="N564" i="2"/>
  <c r="O564" i="2" s="1"/>
  <c r="L566" i="2" l="1" a="1"/>
  <c r="L566" i="2" s="1"/>
  <c r="N565" i="2"/>
  <c r="O565" i="2" s="1"/>
  <c r="L567" i="2" l="1" a="1"/>
  <c r="L567" i="2" s="1"/>
  <c r="N566" i="2"/>
  <c r="O566" i="2" s="1"/>
  <c r="L568" i="2" l="1" a="1"/>
  <c r="L568" i="2" s="1"/>
  <c r="N567" i="2"/>
  <c r="O567" i="2" s="1"/>
  <c r="L569" i="2" l="1" a="1"/>
  <c r="L569" i="2" s="1"/>
  <c r="N568" i="2"/>
  <c r="O568" i="2" s="1"/>
  <c r="L570" i="2" l="1" a="1"/>
  <c r="L570" i="2" s="1"/>
  <c r="N569" i="2"/>
  <c r="O569" i="2" s="1"/>
  <c r="L571" i="2" l="1" a="1"/>
  <c r="L571" i="2" s="1"/>
  <c r="N570" i="2"/>
  <c r="O570" i="2" s="1"/>
  <c r="L572" i="2" l="1" a="1"/>
  <c r="L572" i="2" s="1"/>
  <c r="N571" i="2"/>
  <c r="O571" i="2" s="1"/>
  <c r="L573" i="2" l="1" a="1"/>
  <c r="L573" i="2" s="1"/>
  <c r="N572" i="2"/>
  <c r="O572" i="2" s="1"/>
  <c r="L574" i="2" l="1" a="1"/>
  <c r="L574" i="2" s="1"/>
  <c r="N573" i="2"/>
  <c r="O573" i="2" s="1"/>
  <c r="L575" i="2" l="1" a="1"/>
  <c r="L575" i="2" s="1"/>
  <c r="N574" i="2"/>
  <c r="O574" i="2" s="1"/>
  <c r="L576" i="2" l="1" a="1"/>
  <c r="L576" i="2" s="1"/>
  <c r="N575" i="2"/>
  <c r="O575" i="2" s="1"/>
  <c r="L577" i="2" l="1" a="1"/>
  <c r="L577" i="2" s="1"/>
  <c r="N576" i="2"/>
  <c r="O576" i="2" s="1"/>
  <c r="L578" i="2" l="1" a="1"/>
  <c r="L578" i="2" s="1"/>
  <c r="N577" i="2"/>
  <c r="O577" i="2" s="1"/>
  <c r="L579" i="2" l="1" a="1"/>
  <c r="L579" i="2" s="1"/>
  <c r="N578" i="2"/>
  <c r="O578" i="2" s="1"/>
  <c r="L580" i="2" l="1" a="1"/>
  <c r="L580" i="2" s="1"/>
  <c r="N579" i="2"/>
  <c r="O579" i="2" s="1"/>
  <c r="L581" i="2" l="1" a="1"/>
  <c r="L581" i="2" s="1"/>
  <c r="N580" i="2"/>
  <c r="O580" i="2" s="1"/>
  <c r="L582" i="2" l="1" a="1"/>
  <c r="L582" i="2" s="1"/>
  <c r="N581" i="2"/>
  <c r="O581" i="2" s="1"/>
  <c r="L583" i="2" l="1" a="1"/>
  <c r="L583" i="2" s="1"/>
  <c r="N582" i="2"/>
  <c r="O582" i="2" s="1"/>
  <c r="L584" i="2" l="1" a="1"/>
  <c r="L584" i="2" s="1"/>
  <c r="N583" i="2"/>
  <c r="O583" i="2" s="1"/>
  <c r="L585" i="2" l="1" a="1"/>
  <c r="L585" i="2" s="1"/>
  <c r="N584" i="2"/>
  <c r="O584" i="2" s="1"/>
  <c r="L586" i="2" l="1" a="1"/>
  <c r="L586" i="2" s="1"/>
  <c r="N585" i="2"/>
  <c r="O585" i="2" s="1"/>
  <c r="L587" i="2" l="1" a="1"/>
  <c r="L587" i="2" s="1"/>
  <c r="N586" i="2"/>
  <c r="O586" i="2" s="1"/>
  <c r="L588" i="2" l="1" a="1"/>
  <c r="L588" i="2" s="1"/>
  <c r="N587" i="2"/>
  <c r="O587" i="2" s="1"/>
  <c r="L589" i="2" l="1" a="1"/>
  <c r="L589" i="2" s="1"/>
  <c r="N588" i="2"/>
  <c r="O588" i="2" s="1"/>
  <c r="L590" i="2" l="1" a="1"/>
  <c r="L590" i="2" s="1"/>
  <c r="N589" i="2"/>
  <c r="O589" i="2" s="1"/>
  <c r="L591" i="2" l="1" a="1"/>
  <c r="L591" i="2" s="1"/>
  <c r="N590" i="2"/>
  <c r="O590" i="2" s="1"/>
  <c r="L592" i="2" l="1" a="1"/>
  <c r="L592" i="2" s="1"/>
  <c r="N591" i="2"/>
  <c r="O591" i="2" s="1"/>
  <c r="L593" i="2" l="1" a="1"/>
  <c r="L593" i="2" s="1"/>
  <c r="N592" i="2"/>
  <c r="O592" i="2" s="1"/>
  <c r="L594" i="2" l="1" a="1"/>
  <c r="L594" i="2" s="1"/>
  <c r="N593" i="2"/>
  <c r="O593" i="2" s="1"/>
  <c r="L595" i="2" l="1" a="1"/>
  <c r="L595" i="2" s="1"/>
  <c r="N594" i="2"/>
  <c r="O594" i="2" s="1"/>
  <c r="L596" i="2" l="1" a="1"/>
  <c r="L596" i="2" s="1"/>
  <c r="N595" i="2"/>
  <c r="O595" i="2" s="1"/>
  <c r="L597" i="2" l="1" a="1"/>
  <c r="L597" i="2" s="1"/>
  <c r="N596" i="2"/>
  <c r="O596" i="2" s="1"/>
  <c r="L598" i="2" l="1" a="1"/>
  <c r="L598" i="2" s="1"/>
  <c r="N597" i="2"/>
  <c r="O597" i="2" s="1"/>
  <c r="L599" i="2" l="1" a="1"/>
  <c r="L599" i="2" s="1"/>
  <c r="N598" i="2"/>
  <c r="O598" i="2" s="1"/>
  <c r="L600" i="2" l="1" a="1"/>
  <c r="L600" i="2" s="1"/>
  <c r="N599" i="2"/>
  <c r="O599" i="2" s="1"/>
  <c r="L601" i="2" l="1" a="1"/>
  <c r="L601" i="2" s="1"/>
  <c r="N600" i="2"/>
  <c r="O600" i="2" s="1"/>
  <c r="L602" i="2" l="1" a="1"/>
  <c r="L602" i="2" s="1"/>
  <c r="N601" i="2"/>
  <c r="O601" i="2" s="1"/>
  <c r="L603" i="2" l="1" a="1"/>
  <c r="L603" i="2" s="1"/>
  <c r="N602" i="2"/>
  <c r="O602" i="2" s="1"/>
  <c r="L604" i="2" l="1" a="1"/>
  <c r="L604" i="2" s="1"/>
  <c r="N603" i="2"/>
  <c r="O603" i="2" s="1"/>
  <c r="L605" i="2" l="1" a="1"/>
  <c r="L605" i="2" s="1"/>
  <c r="N604" i="2"/>
  <c r="O604" i="2" s="1"/>
  <c r="L606" i="2" l="1" a="1"/>
  <c r="L606" i="2" s="1"/>
  <c r="N605" i="2"/>
  <c r="O605" i="2" s="1"/>
  <c r="L607" i="2" l="1" a="1"/>
  <c r="L607" i="2" s="1"/>
  <c r="N606" i="2"/>
  <c r="O606" i="2" s="1"/>
  <c r="L608" i="2" l="1" a="1"/>
  <c r="L608" i="2" s="1"/>
  <c r="N607" i="2"/>
  <c r="O607" i="2" s="1"/>
  <c r="L609" i="2" l="1" a="1"/>
  <c r="L609" i="2" s="1"/>
  <c r="N608" i="2"/>
  <c r="O608" i="2" s="1"/>
  <c r="L610" i="2" l="1" a="1"/>
  <c r="L610" i="2" s="1"/>
  <c r="N609" i="2"/>
  <c r="O609" i="2" s="1"/>
  <c r="L611" i="2" l="1" a="1"/>
  <c r="L611" i="2" s="1"/>
  <c r="N610" i="2"/>
  <c r="O610" i="2" s="1"/>
  <c r="L612" i="2" l="1" a="1"/>
  <c r="L612" i="2" s="1"/>
  <c r="N611" i="2"/>
  <c r="O611" i="2" s="1"/>
  <c r="L613" i="2" l="1" a="1"/>
  <c r="L613" i="2" s="1"/>
  <c r="N612" i="2"/>
  <c r="O612" i="2" s="1"/>
  <c r="L614" i="2" l="1" a="1"/>
  <c r="L614" i="2" s="1"/>
  <c r="N613" i="2"/>
  <c r="O613" i="2" s="1"/>
  <c r="L615" i="2" l="1" a="1"/>
  <c r="L615" i="2" s="1"/>
  <c r="N614" i="2"/>
  <c r="O614" i="2" s="1"/>
  <c r="L616" i="2" l="1" a="1"/>
  <c r="L616" i="2" s="1"/>
  <c r="N615" i="2"/>
  <c r="O615" i="2" s="1"/>
  <c r="L617" i="2" l="1" a="1"/>
  <c r="L617" i="2" s="1"/>
  <c r="N616" i="2"/>
  <c r="O616" i="2" s="1"/>
  <c r="L618" i="2" l="1" a="1"/>
  <c r="L618" i="2" s="1"/>
  <c r="N617" i="2"/>
  <c r="O617" i="2" s="1"/>
  <c r="L619" i="2" l="1" a="1"/>
  <c r="L619" i="2" s="1"/>
  <c r="N618" i="2"/>
  <c r="O618" i="2" s="1"/>
  <c r="L620" i="2" l="1" a="1"/>
  <c r="L620" i="2" s="1"/>
  <c r="N619" i="2"/>
  <c r="O619" i="2" s="1"/>
  <c r="L621" i="2" l="1" a="1"/>
  <c r="L621" i="2" s="1"/>
  <c r="N620" i="2"/>
  <c r="O620" i="2" s="1"/>
  <c r="L622" i="2" l="1" a="1"/>
  <c r="L622" i="2" s="1"/>
  <c r="N621" i="2"/>
  <c r="O621" i="2" s="1"/>
  <c r="L623" i="2" l="1" a="1"/>
  <c r="L623" i="2" s="1"/>
  <c r="N622" i="2"/>
  <c r="O622" i="2" s="1"/>
  <c r="L624" i="2" l="1" a="1"/>
  <c r="L624" i="2" s="1"/>
  <c r="N623" i="2"/>
  <c r="O623" i="2" s="1"/>
  <c r="L625" i="2" l="1" a="1"/>
  <c r="L625" i="2" s="1"/>
  <c r="N624" i="2"/>
  <c r="O624" i="2" s="1"/>
  <c r="L626" i="2" l="1" a="1"/>
  <c r="L626" i="2" s="1"/>
  <c r="N625" i="2"/>
  <c r="O625" i="2" s="1"/>
  <c r="L627" i="2" l="1" a="1"/>
  <c r="L627" i="2" s="1"/>
  <c r="N626" i="2"/>
  <c r="O626" i="2" s="1"/>
  <c r="L628" i="2" l="1" a="1"/>
  <c r="L628" i="2" s="1"/>
  <c r="N627" i="2"/>
  <c r="O627" i="2" s="1"/>
  <c r="L629" i="2" l="1" a="1"/>
  <c r="L629" i="2" s="1"/>
  <c r="N628" i="2"/>
  <c r="O628" i="2" s="1"/>
  <c r="L630" i="2" l="1" a="1"/>
  <c r="L630" i="2" s="1"/>
  <c r="N629" i="2"/>
  <c r="O629" i="2" s="1"/>
  <c r="L631" i="2" l="1" a="1"/>
  <c r="L631" i="2" s="1"/>
  <c r="N630" i="2"/>
  <c r="O630" i="2" s="1"/>
  <c r="L632" i="2" l="1" a="1"/>
  <c r="L632" i="2" s="1"/>
  <c r="N631" i="2"/>
  <c r="O631" i="2" s="1"/>
  <c r="L633" i="2" l="1" a="1"/>
  <c r="L633" i="2" s="1"/>
  <c r="N632" i="2"/>
  <c r="O632" i="2" s="1"/>
  <c r="L634" i="2" l="1" a="1"/>
  <c r="L634" i="2" s="1"/>
  <c r="N633" i="2"/>
  <c r="O633" i="2" s="1"/>
  <c r="L635" i="2" l="1" a="1"/>
  <c r="L635" i="2" s="1"/>
  <c r="N634" i="2"/>
  <c r="O634" i="2" s="1"/>
  <c r="L636" i="2" l="1" a="1"/>
  <c r="L636" i="2" s="1"/>
  <c r="N635" i="2"/>
  <c r="O635" i="2" s="1"/>
  <c r="L637" i="2" l="1" a="1"/>
  <c r="L637" i="2" s="1"/>
  <c r="N636" i="2"/>
  <c r="O636" i="2" s="1"/>
  <c r="L638" i="2" l="1" a="1"/>
  <c r="L638" i="2" s="1"/>
  <c r="N637" i="2"/>
  <c r="O637" i="2" s="1"/>
  <c r="L639" i="2" l="1" a="1"/>
  <c r="L639" i="2" s="1"/>
  <c r="N638" i="2"/>
  <c r="O638" i="2" s="1"/>
  <c r="L640" i="2" l="1" a="1"/>
  <c r="L640" i="2" s="1"/>
  <c r="N639" i="2"/>
  <c r="O639" i="2" s="1"/>
  <c r="L641" i="2" l="1" a="1"/>
  <c r="L641" i="2" s="1"/>
  <c r="N640" i="2"/>
  <c r="O640" i="2" s="1"/>
  <c r="L642" i="2" l="1" a="1"/>
  <c r="L642" i="2" s="1"/>
  <c r="N641" i="2"/>
  <c r="O641" i="2" s="1"/>
  <c r="L643" i="2" l="1" a="1"/>
  <c r="L643" i="2" s="1"/>
  <c r="N642" i="2"/>
  <c r="O642" i="2" s="1"/>
  <c r="L644" i="2" l="1" a="1"/>
  <c r="L644" i="2" s="1"/>
  <c r="N643" i="2"/>
  <c r="O643" i="2" s="1"/>
  <c r="L645" i="2" l="1" a="1"/>
  <c r="L645" i="2" s="1"/>
  <c r="N644" i="2"/>
  <c r="O644" i="2" s="1"/>
  <c r="L646" i="2" l="1" a="1"/>
  <c r="L646" i="2" s="1"/>
  <c r="N645" i="2"/>
  <c r="O645" i="2" s="1"/>
  <c r="L647" i="2" l="1" a="1"/>
  <c r="L647" i="2" s="1"/>
  <c r="N646" i="2"/>
  <c r="O646" i="2" s="1"/>
  <c r="L648" i="2" l="1" a="1"/>
  <c r="L648" i="2" s="1"/>
  <c r="N647" i="2"/>
  <c r="O647" i="2" s="1"/>
  <c r="L649" i="2" l="1" a="1"/>
  <c r="L649" i="2" s="1"/>
  <c r="N648" i="2"/>
  <c r="O648" i="2" s="1"/>
  <c r="L650" i="2" l="1" a="1"/>
  <c r="L650" i="2" s="1"/>
  <c r="N649" i="2"/>
  <c r="O649" i="2" s="1"/>
  <c r="L651" i="2" l="1" a="1"/>
  <c r="L651" i="2" s="1"/>
  <c r="N650" i="2"/>
  <c r="O650" i="2" s="1"/>
  <c r="L652" i="2" l="1" a="1"/>
  <c r="L652" i="2" s="1"/>
  <c r="N651" i="2"/>
  <c r="O651" i="2" s="1"/>
  <c r="L653" i="2" l="1" a="1"/>
  <c r="L653" i="2" s="1"/>
  <c r="N652" i="2"/>
  <c r="O652" i="2" s="1"/>
  <c r="L654" i="2" l="1" a="1"/>
  <c r="L654" i="2" s="1"/>
  <c r="N653" i="2"/>
  <c r="O653" i="2" s="1"/>
  <c r="L655" i="2" l="1" a="1"/>
  <c r="L655" i="2" s="1"/>
  <c r="N654" i="2"/>
  <c r="O654" i="2" s="1"/>
  <c r="L656" i="2" l="1" a="1"/>
  <c r="L656" i="2" s="1"/>
  <c r="N655" i="2"/>
  <c r="O655" i="2" s="1"/>
  <c r="L657" i="2" l="1" a="1"/>
  <c r="L657" i="2" s="1"/>
  <c r="N656" i="2"/>
  <c r="O656" i="2" s="1"/>
  <c r="L658" i="2" l="1" a="1"/>
  <c r="L658" i="2" s="1"/>
  <c r="N657" i="2"/>
  <c r="O657" i="2" s="1"/>
  <c r="L659" i="2" l="1" a="1"/>
  <c r="L659" i="2" s="1"/>
  <c r="N658" i="2"/>
  <c r="O658" i="2" s="1"/>
  <c r="L660" i="2" l="1" a="1"/>
  <c r="L660" i="2" s="1"/>
  <c r="N659" i="2"/>
  <c r="O659" i="2" s="1"/>
  <c r="L661" i="2" l="1" a="1"/>
  <c r="L661" i="2" s="1"/>
  <c r="N660" i="2"/>
  <c r="O660" i="2" s="1"/>
  <c r="L662" i="2" l="1" a="1"/>
  <c r="L662" i="2" s="1"/>
  <c r="N661" i="2"/>
  <c r="O661" i="2" s="1"/>
  <c r="L663" i="2" l="1" a="1"/>
  <c r="L663" i="2" s="1"/>
  <c r="N662" i="2"/>
  <c r="O662" i="2" s="1"/>
  <c r="L664" i="2" l="1" a="1"/>
  <c r="L664" i="2" s="1"/>
  <c r="N663" i="2"/>
  <c r="O663" i="2" s="1"/>
  <c r="L665" i="2" l="1" a="1"/>
  <c r="L665" i="2" s="1"/>
  <c r="N664" i="2"/>
  <c r="O664" i="2" s="1"/>
  <c r="L666" i="2" l="1" a="1"/>
  <c r="L666" i="2" s="1"/>
  <c r="N665" i="2"/>
  <c r="O665" i="2" s="1"/>
  <c r="L667" i="2" l="1" a="1"/>
  <c r="L667" i="2" s="1"/>
  <c r="N666" i="2"/>
  <c r="O666" i="2" s="1"/>
  <c r="L668" i="2" l="1" a="1"/>
  <c r="L668" i="2" s="1"/>
  <c r="N667" i="2"/>
  <c r="O667" i="2" s="1"/>
  <c r="L669" i="2" l="1" a="1"/>
  <c r="L669" i="2" s="1"/>
  <c r="N668" i="2"/>
  <c r="O668" i="2" s="1"/>
  <c r="L670" i="2" l="1" a="1"/>
  <c r="L670" i="2" s="1"/>
  <c r="N669" i="2"/>
  <c r="O669" i="2" s="1"/>
  <c r="L671" i="2" l="1" a="1"/>
  <c r="L671" i="2" s="1"/>
  <c r="N670" i="2"/>
  <c r="O670" i="2" s="1"/>
  <c r="L672" i="2" l="1" a="1"/>
  <c r="L672" i="2" s="1"/>
  <c r="N671" i="2"/>
  <c r="O671" i="2" s="1"/>
  <c r="L673" i="2" l="1" a="1"/>
  <c r="L673" i="2" s="1"/>
  <c r="N672" i="2"/>
  <c r="O672" i="2" s="1"/>
  <c r="L674" i="2" l="1" a="1"/>
  <c r="L674" i="2" s="1"/>
  <c r="N673" i="2"/>
  <c r="O673" i="2" s="1"/>
  <c r="L675" i="2" l="1" a="1"/>
  <c r="L675" i="2" s="1"/>
  <c r="N674" i="2"/>
  <c r="O674" i="2" s="1"/>
  <c r="L676" i="2" l="1" a="1"/>
  <c r="L676" i="2" s="1"/>
  <c r="N675" i="2"/>
  <c r="O675" i="2" s="1"/>
  <c r="L677" i="2" l="1" a="1"/>
  <c r="L677" i="2" s="1"/>
  <c r="N676" i="2"/>
  <c r="O676" i="2" s="1"/>
  <c r="L678" i="2" l="1" a="1"/>
  <c r="L678" i="2" s="1"/>
  <c r="N677" i="2"/>
  <c r="O677" i="2" s="1"/>
  <c r="L679" i="2" l="1" a="1"/>
  <c r="L679" i="2" s="1"/>
  <c r="N678" i="2"/>
  <c r="O678" i="2" s="1"/>
  <c r="L680" i="2" l="1" a="1"/>
  <c r="L680" i="2" s="1"/>
  <c r="N679" i="2"/>
  <c r="O679" i="2" s="1"/>
  <c r="L681" i="2" l="1" a="1"/>
  <c r="L681" i="2" s="1"/>
  <c r="N680" i="2"/>
  <c r="O680" i="2" s="1"/>
  <c r="L682" i="2" l="1" a="1"/>
  <c r="L682" i="2" s="1"/>
  <c r="N681" i="2"/>
  <c r="O681" i="2" s="1"/>
  <c r="L683" i="2" l="1" a="1"/>
  <c r="L683" i="2" s="1"/>
  <c r="N682" i="2"/>
  <c r="O682" i="2" s="1"/>
  <c r="L684" i="2" l="1" a="1"/>
  <c r="L684" i="2" s="1"/>
  <c r="N683" i="2"/>
  <c r="O683" i="2" s="1"/>
  <c r="L685" i="2" l="1" a="1"/>
  <c r="L685" i="2" s="1"/>
  <c r="N684" i="2"/>
  <c r="O684" i="2" s="1"/>
  <c r="L686" i="2" l="1" a="1"/>
  <c r="L686" i="2" s="1"/>
  <c r="N685" i="2"/>
  <c r="O685" i="2" s="1"/>
  <c r="L687" i="2" l="1" a="1"/>
  <c r="L687" i="2" s="1"/>
  <c r="N686" i="2"/>
  <c r="O686" i="2" s="1"/>
  <c r="L688" i="2" l="1" a="1"/>
  <c r="L688" i="2" s="1"/>
  <c r="N687" i="2"/>
  <c r="O687" i="2" s="1"/>
  <c r="L689" i="2" l="1" a="1"/>
  <c r="L689" i="2" s="1"/>
  <c r="N688" i="2"/>
  <c r="O688" i="2" s="1"/>
  <c r="L690" i="2" l="1" a="1"/>
  <c r="L690" i="2" s="1"/>
  <c r="N689" i="2"/>
  <c r="O689" i="2" s="1"/>
  <c r="L691" i="2" l="1" a="1"/>
  <c r="L691" i="2" s="1"/>
  <c r="N690" i="2"/>
  <c r="O690" i="2" s="1"/>
  <c r="L692" i="2" l="1" a="1"/>
  <c r="L692" i="2" s="1"/>
  <c r="N691" i="2"/>
  <c r="O691" i="2" s="1"/>
  <c r="L693" i="2" l="1" a="1"/>
  <c r="L693" i="2" s="1"/>
  <c r="N692" i="2"/>
  <c r="O692" i="2" s="1"/>
  <c r="L694" i="2" l="1" a="1"/>
  <c r="L694" i="2" s="1"/>
  <c r="N693" i="2"/>
  <c r="O693" i="2" s="1"/>
  <c r="L695" i="2" l="1" a="1"/>
  <c r="L695" i="2" s="1"/>
  <c r="N694" i="2"/>
  <c r="O694" i="2" s="1"/>
  <c r="L696" i="2" l="1" a="1"/>
  <c r="L696" i="2" s="1"/>
  <c r="N695" i="2"/>
  <c r="O695" i="2" s="1"/>
  <c r="L697" i="2" l="1" a="1"/>
  <c r="L697" i="2" s="1"/>
  <c r="N696" i="2"/>
  <c r="O696" i="2" s="1"/>
  <c r="L698" i="2" l="1" a="1"/>
  <c r="L698" i="2" s="1"/>
  <c r="N697" i="2"/>
  <c r="O697" i="2" s="1"/>
  <c r="L699" i="2" l="1" a="1"/>
  <c r="L699" i="2" s="1"/>
  <c r="N698" i="2"/>
  <c r="O698" i="2" s="1"/>
  <c r="L700" i="2" l="1" a="1"/>
  <c r="L700" i="2" s="1"/>
  <c r="N699" i="2"/>
  <c r="O699" i="2" s="1"/>
  <c r="L701" i="2" l="1" a="1"/>
  <c r="L701" i="2" s="1"/>
  <c r="N700" i="2"/>
  <c r="O700" i="2" s="1"/>
  <c r="L702" i="2" l="1" a="1"/>
  <c r="L702" i="2" s="1"/>
  <c r="N701" i="2"/>
  <c r="O701" i="2" s="1"/>
  <c r="L703" i="2" l="1" a="1"/>
  <c r="L703" i="2" s="1"/>
  <c r="N702" i="2"/>
  <c r="O702" i="2" s="1"/>
  <c r="L704" i="2" l="1" a="1"/>
  <c r="L704" i="2" s="1"/>
  <c r="N703" i="2"/>
  <c r="O703" i="2" s="1"/>
  <c r="L705" i="2" l="1" a="1"/>
  <c r="L705" i="2" s="1"/>
  <c r="N704" i="2"/>
  <c r="O704" i="2" s="1"/>
  <c r="L706" i="2" l="1" a="1"/>
  <c r="L706" i="2" s="1"/>
  <c r="N705" i="2"/>
  <c r="O705" i="2" s="1"/>
  <c r="L707" i="2" l="1" a="1"/>
  <c r="L707" i="2" s="1"/>
  <c r="N706" i="2"/>
  <c r="O706" i="2" s="1"/>
  <c r="L708" i="2" l="1" a="1"/>
  <c r="L708" i="2" s="1"/>
  <c r="N707" i="2"/>
  <c r="O707" i="2" s="1"/>
  <c r="L709" i="2" l="1" a="1"/>
  <c r="L709" i="2" s="1"/>
  <c r="N708" i="2"/>
  <c r="O708" i="2" s="1"/>
  <c r="L710" i="2" l="1" a="1"/>
  <c r="L710" i="2" s="1"/>
  <c r="N709" i="2"/>
  <c r="O709" i="2" s="1"/>
  <c r="L711" i="2" l="1" a="1"/>
  <c r="L711" i="2" s="1"/>
  <c r="N710" i="2"/>
  <c r="O710" i="2" s="1"/>
  <c r="L712" i="2" l="1" a="1"/>
  <c r="L712" i="2" s="1"/>
  <c r="N711" i="2"/>
  <c r="O711" i="2" s="1"/>
  <c r="L713" i="2" l="1" a="1"/>
  <c r="L713" i="2" s="1"/>
  <c r="N712" i="2"/>
  <c r="O712" i="2" s="1"/>
  <c r="L714" i="2" l="1" a="1"/>
  <c r="L714" i="2" s="1"/>
  <c r="N713" i="2"/>
  <c r="O713" i="2" s="1"/>
  <c r="L715" i="2" l="1" a="1"/>
  <c r="L715" i="2" s="1"/>
  <c r="N714" i="2"/>
  <c r="O714" i="2" s="1"/>
  <c r="L716" i="2" l="1" a="1"/>
  <c r="L716" i="2" s="1"/>
  <c r="N715" i="2"/>
  <c r="O715" i="2" s="1"/>
  <c r="L717" i="2" l="1" a="1"/>
  <c r="L717" i="2" s="1"/>
  <c r="N716" i="2"/>
  <c r="O716" i="2" s="1"/>
  <c r="L718" i="2" l="1" a="1"/>
  <c r="L718" i="2" s="1"/>
  <c r="N717" i="2"/>
  <c r="O717" i="2" s="1"/>
  <c r="L719" i="2" l="1" a="1"/>
  <c r="L719" i="2" s="1"/>
  <c r="N718" i="2"/>
  <c r="O718" i="2" s="1"/>
  <c r="L720" i="2" l="1" a="1"/>
  <c r="L720" i="2" s="1"/>
  <c r="N719" i="2"/>
  <c r="O719" i="2" s="1"/>
  <c r="L721" i="2" l="1" a="1"/>
  <c r="L721" i="2" s="1"/>
  <c r="N720" i="2"/>
  <c r="O720" i="2" s="1"/>
  <c r="L722" i="2" l="1" a="1"/>
  <c r="L722" i="2" s="1"/>
  <c r="N721" i="2"/>
  <c r="O721" i="2" s="1"/>
  <c r="L723" i="2" l="1" a="1"/>
  <c r="L723" i="2" s="1"/>
  <c r="N722" i="2"/>
  <c r="O722" i="2" s="1"/>
  <c r="L724" i="2" l="1" a="1"/>
  <c r="L724" i="2" s="1"/>
  <c r="N723" i="2"/>
  <c r="O723" i="2" s="1"/>
  <c r="L725" i="2" l="1" a="1"/>
  <c r="L725" i="2" s="1"/>
  <c r="N724" i="2"/>
  <c r="O724" i="2" s="1"/>
  <c r="L726" i="2" l="1" a="1"/>
  <c r="L726" i="2" s="1"/>
  <c r="N725" i="2"/>
  <c r="O725" i="2" s="1"/>
  <c r="L727" i="2" l="1" a="1"/>
  <c r="L727" i="2" s="1"/>
  <c r="N726" i="2"/>
  <c r="O726" i="2" s="1"/>
  <c r="L728" i="2" l="1" a="1"/>
  <c r="L728" i="2" s="1"/>
  <c r="N727" i="2"/>
  <c r="O727" i="2" s="1"/>
  <c r="L729" i="2" l="1" a="1"/>
  <c r="L729" i="2" s="1"/>
  <c r="N728" i="2"/>
  <c r="O728" i="2" s="1"/>
  <c r="L730" i="2" l="1" a="1"/>
  <c r="L730" i="2" s="1"/>
  <c r="N729" i="2"/>
  <c r="O729" i="2" s="1"/>
  <c r="L731" i="2" l="1" a="1"/>
  <c r="L731" i="2" s="1"/>
  <c r="N730" i="2"/>
  <c r="O730" i="2" s="1"/>
  <c r="L732" i="2" l="1" a="1"/>
  <c r="L732" i="2" s="1"/>
  <c r="N731" i="2"/>
  <c r="O731" i="2" s="1"/>
  <c r="L733" i="2" l="1" a="1"/>
  <c r="L733" i="2" s="1"/>
  <c r="N732" i="2"/>
  <c r="O732" i="2" s="1"/>
  <c r="L734" i="2" l="1" a="1"/>
  <c r="L734" i="2" s="1"/>
  <c r="N733" i="2"/>
  <c r="O733" i="2" s="1"/>
  <c r="L735" i="2" l="1" a="1"/>
  <c r="L735" i="2" s="1"/>
  <c r="N734" i="2"/>
  <c r="O734" i="2" s="1"/>
  <c r="L736" i="2" l="1" a="1"/>
  <c r="L736" i="2" s="1"/>
  <c r="N735" i="2"/>
  <c r="O735" i="2" s="1"/>
  <c r="L737" i="2" l="1" a="1"/>
  <c r="L737" i="2" s="1"/>
  <c r="N736" i="2"/>
  <c r="O736" i="2" s="1"/>
  <c r="L738" i="2" l="1" a="1"/>
  <c r="L738" i="2" s="1"/>
  <c r="N737" i="2"/>
  <c r="O737" i="2" s="1"/>
  <c r="L739" i="2" l="1" a="1"/>
  <c r="L739" i="2" s="1"/>
  <c r="N738" i="2"/>
  <c r="O738" i="2" s="1"/>
  <c r="L740" i="2" l="1" a="1"/>
  <c r="L740" i="2" s="1"/>
  <c r="N739" i="2"/>
  <c r="O739" i="2" s="1"/>
  <c r="L741" i="2" l="1" a="1"/>
  <c r="L741" i="2" s="1"/>
  <c r="N740" i="2"/>
  <c r="O740" i="2" s="1"/>
  <c r="L742" i="2" l="1" a="1"/>
  <c r="L742" i="2" s="1"/>
  <c r="N741" i="2"/>
  <c r="O741" i="2" s="1"/>
  <c r="L743" i="2" l="1" a="1"/>
  <c r="L743" i="2" s="1"/>
  <c r="N742" i="2"/>
  <c r="O742" i="2" s="1"/>
  <c r="L744" i="2" l="1" a="1"/>
  <c r="L744" i="2" s="1"/>
  <c r="N743" i="2"/>
  <c r="O743" i="2" s="1"/>
  <c r="L745" i="2" l="1" a="1"/>
  <c r="L745" i="2" s="1"/>
  <c r="N744" i="2"/>
  <c r="O744" i="2" s="1"/>
  <c r="L746" i="2" l="1" a="1"/>
  <c r="L746" i="2" s="1"/>
  <c r="N745" i="2"/>
  <c r="O745" i="2" s="1"/>
  <c r="L747" i="2" l="1" a="1"/>
  <c r="L747" i="2" s="1"/>
  <c r="N746" i="2"/>
  <c r="O746" i="2" s="1"/>
  <c r="L748" i="2" l="1" a="1"/>
  <c r="L748" i="2" s="1"/>
  <c r="N747" i="2"/>
  <c r="O747" i="2" s="1"/>
  <c r="L749" i="2" l="1" a="1"/>
  <c r="L749" i="2" s="1"/>
  <c r="N748" i="2"/>
  <c r="O748" i="2" s="1"/>
  <c r="L750" i="2" l="1" a="1"/>
  <c r="L750" i="2" s="1"/>
  <c r="N749" i="2"/>
  <c r="O749" i="2" s="1"/>
  <c r="L751" i="2" l="1" a="1"/>
  <c r="L751" i="2" s="1"/>
  <c r="N750" i="2"/>
  <c r="O750" i="2" s="1"/>
  <c r="L752" i="2" l="1" a="1"/>
  <c r="L752" i="2" s="1"/>
  <c r="N751" i="2"/>
  <c r="O751" i="2" s="1"/>
  <c r="L753" i="2" l="1" a="1"/>
  <c r="L753" i="2" s="1"/>
  <c r="N752" i="2"/>
  <c r="O752" i="2" s="1"/>
  <c r="L754" i="2" l="1" a="1"/>
  <c r="L754" i="2" s="1"/>
  <c r="N753" i="2"/>
  <c r="O753" i="2" s="1"/>
  <c r="L755" i="2" l="1" a="1"/>
  <c r="L755" i="2" s="1"/>
  <c r="N754" i="2"/>
  <c r="O754" i="2" s="1"/>
  <c r="L756" i="2" l="1" a="1"/>
  <c r="L756" i="2" s="1"/>
  <c r="N755" i="2"/>
  <c r="O755" i="2" s="1"/>
  <c r="L757" i="2" l="1" a="1"/>
  <c r="L757" i="2" s="1"/>
  <c r="N756" i="2"/>
  <c r="O756" i="2" s="1"/>
  <c r="L758" i="2" l="1" a="1"/>
  <c r="L758" i="2" s="1"/>
  <c r="N757" i="2"/>
  <c r="O757" i="2" s="1"/>
  <c r="L759" i="2" l="1" a="1"/>
  <c r="L759" i="2" s="1"/>
  <c r="N758" i="2"/>
  <c r="O758" i="2" s="1"/>
  <c r="L760" i="2" l="1" a="1"/>
  <c r="L760" i="2" s="1"/>
  <c r="N759" i="2"/>
  <c r="O759" i="2" s="1"/>
  <c r="L761" i="2" l="1" a="1"/>
  <c r="L761" i="2" s="1"/>
  <c r="N760" i="2"/>
  <c r="O760" i="2" s="1"/>
  <c r="L762" i="2" l="1" a="1"/>
  <c r="L762" i="2" s="1"/>
  <c r="N761" i="2"/>
  <c r="O761" i="2" s="1"/>
  <c r="L763" i="2" l="1" a="1"/>
  <c r="L763" i="2" s="1"/>
  <c r="N762" i="2"/>
  <c r="O762" i="2" s="1"/>
  <c r="L764" i="2" l="1" a="1"/>
  <c r="L764" i="2" s="1"/>
  <c r="N763" i="2"/>
  <c r="O763" i="2" s="1"/>
  <c r="L765" i="2" l="1" a="1"/>
  <c r="L765" i="2" s="1"/>
  <c r="N764" i="2"/>
  <c r="O764" i="2" s="1"/>
  <c r="L766" i="2" l="1" a="1"/>
  <c r="L766" i="2" s="1"/>
  <c r="N765" i="2"/>
  <c r="O765" i="2" s="1"/>
  <c r="L767" i="2" l="1" a="1"/>
  <c r="L767" i="2" s="1"/>
  <c r="N766" i="2"/>
  <c r="O766" i="2" s="1"/>
  <c r="L768" i="2" l="1" a="1"/>
  <c r="L768" i="2" s="1"/>
  <c r="N767" i="2"/>
  <c r="O767" i="2" s="1"/>
  <c r="L769" i="2" l="1" a="1"/>
  <c r="L769" i="2" s="1"/>
  <c r="N768" i="2"/>
  <c r="O768" i="2" s="1"/>
  <c r="L770" i="2" l="1" a="1"/>
  <c r="L770" i="2" s="1"/>
  <c r="N769" i="2"/>
  <c r="O769" i="2" s="1"/>
  <c r="L771" i="2" l="1" a="1"/>
  <c r="L771" i="2" s="1"/>
  <c r="N770" i="2"/>
  <c r="O770" i="2" s="1"/>
  <c r="L772" i="2" l="1" a="1"/>
  <c r="L772" i="2" s="1"/>
  <c r="N771" i="2"/>
  <c r="O771" i="2" s="1"/>
  <c r="L773" i="2" l="1" a="1"/>
  <c r="L773" i="2" s="1"/>
  <c r="N772" i="2"/>
  <c r="O772" i="2" s="1"/>
  <c r="L774" i="2" l="1" a="1"/>
  <c r="L774" i="2" s="1"/>
  <c r="N773" i="2"/>
  <c r="O773" i="2" s="1"/>
  <c r="L775" i="2" l="1" a="1"/>
  <c r="L775" i="2" s="1"/>
  <c r="N774" i="2"/>
  <c r="O774" i="2" s="1"/>
  <c r="L776" i="2" l="1" a="1"/>
  <c r="L776" i="2" s="1"/>
  <c r="N775" i="2"/>
  <c r="O775" i="2" s="1"/>
  <c r="L777" i="2" l="1" a="1"/>
  <c r="L777" i="2" s="1"/>
  <c r="N776" i="2"/>
  <c r="O776" i="2" s="1"/>
  <c r="L778" i="2" l="1" a="1"/>
  <c r="L778" i="2" s="1"/>
  <c r="N777" i="2"/>
  <c r="O777" i="2" s="1"/>
  <c r="L779" i="2" l="1" a="1"/>
  <c r="L779" i="2" s="1"/>
  <c r="N778" i="2"/>
  <c r="O778" i="2" s="1"/>
  <c r="L780" i="2" l="1" a="1"/>
  <c r="L780" i="2" s="1"/>
  <c r="N779" i="2"/>
  <c r="O779" i="2" s="1"/>
  <c r="L781" i="2" l="1" a="1"/>
  <c r="L781" i="2" s="1"/>
  <c r="N780" i="2"/>
  <c r="O780" i="2" s="1"/>
  <c r="L782" i="2" l="1" a="1"/>
  <c r="L782" i="2" s="1"/>
  <c r="N781" i="2"/>
  <c r="O781" i="2" s="1"/>
  <c r="L783" i="2" l="1" a="1"/>
  <c r="L783" i="2" s="1"/>
  <c r="N782" i="2"/>
  <c r="O782" i="2" s="1"/>
  <c r="L784" i="2" l="1" a="1"/>
  <c r="L784" i="2" s="1"/>
  <c r="N783" i="2"/>
  <c r="O783" i="2" s="1"/>
  <c r="L785" i="2" l="1" a="1"/>
  <c r="L785" i="2" s="1"/>
  <c r="N784" i="2"/>
  <c r="O784" i="2" s="1"/>
  <c r="L786" i="2" l="1" a="1"/>
  <c r="L786" i="2" s="1"/>
  <c r="N785" i="2"/>
  <c r="O785" i="2" s="1"/>
  <c r="L787" i="2" l="1" a="1"/>
  <c r="L787" i="2" s="1"/>
  <c r="N786" i="2"/>
  <c r="O786" i="2" s="1"/>
  <c r="L788" i="2" l="1" a="1"/>
  <c r="L788" i="2" s="1"/>
  <c r="N787" i="2"/>
  <c r="O787" i="2" s="1"/>
  <c r="L789" i="2" l="1" a="1"/>
  <c r="L789" i="2" s="1"/>
  <c r="N788" i="2"/>
  <c r="O788" i="2" s="1"/>
  <c r="L790" i="2" l="1" a="1"/>
  <c r="L790" i="2" s="1"/>
  <c r="N789" i="2"/>
  <c r="O789" i="2" s="1"/>
  <c r="L791" i="2" l="1" a="1"/>
  <c r="L791" i="2" s="1"/>
  <c r="N790" i="2"/>
  <c r="O790" i="2" s="1"/>
  <c r="L792" i="2" l="1" a="1"/>
  <c r="L792" i="2" s="1"/>
  <c r="N791" i="2"/>
  <c r="O791" i="2" s="1"/>
  <c r="L793" i="2" l="1" a="1"/>
  <c r="L793" i="2" s="1"/>
  <c r="N792" i="2"/>
  <c r="O792" i="2" s="1"/>
  <c r="L794" i="2" l="1" a="1"/>
  <c r="L794" i="2" s="1"/>
  <c r="N793" i="2"/>
  <c r="O793" i="2" s="1"/>
  <c r="L795" i="2" l="1" a="1"/>
  <c r="L795" i="2" s="1"/>
  <c r="N794" i="2"/>
  <c r="O794" i="2" s="1"/>
  <c r="L796" i="2" l="1" a="1"/>
  <c r="L796" i="2" s="1"/>
  <c r="N795" i="2"/>
  <c r="O795" i="2" s="1"/>
  <c r="L797" i="2" l="1" a="1"/>
  <c r="L797" i="2" s="1"/>
  <c r="N796" i="2"/>
  <c r="O796" i="2" s="1"/>
  <c r="L798" i="2" l="1" a="1"/>
  <c r="L798" i="2" s="1"/>
  <c r="N797" i="2"/>
  <c r="O797" i="2" s="1"/>
  <c r="L799" i="2" l="1" a="1"/>
  <c r="L799" i="2" s="1"/>
  <c r="N798" i="2"/>
  <c r="O798" i="2" s="1"/>
  <c r="L800" i="2" l="1" a="1"/>
  <c r="L800" i="2" s="1"/>
  <c r="N799" i="2"/>
  <c r="O799" i="2" s="1"/>
  <c r="L801" i="2" l="1" a="1"/>
  <c r="L801" i="2" s="1"/>
  <c r="N800" i="2"/>
  <c r="O800" i="2" s="1"/>
  <c r="L802" i="2" l="1" a="1"/>
  <c r="L802" i="2" s="1"/>
  <c r="N801" i="2"/>
  <c r="O801" i="2" s="1"/>
  <c r="L803" i="2" l="1" a="1"/>
  <c r="L803" i="2" s="1"/>
  <c r="N802" i="2"/>
  <c r="O802" i="2" s="1"/>
  <c r="L804" i="2" l="1" a="1"/>
  <c r="L804" i="2" s="1"/>
  <c r="N803" i="2"/>
  <c r="O803" i="2" s="1"/>
  <c r="L805" i="2" l="1" a="1"/>
  <c r="L805" i="2" s="1"/>
  <c r="N804" i="2"/>
  <c r="O804" i="2" s="1"/>
  <c r="L806" i="2" l="1" a="1"/>
  <c r="L806" i="2" s="1"/>
  <c r="N805" i="2"/>
  <c r="O805" i="2" s="1"/>
  <c r="L807" i="2" l="1" a="1"/>
  <c r="L807" i="2" s="1"/>
  <c r="N806" i="2"/>
  <c r="O806" i="2" s="1"/>
  <c r="L808" i="2" l="1" a="1"/>
  <c r="L808" i="2" s="1"/>
  <c r="N807" i="2"/>
  <c r="O807" i="2" s="1"/>
  <c r="L809" i="2" l="1" a="1"/>
  <c r="L809" i="2" s="1"/>
  <c r="N808" i="2"/>
  <c r="O808" i="2" s="1"/>
  <c r="L810" i="2" l="1" a="1"/>
  <c r="L810" i="2" s="1"/>
  <c r="N809" i="2"/>
  <c r="O809" i="2" s="1"/>
  <c r="L811" i="2" l="1" a="1"/>
  <c r="L811" i="2" s="1"/>
  <c r="N810" i="2"/>
  <c r="O810" i="2" s="1"/>
  <c r="L812" i="2" l="1" a="1"/>
  <c r="L812" i="2" s="1"/>
  <c r="N811" i="2"/>
  <c r="O811" i="2" s="1"/>
  <c r="L813" i="2" l="1" a="1"/>
  <c r="L813" i="2" s="1"/>
  <c r="N812" i="2"/>
  <c r="O812" i="2" s="1"/>
  <c r="L814" i="2" l="1" a="1"/>
  <c r="L814" i="2" s="1"/>
  <c r="N813" i="2"/>
  <c r="O813" i="2" s="1"/>
  <c r="L815" i="2" l="1" a="1"/>
  <c r="L815" i="2" s="1"/>
  <c r="N814" i="2"/>
  <c r="O814" i="2" s="1"/>
  <c r="L816" i="2" l="1" a="1"/>
  <c r="L816" i="2" s="1"/>
  <c r="N815" i="2"/>
  <c r="O815" i="2" s="1"/>
  <c r="L817" i="2" l="1" a="1"/>
  <c r="L817" i="2" s="1"/>
  <c r="N816" i="2"/>
  <c r="O816" i="2" s="1"/>
  <c r="L818" i="2" l="1" a="1"/>
  <c r="L818" i="2" s="1"/>
  <c r="N817" i="2"/>
  <c r="O817" i="2" s="1"/>
  <c r="L819" i="2" l="1" a="1"/>
  <c r="L819" i="2" s="1"/>
  <c r="N818" i="2"/>
  <c r="O818" i="2" s="1"/>
  <c r="L820" i="2" l="1" a="1"/>
  <c r="L820" i="2" s="1"/>
  <c r="N819" i="2"/>
  <c r="O819" i="2" s="1"/>
  <c r="L821" i="2" l="1" a="1"/>
  <c r="L821" i="2" s="1"/>
  <c r="N820" i="2"/>
  <c r="O820" i="2" s="1"/>
  <c r="L822" i="2" l="1" a="1"/>
  <c r="L822" i="2" s="1"/>
  <c r="N821" i="2"/>
  <c r="O821" i="2" s="1"/>
  <c r="L823" i="2" l="1" a="1"/>
  <c r="L823" i="2" s="1"/>
  <c r="N822" i="2"/>
  <c r="O822" i="2" s="1"/>
  <c r="L824" i="2" l="1" a="1"/>
  <c r="L824" i="2" s="1"/>
  <c r="N823" i="2"/>
  <c r="O823" i="2" s="1"/>
  <c r="L825" i="2" l="1" a="1"/>
  <c r="L825" i="2" s="1"/>
  <c r="N824" i="2"/>
  <c r="O824" i="2" s="1"/>
  <c r="L826" i="2" l="1" a="1"/>
  <c r="L826" i="2" s="1"/>
  <c r="N825" i="2"/>
  <c r="O825" i="2" s="1"/>
  <c r="L827" i="2" l="1" a="1"/>
  <c r="L827" i="2" s="1"/>
  <c r="N826" i="2"/>
  <c r="O826" i="2" s="1"/>
  <c r="L828" i="2" l="1" a="1"/>
  <c r="L828" i="2" s="1"/>
  <c r="N827" i="2"/>
  <c r="O827" i="2" s="1"/>
  <c r="L829" i="2" l="1" a="1"/>
  <c r="L829" i="2" s="1"/>
  <c r="N828" i="2"/>
  <c r="O828" i="2" s="1"/>
  <c r="L830" i="2" l="1" a="1"/>
  <c r="L830" i="2" s="1"/>
  <c r="N829" i="2"/>
  <c r="O829" i="2" s="1"/>
  <c r="L831" i="2" l="1" a="1"/>
  <c r="L831" i="2" s="1"/>
  <c r="N830" i="2"/>
  <c r="O830" i="2" s="1"/>
  <c r="L832" i="2" l="1" a="1"/>
  <c r="L832" i="2" s="1"/>
  <c r="N831" i="2"/>
  <c r="O831" i="2" s="1"/>
  <c r="L833" i="2" l="1" a="1"/>
  <c r="L833" i="2" s="1"/>
  <c r="N832" i="2"/>
  <c r="O832" i="2" s="1"/>
  <c r="L834" i="2" l="1" a="1"/>
  <c r="L834" i="2" s="1"/>
  <c r="N833" i="2"/>
  <c r="O833" i="2" s="1"/>
  <c r="L835" i="2" l="1" a="1"/>
  <c r="L835" i="2" s="1"/>
  <c r="N834" i="2"/>
  <c r="O834" i="2" s="1"/>
  <c r="L836" i="2" l="1" a="1"/>
  <c r="L836" i="2" s="1"/>
  <c r="N835" i="2"/>
  <c r="O835" i="2" s="1"/>
  <c r="L837" i="2" l="1" a="1"/>
  <c r="L837" i="2" s="1"/>
  <c r="N836" i="2"/>
  <c r="O836" i="2" s="1"/>
  <c r="L838" i="2" l="1" a="1"/>
  <c r="L838" i="2" s="1"/>
  <c r="N837" i="2"/>
  <c r="O837" i="2" s="1"/>
  <c r="L839" i="2" l="1" a="1"/>
  <c r="L839" i="2" s="1"/>
  <c r="N838" i="2"/>
  <c r="O838" i="2" s="1"/>
  <c r="L840" i="2" l="1" a="1"/>
  <c r="L840" i="2" s="1"/>
  <c r="N839" i="2"/>
  <c r="O839" i="2" s="1"/>
  <c r="L841" i="2" l="1" a="1"/>
  <c r="L841" i="2" s="1"/>
  <c r="N840" i="2"/>
  <c r="O840" i="2" s="1"/>
  <c r="L842" i="2" l="1" a="1"/>
  <c r="L842" i="2" s="1"/>
  <c r="N841" i="2"/>
  <c r="O841" i="2" s="1"/>
  <c r="L843" i="2" l="1" a="1"/>
  <c r="L843" i="2" s="1"/>
  <c r="N842" i="2"/>
  <c r="O842" i="2" s="1"/>
  <c r="L844" i="2" l="1" a="1"/>
  <c r="L844" i="2" s="1"/>
  <c r="N843" i="2"/>
  <c r="O843" i="2" s="1"/>
  <c r="L845" i="2" l="1" a="1"/>
  <c r="L845" i="2" s="1"/>
  <c r="N844" i="2"/>
  <c r="O844" i="2" s="1"/>
  <c r="L846" i="2" l="1" a="1"/>
  <c r="L846" i="2" s="1"/>
  <c r="N845" i="2"/>
  <c r="O845" i="2" s="1"/>
  <c r="L847" i="2" l="1" a="1"/>
  <c r="L847" i="2" s="1"/>
  <c r="N846" i="2"/>
  <c r="O846" i="2" s="1"/>
  <c r="L848" i="2" l="1" a="1"/>
  <c r="L848" i="2" s="1"/>
  <c r="N847" i="2"/>
  <c r="O847" i="2" s="1"/>
  <c r="L849" i="2" l="1" a="1"/>
  <c r="L849" i="2" s="1"/>
  <c r="N848" i="2"/>
  <c r="O848" i="2" s="1"/>
  <c r="L850" i="2" l="1" a="1"/>
  <c r="L850" i="2" s="1"/>
  <c r="N849" i="2"/>
  <c r="O849" i="2" s="1"/>
  <c r="L851" i="2" l="1" a="1"/>
  <c r="L851" i="2" s="1"/>
  <c r="N850" i="2"/>
  <c r="O850" i="2" s="1"/>
  <c r="L852" i="2" l="1" a="1"/>
  <c r="L852" i="2" s="1"/>
  <c r="N851" i="2"/>
  <c r="O851" i="2" s="1"/>
  <c r="L853" i="2" l="1" a="1"/>
  <c r="L853" i="2" s="1"/>
  <c r="N852" i="2"/>
  <c r="O852" i="2" s="1"/>
  <c r="L854" i="2" l="1" a="1"/>
  <c r="L854" i="2" s="1"/>
  <c r="N853" i="2"/>
  <c r="O853" i="2" s="1"/>
  <c r="L855" i="2" l="1" a="1"/>
  <c r="L855" i="2" s="1"/>
  <c r="N854" i="2"/>
  <c r="O854" i="2" s="1"/>
  <c r="L856" i="2" l="1" a="1"/>
  <c r="L856" i="2" s="1"/>
  <c r="N855" i="2"/>
  <c r="O855" i="2" s="1"/>
  <c r="L857" i="2" l="1" a="1"/>
  <c r="L857" i="2" s="1"/>
  <c r="N856" i="2"/>
  <c r="O856" i="2" s="1"/>
  <c r="L858" i="2" l="1" a="1"/>
  <c r="L858" i="2" s="1"/>
  <c r="N857" i="2"/>
  <c r="O857" i="2" s="1"/>
  <c r="L859" i="2" l="1" a="1"/>
  <c r="L859" i="2" s="1"/>
  <c r="N858" i="2"/>
  <c r="O858" i="2" s="1"/>
  <c r="L860" i="2" l="1" a="1"/>
  <c r="L860" i="2" s="1"/>
  <c r="N859" i="2"/>
  <c r="O859" i="2" s="1"/>
  <c r="L861" i="2" l="1" a="1"/>
  <c r="L861" i="2" s="1"/>
  <c r="N860" i="2"/>
  <c r="O860" i="2" s="1"/>
  <c r="L862" i="2" l="1" a="1"/>
  <c r="L862" i="2" s="1"/>
  <c r="N861" i="2"/>
  <c r="O861" i="2" s="1"/>
  <c r="L863" i="2" l="1" a="1"/>
  <c r="L863" i="2" s="1"/>
  <c r="N862" i="2"/>
  <c r="O862" i="2" s="1"/>
  <c r="L864" i="2" l="1" a="1"/>
  <c r="L864" i="2" s="1"/>
  <c r="N863" i="2"/>
  <c r="O863" i="2" s="1"/>
  <c r="L865" i="2" l="1" a="1"/>
  <c r="L865" i="2" s="1"/>
  <c r="N864" i="2"/>
  <c r="O864" i="2" s="1"/>
  <c r="L866" i="2" l="1" a="1"/>
  <c r="L866" i="2" s="1"/>
  <c r="N865" i="2"/>
  <c r="O865" i="2" s="1"/>
  <c r="L867" i="2" l="1" a="1"/>
  <c r="L867" i="2" s="1"/>
  <c r="N866" i="2"/>
  <c r="O866" i="2" s="1"/>
  <c r="L868" i="2" l="1" a="1"/>
  <c r="L868" i="2" s="1"/>
  <c r="N867" i="2"/>
  <c r="O867" i="2" s="1"/>
  <c r="L869" i="2" l="1" a="1"/>
  <c r="L869" i="2" s="1"/>
  <c r="N868" i="2"/>
  <c r="O868" i="2" s="1"/>
  <c r="L870" i="2" l="1" a="1"/>
  <c r="L870" i="2" s="1"/>
  <c r="N869" i="2"/>
  <c r="O869" i="2" s="1"/>
  <c r="L871" i="2" l="1" a="1"/>
  <c r="L871" i="2" s="1"/>
  <c r="N870" i="2"/>
  <c r="O870" i="2" s="1"/>
  <c r="L872" i="2" l="1" a="1"/>
  <c r="L872" i="2" s="1"/>
  <c r="N871" i="2"/>
  <c r="O871" i="2" s="1"/>
  <c r="L873" i="2" l="1" a="1"/>
  <c r="L873" i="2" s="1"/>
  <c r="N872" i="2"/>
  <c r="O872" i="2" s="1"/>
  <c r="L874" i="2" l="1" a="1"/>
  <c r="L874" i="2" s="1"/>
  <c r="N873" i="2"/>
  <c r="O873" i="2" s="1"/>
  <c r="L875" i="2" l="1" a="1"/>
  <c r="L875" i="2" s="1"/>
  <c r="N874" i="2"/>
  <c r="O874" i="2" s="1"/>
  <c r="L876" i="2" l="1" a="1"/>
  <c r="L876" i="2" s="1"/>
  <c r="N875" i="2"/>
  <c r="O875" i="2" s="1"/>
  <c r="L877" i="2" l="1" a="1"/>
  <c r="L877" i="2" s="1"/>
  <c r="N876" i="2"/>
  <c r="O876" i="2" s="1"/>
  <c r="L878" i="2" l="1" a="1"/>
  <c r="L878" i="2" s="1"/>
  <c r="N877" i="2"/>
  <c r="O877" i="2" s="1"/>
  <c r="L879" i="2" l="1" a="1"/>
  <c r="L879" i="2" s="1"/>
  <c r="N878" i="2"/>
  <c r="O878" i="2" s="1"/>
  <c r="L880" i="2" l="1" a="1"/>
  <c r="L880" i="2" s="1"/>
  <c r="N879" i="2"/>
  <c r="O879" i="2" s="1"/>
  <c r="L881" i="2" l="1" a="1"/>
  <c r="L881" i="2" s="1"/>
  <c r="N880" i="2"/>
  <c r="O880" i="2" s="1"/>
  <c r="L882" i="2" l="1" a="1"/>
  <c r="L882" i="2" s="1"/>
  <c r="N881" i="2"/>
  <c r="O881" i="2" s="1"/>
  <c r="L883" i="2" l="1" a="1"/>
  <c r="L883" i="2" s="1"/>
  <c r="N882" i="2"/>
  <c r="O882" i="2" s="1"/>
  <c r="L884" i="2" l="1" a="1"/>
  <c r="L884" i="2" s="1"/>
  <c r="N883" i="2"/>
  <c r="O883" i="2" s="1"/>
  <c r="L885" i="2" l="1" a="1"/>
  <c r="L885" i="2" s="1"/>
  <c r="N884" i="2"/>
  <c r="O884" i="2" s="1"/>
  <c r="L886" i="2" l="1" a="1"/>
  <c r="L886" i="2" s="1"/>
  <c r="N885" i="2"/>
  <c r="O885" i="2" s="1"/>
  <c r="L887" i="2" l="1" a="1"/>
  <c r="L887" i="2" s="1"/>
  <c r="N886" i="2"/>
  <c r="O886" i="2" s="1"/>
  <c r="L888" i="2" l="1" a="1"/>
  <c r="L888" i="2" s="1"/>
  <c r="N887" i="2"/>
  <c r="O887" i="2" s="1"/>
  <c r="L889" i="2" l="1" a="1"/>
  <c r="L889" i="2" s="1"/>
  <c r="N888" i="2"/>
  <c r="O888" i="2" s="1"/>
  <c r="L890" i="2" l="1" a="1"/>
  <c r="L890" i="2" s="1"/>
  <c r="N889" i="2"/>
  <c r="O889" i="2" s="1"/>
  <c r="L891" i="2" l="1" a="1"/>
  <c r="L891" i="2" s="1"/>
  <c r="N890" i="2"/>
  <c r="O890" i="2" s="1"/>
  <c r="L892" i="2" l="1" a="1"/>
  <c r="L892" i="2" s="1"/>
  <c r="N891" i="2"/>
  <c r="O891" i="2" s="1"/>
  <c r="L893" i="2" l="1" a="1"/>
  <c r="L893" i="2" s="1"/>
  <c r="N892" i="2"/>
  <c r="O892" i="2" s="1"/>
  <c r="L894" i="2" l="1" a="1"/>
  <c r="L894" i="2" s="1"/>
  <c r="N893" i="2"/>
  <c r="O893" i="2" s="1"/>
  <c r="L895" i="2" l="1" a="1"/>
  <c r="L895" i="2" s="1"/>
  <c r="N894" i="2"/>
  <c r="O894" i="2" s="1"/>
  <c r="L896" i="2" l="1" a="1"/>
  <c r="L896" i="2" s="1"/>
  <c r="N895" i="2"/>
  <c r="O895" i="2" s="1"/>
  <c r="L897" i="2" l="1" a="1"/>
  <c r="L897" i="2" s="1"/>
  <c r="N896" i="2"/>
  <c r="O896" i="2" s="1"/>
  <c r="L898" i="2" l="1" a="1"/>
  <c r="L898" i="2" s="1"/>
  <c r="N897" i="2"/>
  <c r="O897" i="2" s="1"/>
  <c r="L899" i="2" l="1" a="1"/>
  <c r="L899" i="2" s="1"/>
  <c r="N898" i="2"/>
  <c r="O898" i="2" s="1"/>
  <c r="L900" i="2" l="1" a="1"/>
  <c r="L900" i="2" s="1"/>
  <c r="N899" i="2"/>
  <c r="O899" i="2" s="1"/>
  <c r="L901" i="2" l="1" a="1"/>
  <c r="L901" i="2" s="1"/>
  <c r="N900" i="2"/>
  <c r="O900" i="2" s="1"/>
  <c r="L902" i="2" l="1" a="1"/>
  <c r="L902" i="2" s="1"/>
  <c r="N901" i="2"/>
  <c r="O901" i="2" s="1"/>
  <c r="L903" i="2" l="1" a="1"/>
  <c r="L903" i="2" s="1"/>
  <c r="N902" i="2"/>
  <c r="O902" i="2" s="1"/>
  <c r="L904" i="2" l="1" a="1"/>
  <c r="L904" i="2" s="1"/>
  <c r="N903" i="2"/>
  <c r="O903" i="2" s="1"/>
  <c r="L905" i="2" l="1" a="1"/>
  <c r="L905" i="2" s="1"/>
  <c r="N904" i="2"/>
  <c r="O904" i="2" s="1"/>
  <c r="L906" i="2" l="1" a="1"/>
  <c r="L906" i="2" s="1"/>
  <c r="N905" i="2"/>
  <c r="O905" i="2" s="1"/>
  <c r="L907" i="2" l="1" a="1"/>
  <c r="L907" i="2" s="1"/>
  <c r="N906" i="2"/>
  <c r="O906" i="2" s="1"/>
  <c r="L908" i="2" l="1" a="1"/>
  <c r="L908" i="2" s="1"/>
  <c r="N907" i="2"/>
  <c r="O907" i="2" s="1"/>
  <c r="L909" i="2" l="1" a="1"/>
  <c r="L909" i="2" s="1"/>
  <c r="N908" i="2"/>
  <c r="O908" i="2" s="1"/>
  <c r="L910" i="2" l="1" a="1"/>
  <c r="L910" i="2" s="1"/>
  <c r="N909" i="2"/>
  <c r="O909" i="2" s="1"/>
  <c r="L911" i="2" l="1" a="1"/>
  <c r="L911" i="2" s="1"/>
  <c r="N910" i="2"/>
  <c r="O910" i="2" s="1"/>
  <c r="L912" i="2" l="1" a="1"/>
  <c r="L912" i="2" s="1"/>
  <c r="N911" i="2"/>
  <c r="O911" i="2" s="1"/>
  <c r="L913" i="2" l="1" a="1"/>
  <c r="L913" i="2" s="1"/>
  <c r="N912" i="2"/>
  <c r="O912" i="2" s="1"/>
  <c r="L914" i="2" l="1" a="1"/>
  <c r="L914" i="2" s="1"/>
  <c r="N913" i="2"/>
  <c r="O913" i="2" s="1"/>
  <c r="L915" i="2" l="1" a="1"/>
  <c r="L915" i="2" s="1"/>
  <c r="N914" i="2"/>
  <c r="O914" i="2" s="1"/>
  <c r="L916" i="2" l="1" a="1"/>
  <c r="L916" i="2" s="1"/>
  <c r="N915" i="2"/>
  <c r="O915" i="2" s="1"/>
  <c r="L917" i="2" l="1" a="1"/>
  <c r="L917" i="2" s="1"/>
  <c r="N916" i="2"/>
  <c r="O916" i="2" s="1"/>
  <c r="L918" i="2" l="1" a="1"/>
  <c r="L918" i="2" s="1"/>
  <c r="N917" i="2"/>
  <c r="O917" i="2" s="1"/>
  <c r="L919" i="2" l="1" a="1"/>
  <c r="L919" i="2" s="1"/>
  <c r="N918" i="2"/>
  <c r="O918" i="2" s="1"/>
  <c r="L920" i="2" l="1" a="1"/>
  <c r="L920" i="2" s="1"/>
  <c r="N919" i="2"/>
  <c r="O919" i="2" s="1"/>
  <c r="L921" i="2" l="1" a="1"/>
  <c r="L921" i="2" s="1"/>
  <c r="N920" i="2"/>
  <c r="O920" i="2" s="1"/>
  <c r="L922" i="2" l="1" a="1"/>
  <c r="L922" i="2" s="1"/>
  <c r="N921" i="2"/>
  <c r="O921" i="2" s="1"/>
  <c r="L923" i="2" l="1" a="1"/>
  <c r="L923" i="2" s="1"/>
  <c r="N922" i="2"/>
  <c r="O922" i="2" s="1"/>
  <c r="L924" i="2" l="1" a="1"/>
  <c r="L924" i="2" s="1"/>
  <c r="N923" i="2"/>
  <c r="O923" i="2" s="1"/>
  <c r="L925" i="2" l="1" a="1"/>
  <c r="L925" i="2" s="1"/>
  <c r="N924" i="2"/>
  <c r="O924" i="2" s="1"/>
  <c r="L926" i="2" l="1" a="1"/>
  <c r="L926" i="2" s="1"/>
  <c r="N925" i="2"/>
  <c r="O925" i="2" s="1"/>
  <c r="L927" i="2" l="1" a="1"/>
  <c r="L927" i="2" s="1"/>
  <c r="N926" i="2"/>
  <c r="O926" i="2" s="1"/>
  <c r="L928" i="2" l="1" a="1"/>
  <c r="L928" i="2" s="1"/>
  <c r="N927" i="2"/>
  <c r="O927" i="2" s="1"/>
  <c r="L929" i="2" l="1" a="1"/>
  <c r="L929" i="2" s="1"/>
  <c r="N928" i="2"/>
  <c r="O928" i="2" s="1"/>
  <c r="L930" i="2" l="1" a="1"/>
  <c r="L930" i="2" s="1"/>
  <c r="N929" i="2"/>
  <c r="O929" i="2" s="1"/>
  <c r="L931" i="2" l="1" a="1"/>
  <c r="L931" i="2" s="1"/>
  <c r="N930" i="2"/>
  <c r="O930" i="2" s="1"/>
  <c r="L932" i="2" l="1" a="1"/>
  <c r="L932" i="2" s="1"/>
  <c r="N931" i="2"/>
  <c r="O931" i="2" s="1"/>
  <c r="L933" i="2" l="1" a="1"/>
  <c r="L933" i="2" s="1"/>
  <c r="N932" i="2"/>
  <c r="O932" i="2" s="1"/>
  <c r="L934" i="2" l="1" a="1"/>
  <c r="L934" i="2" s="1"/>
  <c r="N933" i="2"/>
  <c r="O933" i="2" s="1"/>
  <c r="L935" i="2" l="1" a="1"/>
  <c r="L935" i="2" s="1"/>
  <c r="N934" i="2"/>
  <c r="O934" i="2" s="1"/>
  <c r="L936" i="2" l="1" a="1"/>
  <c r="L936" i="2" s="1"/>
  <c r="N935" i="2"/>
  <c r="O935" i="2" s="1"/>
  <c r="L937" i="2" l="1" a="1"/>
  <c r="L937" i="2" s="1"/>
  <c r="N936" i="2"/>
  <c r="O936" i="2" s="1"/>
  <c r="L938" i="2" l="1" a="1"/>
  <c r="L938" i="2" s="1"/>
  <c r="N937" i="2"/>
  <c r="O937" i="2" s="1"/>
  <c r="L939" i="2" l="1" a="1"/>
  <c r="L939" i="2" s="1"/>
  <c r="N938" i="2"/>
  <c r="O938" i="2" s="1"/>
  <c r="L940" i="2" l="1" a="1"/>
  <c r="L940" i="2" s="1"/>
  <c r="N939" i="2"/>
  <c r="O939" i="2" s="1"/>
  <c r="L941" i="2" l="1" a="1"/>
  <c r="L941" i="2" s="1"/>
  <c r="N940" i="2"/>
  <c r="O940" i="2" s="1"/>
  <c r="L942" i="2" l="1" a="1"/>
  <c r="L942" i="2" s="1"/>
  <c r="N941" i="2"/>
  <c r="O941" i="2" s="1"/>
  <c r="L943" i="2" l="1" a="1"/>
  <c r="L943" i="2" s="1"/>
  <c r="N942" i="2"/>
  <c r="O942" i="2" s="1"/>
  <c r="L944" i="2" l="1" a="1"/>
  <c r="L944" i="2" s="1"/>
  <c r="N943" i="2"/>
  <c r="O943" i="2" s="1"/>
  <c r="L945" i="2" l="1" a="1"/>
  <c r="L945" i="2" s="1"/>
  <c r="N944" i="2"/>
  <c r="O944" i="2" s="1"/>
  <c r="L946" i="2" l="1" a="1"/>
  <c r="L946" i="2" s="1"/>
  <c r="N945" i="2"/>
  <c r="O945" i="2" s="1"/>
  <c r="L947" i="2" l="1" a="1"/>
  <c r="L947" i="2" s="1"/>
  <c r="N946" i="2"/>
  <c r="O946" i="2" s="1"/>
  <c r="L948" i="2" l="1" a="1"/>
  <c r="L948" i="2" s="1"/>
  <c r="N947" i="2"/>
  <c r="O947" i="2" s="1"/>
  <c r="L949" i="2" l="1" a="1"/>
  <c r="L949" i="2" s="1"/>
  <c r="N948" i="2"/>
  <c r="O948" i="2" s="1"/>
  <c r="L950" i="2" l="1" a="1"/>
  <c r="L950" i="2" s="1"/>
  <c r="N949" i="2"/>
  <c r="O949" i="2" s="1"/>
  <c r="L951" i="2" l="1" a="1"/>
  <c r="L951" i="2" s="1"/>
  <c r="N950" i="2"/>
  <c r="O950" i="2" s="1"/>
  <c r="L952" i="2" l="1" a="1"/>
  <c r="L952" i="2" s="1"/>
  <c r="N951" i="2"/>
  <c r="O951" i="2" s="1"/>
  <c r="L953" i="2" l="1" a="1"/>
  <c r="L953" i="2" s="1"/>
  <c r="N952" i="2"/>
  <c r="O952" i="2" s="1"/>
  <c r="L954" i="2" l="1" a="1"/>
  <c r="L954" i="2" s="1"/>
  <c r="N953" i="2"/>
  <c r="O953" i="2" s="1"/>
  <c r="L955" i="2" l="1" a="1"/>
  <c r="L955" i="2" s="1"/>
  <c r="N954" i="2"/>
  <c r="O954" i="2" s="1"/>
  <c r="L956" i="2" l="1" a="1"/>
  <c r="L956" i="2" s="1"/>
  <c r="N955" i="2"/>
  <c r="O955" i="2" s="1"/>
  <c r="L957" i="2" l="1" a="1"/>
  <c r="L957" i="2" s="1"/>
  <c r="N956" i="2"/>
  <c r="O956" i="2" s="1"/>
  <c r="L958" i="2" l="1" a="1"/>
  <c r="L958" i="2" s="1"/>
  <c r="N957" i="2"/>
  <c r="O957" i="2" s="1"/>
  <c r="L959" i="2" l="1" a="1"/>
  <c r="L959" i="2" s="1"/>
  <c r="N958" i="2"/>
  <c r="O958" i="2" s="1"/>
  <c r="L960" i="2" l="1" a="1"/>
  <c r="L960" i="2" s="1"/>
  <c r="N959" i="2"/>
  <c r="O959" i="2" s="1"/>
  <c r="L961" i="2" l="1" a="1"/>
  <c r="L961" i="2" s="1"/>
  <c r="N960" i="2"/>
  <c r="O960" i="2" s="1"/>
  <c r="L962" i="2" l="1" a="1"/>
  <c r="L962" i="2" s="1"/>
  <c r="N961" i="2"/>
  <c r="O961" i="2" s="1"/>
  <c r="L963" i="2" l="1" a="1"/>
  <c r="L963" i="2" s="1"/>
  <c r="N962" i="2"/>
  <c r="O962" i="2" s="1"/>
  <c r="L964" i="2" l="1" a="1"/>
  <c r="L964" i="2" s="1"/>
  <c r="N963" i="2"/>
  <c r="O963" i="2" s="1"/>
  <c r="L965" i="2" l="1" a="1"/>
  <c r="L965" i="2" s="1"/>
  <c r="N964" i="2"/>
  <c r="O964" i="2" s="1"/>
  <c r="L966" i="2" l="1" a="1"/>
  <c r="L966" i="2" s="1"/>
  <c r="N965" i="2"/>
  <c r="O965" i="2" s="1"/>
  <c r="L967" i="2" l="1" a="1"/>
  <c r="L967" i="2" s="1"/>
  <c r="N966" i="2"/>
  <c r="O966" i="2" s="1"/>
  <c r="L968" i="2" l="1" a="1"/>
  <c r="L968" i="2" s="1"/>
  <c r="N967" i="2"/>
  <c r="O967" i="2" s="1"/>
  <c r="L969" i="2" l="1" a="1"/>
  <c r="L969" i="2" s="1"/>
  <c r="N968" i="2"/>
  <c r="O968" i="2" s="1"/>
  <c r="L970" i="2" l="1" a="1"/>
  <c r="L970" i="2" s="1"/>
  <c r="N969" i="2"/>
  <c r="O969" i="2" s="1"/>
  <c r="L971" i="2" l="1" a="1"/>
  <c r="L971" i="2" s="1"/>
  <c r="N970" i="2"/>
  <c r="O970" i="2" s="1"/>
  <c r="L972" i="2" l="1" a="1"/>
  <c r="L972" i="2" s="1"/>
  <c r="N971" i="2"/>
  <c r="O971" i="2" s="1"/>
  <c r="L973" i="2" l="1" a="1"/>
  <c r="L973" i="2" s="1"/>
  <c r="N973" i="2" s="1"/>
  <c r="O973" i="2" s="1"/>
  <c r="N972" i="2"/>
  <c r="O972" i="2" s="1"/>
</calcChain>
</file>

<file path=xl/sharedStrings.xml><?xml version="1.0" encoding="utf-8"?>
<sst xmlns="http://schemas.openxmlformats.org/spreadsheetml/2006/main" count="41" uniqueCount="31">
  <si>
    <t>Date</t>
  </si>
  <si>
    <t>RF</t>
  </si>
  <si>
    <t>RF</t>
    <phoneticPr fontId="2"/>
  </si>
  <si>
    <t>SF</t>
  </si>
  <si>
    <t>SF</t>
    <phoneticPr fontId="2"/>
  </si>
  <si>
    <t>Topix Index</t>
  </si>
  <si>
    <t>Topix Index</t>
    <phoneticPr fontId="2"/>
  </si>
  <si>
    <t>Toyota Motors</t>
  </si>
  <si>
    <t>Toyota Motors</t>
    <phoneticPr fontId="2"/>
  </si>
  <si>
    <t>β</t>
    <phoneticPr fontId="2"/>
  </si>
  <si>
    <t>window</t>
    <phoneticPr fontId="2"/>
  </si>
  <si>
    <t>σ^2(SF)</t>
    <phoneticPr fontId="2"/>
  </si>
  <si>
    <t>σ^2(GMR)</t>
    <phoneticPr fontId="2"/>
  </si>
  <si>
    <t>SR var</t>
    <phoneticPr fontId="2"/>
  </si>
  <si>
    <t>Total HypoPL</t>
    <phoneticPr fontId="2"/>
  </si>
  <si>
    <t>SRHypoPL</t>
    <phoneticPr fontId="2"/>
  </si>
  <si>
    <t>Dynamic β</t>
    <phoneticPr fontId="2"/>
  </si>
  <si>
    <t>Static β</t>
    <phoneticPr fontId="2"/>
  </si>
  <si>
    <t>VaR</t>
    <phoneticPr fontId="2"/>
  </si>
  <si>
    <t>GARCH λ</t>
    <phoneticPr fontId="2"/>
  </si>
  <si>
    <t>GARCH θ</t>
    <phoneticPr fontId="2"/>
  </si>
  <si>
    <t>Δ*Notional</t>
    <phoneticPr fontId="2"/>
  </si>
  <si>
    <t>Date</t>
    <phoneticPr fontId="2"/>
  </si>
  <si>
    <t>σ^2(ε)</t>
    <phoneticPr fontId="2"/>
  </si>
  <si>
    <t>&gt;-6.00%</t>
  </si>
  <si>
    <t>&gt;-6.00%</t>
    <phoneticPr fontId="2"/>
  </si>
  <si>
    <t>Daily return</t>
    <phoneticPr fontId="2"/>
  </si>
  <si>
    <t>Rho</t>
    <phoneticPr fontId="2"/>
  </si>
  <si>
    <t>Variance SF</t>
    <phoneticPr fontId="2"/>
  </si>
  <si>
    <t>Variance RF</t>
    <phoneticPr fontId="2"/>
  </si>
  <si>
    <r>
      <t>GARCH V</t>
    </r>
    <r>
      <rPr>
        <b/>
        <sz val="6"/>
        <color theme="0"/>
        <rFont val="HGGothicE"/>
        <family val="3"/>
        <charset val="128"/>
      </rPr>
      <t>∞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</si>
</sst>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0000;[Red]\-#,##0.00000"/>
  </numFmts>
  <fonts count="10">
    <font>
      <sz val="11"/>
      <color theme="1"/>
      <name val="Calibri"/>
      <family val="2"/>
      <charset val="128"/>
    </font>
    <font>
      <sz val="11"/>
      <color theme="1"/>
      <name val="Calibri"/>
      <family val="2"/>
      <charset val="128"/>
    </font>
    <font>
      <sz val="6"/>
      <name val="Calibri"/>
      <family val="2"/>
      <charset val="128"/>
    </font>
    <font>
      <b/>
      <sz val="11"/>
      <color theme="1"/>
      <name val="Calibri"/>
      <family val="2"/>
    </font>
    <font>
      <sz val="11"/>
      <color theme="2"/>
      <name val="Calibri"/>
      <family val="2"/>
      <charset val="128"/>
    </font>
    <font>
      <sz val="9"/>
      <color theme="1"/>
      <name val="Calibri"/>
      <family val="2"/>
      <charset val="128"/>
    </font>
    <font>
      <sz val="8"/>
      <color theme="1"/>
      <name val="Calibri"/>
      <family val="2"/>
      <charset val="128"/>
    </font>
    <font>
      <b/>
      <sz val="11"/>
      <color theme="0"/>
      <name val="Calibri"/>
      <family val="2"/>
    </font>
    <font>
      <b/>
      <sz val="6"/>
      <color theme="0"/>
      <name val="HGGothicE"/>
      <family val="3"/>
      <charset val="128"/>
    </font>
    <font>
      <b/>
      <sz val="14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3" fillId="0" borderId="1" xfId="0" applyFont="1" applyBorder="1">
      <alignment vertical="center"/>
    </xf>
    <xf numFmtId="0" fontId="0" fillId="2" borderId="0" xfId="0" applyFill="1">
      <alignment vertical="center"/>
    </xf>
    <xf numFmtId="14" fontId="0" fillId="2" borderId="0" xfId="0" applyNumberFormat="1" applyFill="1">
      <alignment vertical="center"/>
    </xf>
    <xf numFmtId="0" fontId="3" fillId="2" borderId="1" xfId="0" applyFont="1" applyFill="1" applyBorder="1" applyAlignment="1">
      <alignment horizontal="center" vertical="center"/>
    </xf>
    <xf numFmtId="9" fontId="3" fillId="2" borderId="1" xfId="0" applyNumberFormat="1" applyFont="1" applyFill="1" applyBorder="1" applyAlignment="1">
      <alignment horizontal="center" vertical="center"/>
    </xf>
    <xf numFmtId="9" fontId="0" fillId="2" borderId="0" xfId="0" applyNumberFormat="1" applyFill="1">
      <alignment vertical="center"/>
    </xf>
    <xf numFmtId="0" fontId="3" fillId="2" borderId="0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9" fontId="6" fillId="2" borderId="13" xfId="2" applyFont="1" applyFill="1" applyBorder="1" applyAlignment="1">
      <alignment horizontal="center" vertical="center"/>
    </xf>
    <xf numFmtId="9" fontId="6" fillId="2" borderId="14" xfId="2" applyFont="1" applyFill="1" applyBorder="1" applyAlignment="1">
      <alignment horizontal="center" vertical="center"/>
    </xf>
    <xf numFmtId="9" fontId="6" fillId="2" borderId="1" xfId="2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14" fontId="0" fillId="2" borderId="3" xfId="0" applyNumberFormat="1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3" xfId="0" applyFill="1" applyBorder="1">
      <alignment vertical="center"/>
    </xf>
    <xf numFmtId="10" fontId="0" fillId="2" borderId="3" xfId="0" applyNumberFormat="1" applyFill="1" applyBorder="1" applyAlignment="1">
      <alignment horizontal="center" vertical="center"/>
    </xf>
    <xf numFmtId="0" fontId="4" fillId="2" borderId="3" xfId="0" applyFont="1" applyFill="1" applyBorder="1">
      <alignment vertical="center"/>
    </xf>
    <xf numFmtId="0" fontId="0" fillId="2" borderId="13" xfId="0" applyFill="1" applyBorder="1" applyAlignment="1">
      <alignment horizontal="center" vertical="center"/>
    </xf>
    <xf numFmtId="9" fontId="5" fillId="2" borderId="3" xfId="2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4" fontId="0" fillId="2" borderId="2" xfId="0" applyNumberFormat="1" applyFill="1" applyBorder="1">
      <alignment vertical="center"/>
    </xf>
    <xf numFmtId="0" fontId="0" fillId="2" borderId="0" xfId="0" applyFill="1" applyBorder="1">
      <alignment vertical="center"/>
    </xf>
    <xf numFmtId="10" fontId="0" fillId="2" borderId="2" xfId="0" applyNumberFormat="1" applyFill="1" applyBorder="1" applyAlignment="1">
      <alignment horizontal="center" vertical="center"/>
    </xf>
    <xf numFmtId="0" fontId="4" fillId="2" borderId="2" xfId="0" applyFont="1" applyFill="1" applyBorder="1">
      <alignment vertical="center"/>
    </xf>
    <xf numFmtId="9" fontId="5" fillId="2" borderId="2" xfId="2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10" fontId="0" fillId="2" borderId="0" xfId="0" applyNumberFormat="1" applyFill="1">
      <alignment vertical="center"/>
    </xf>
    <xf numFmtId="164" fontId="0" fillId="2" borderId="0" xfId="2" applyNumberFormat="1" applyFont="1" applyFill="1">
      <alignment vertical="center"/>
    </xf>
    <xf numFmtId="10" fontId="0" fillId="2" borderId="1" xfId="0" applyNumberFormat="1" applyFill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9" fontId="5" fillId="2" borderId="1" xfId="2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165" fontId="0" fillId="2" borderId="7" xfId="1" applyNumberFormat="1" applyFont="1" applyFill="1" applyBorder="1">
      <alignment vertical="center"/>
    </xf>
    <xf numFmtId="10" fontId="0" fillId="2" borderId="4" xfId="0" applyNumberFormat="1" applyFill="1" applyBorder="1" applyAlignment="1">
      <alignment horizontal="center" vertical="center"/>
    </xf>
    <xf numFmtId="0" fontId="4" fillId="2" borderId="4" xfId="0" applyFont="1" applyFill="1" applyBorder="1">
      <alignment vertical="center"/>
    </xf>
    <xf numFmtId="9" fontId="5" fillId="2" borderId="4" xfId="2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 indent="1"/>
    </xf>
    <xf numFmtId="0" fontId="9" fillId="4" borderId="1" xfId="0" applyFont="1" applyFill="1" applyBorder="1" applyAlignment="1">
      <alignment horizontal="center" vertical="center"/>
    </xf>
  </cellXfs>
  <cellStyles count="3">
    <cellStyle name="Comma [0]" xfId="1" builtinId="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4.xml"/><Relationship Id="rId5" Type="http://schemas.openxmlformats.org/officeDocument/2006/relationships/chartsheet" Target="chartsheets/sheet3.xml"/><Relationship Id="rId10" Type="http://schemas.openxmlformats.org/officeDocument/2006/relationships/calcChain" Target="calcChain.xml"/><Relationship Id="rId4" Type="http://schemas.openxmlformats.org/officeDocument/2006/relationships/chartsheet" Target="chartsheets/sheet2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'Beta-GARCH'!$O$13:$O$265</c:f>
              <c:strCache>
                <c:ptCount val="1"/>
                <c:pt idx="0">
                  <c:v>SR var</c:v>
                </c:pt>
              </c:strCache>
            </c:strRef>
          </c:tx>
          <c:marker>
            <c:symbol val="none"/>
          </c:marker>
          <c:cat>
            <c:numRef>
              <c:f>'Beta-GARCH'!$C$14:$C$973</c:f>
              <c:numCache>
                <c:formatCode>m/d/yyyy</c:formatCode>
                <c:ptCount val="960"/>
                <c:pt idx="0">
                  <c:v>40787</c:v>
                </c:pt>
                <c:pt idx="1">
                  <c:v>40788</c:v>
                </c:pt>
                <c:pt idx="2">
                  <c:v>40791</c:v>
                </c:pt>
                <c:pt idx="3">
                  <c:v>40792</c:v>
                </c:pt>
                <c:pt idx="4">
                  <c:v>40793</c:v>
                </c:pt>
                <c:pt idx="5">
                  <c:v>40794</c:v>
                </c:pt>
                <c:pt idx="6">
                  <c:v>40795</c:v>
                </c:pt>
                <c:pt idx="7">
                  <c:v>40798</c:v>
                </c:pt>
                <c:pt idx="8">
                  <c:v>40799</c:v>
                </c:pt>
                <c:pt idx="9">
                  <c:v>40800</c:v>
                </c:pt>
                <c:pt idx="10">
                  <c:v>40801</c:v>
                </c:pt>
                <c:pt idx="11">
                  <c:v>40802</c:v>
                </c:pt>
                <c:pt idx="12">
                  <c:v>40806</c:v>
                </c:pt>
                <c:pt idx="13">
                  <c:v>40807</c:v>
                </c:pt>
                <c:pt idx="14">
                  <c:v>40808</c:v>
                </c:pt>
                <c:pt idx="15">
                  <c:v>40812</c:v>
                </c:pt>
                <c:pt idx="16">
                  <c:v>40813</c:v>
                </c:pt>
                <c:pt idx="17">
                  <c:v>40814</c:v>
                </c:pt>
                <c:pt idx="18">
                  <c:v>40815</c:v>
                </c:pt>
                <c:pt idx="19">
                  <c:v>40816</c:v>
                </c:pt>
                <c:pt idx="20">
                  <c:v>40819</c:v>
                </c:pt>
                <c:pt idx="21">
                  <c:v>40820</c:v>
                </c:pt>
                <c:pt idx="22">
                  <c:v>40821</c:v>
                </c:pt>
                <c:pt idx="23">
                  <c:v>40822</c:v>
                </c:pt>
                <c:pt idx="24">
                  <c:v>40823</c:v>
                </c:pt>
                <c:pt idx="25">
                  <c:v>40827</c:v>
                </c:pt>
                <c:pt idx="26">
                  <c:v>40828</c:v>
                </c:pt>
                <c:pt idx="27">
                  <c:v>40829</c:v>
                </c:pt>
                <c:pt idx="28">
                  <c:v>40830</c:v>
                </c:pt>
                <c:pt idx="29">
                  <c:v>40833</c:v>
                </c:pt>
                <c:pt idx="30">
                  <c:v>40834</c:v>
                </c:pt>
                <c:pt idx="31">
                  <c:v>40835</c:v>
                </c:pt>
                <c:pt idx="32">
                  <c:v>40836</c:v>
                </c:pt>
                <c:pt idx="33">
                  <c:v>40837</c:v>
                </c:pt>
                <c:pt idx="34">
                  <c:v>40840</c:v>
                </c:pt>
                <c:pt idx="35">
                  <c:v>40841</c:v>
                </c:pt>
                <c:pt idx="36">
                  <c:v>40842</c:v>
                </c:pt>
                <c:pt idx="37">
                  <c:v>40843</c:v>
                </c:pt>
                <c:pt idx="38">
                  <c:v>40844</c:v>
                </c:pt>
                <c:pt idx="39">
                  <c:v>40847</c:v>
                </c:pt>
                <c:pt idx="40">
                  <c:v>40848</c:v>
                </c:pt>
                <c:pt idx="41">
                  <c:v>40849</c:v>
                </c:pt>
                <c:pt idx="42">
                  <c:v>40851</c:v>
                </c:pt>
                <c:pt idx="43">
                  <c:v>40854</c:v>
                </c:pt>
                <c:pt idx="44">
                  <c:v>40855</c:v>
                </c:pt>
                <c:pt idx="45">
                  <c:v>40856</c:v>
                </c:pt>
                <c:pt idx="46">
                  <c:v>40857</c:v>
                </c:pt>
                <c:pt idx="47">
                  <c:v>40858</c:v>
                </c:pt>
                <c:pt idx="48">
                  <c:v>40861</c:v>
                </c:pt>
                <c:pt idx="49">
                  <c:v>40862</c:v>
                </c:pt>
                <c:pt idx="50">
                  <c:v>40863</c:v>
                </c:pt>
                <c:pt idx="51">
                  <c:v>40864</c:v>
                </c:pt>
                <c:pt idx="52">
                  <c:v>40865</c:v>
                </c:pt>
                <c:pt idx="53">
                  <c:v>40868</c:v>
                </c:pt>
                <c:pt idx="54">
                  <c:v>40869</c:v>
                </c:pt>
                <c:pt idx="55">
                  <c:v>40871</c:v>
                </c:pt>
                <c:pt idx="56">
                  <c:v>40872</c:v>
                </c:pt>
                <c:pt idx="57">
                  <c:v>40875</c:v>
                </c:pt>
                <c:pt idx="58">
                  <c:v>40876</c:v>
                </c:pt>
                <c:pt idx="59">
                  <c:v>40877</c:v>
                </c:pt>
                <c:pt idx="60">
                  <c:v>40878</c:v>
                </c:pt>
                <c:pt idx="61">
                  <c:v>40879</c:v>
                </c:pt>
                <c:pt idx="62">
                  <c:v>40882</c:v>
                </c:pt>
                <c:pt idx="63">
                  <c:v>40883</c:v>
                </c:pt>
                <c:pt idx="64">
                  <c:v>40884</c:v>
                </c:pt>
                <c:pt idx="65">
                  <c:v>40885</c:v>
                </c:pt>
                <c:pt idx="66">
                  <c:v>40886</c:v>
                </c:pt>
                <c:pt idx="67">
                  <c:v>40889</c:v>
                </c:pt>
                <c:pt idx="68">
                  <c:v>40890</c:v>
                </c:pt>
                <c:pt idx="69">
                  <c:v>40891</c:v>
                </c:pt>
                <c:pt idx="70">
                  <c:v>40892</c:v>
                </c:pt>
                <c:pt idx="71">
                  <c:v>40893</c:v>
                </c:pt>
                <c:pt idx="72">
                  <c:v>40896</c:v>
                </c:pt>
                <c:pt idx="73">
                  <c:v>40897</c:v>
                </c:pt>
                <c:pt idx="74">
                  <c:v>40898</c:v>
                </c:pt>
                <c:pt idx="75">
                  <c:v>40899</c:v>
                </c:pt>
                <c:pt idx="76">
                  <c:v>40903</c:v>
                </c:pt>
                <c:pt idx="77">
                  <c:v>40904</c:v>
                </c:pt>
                <c:pt idx="78">
                  <c:v>40905</c:v>
                </c:pt>
                <c:pt idx="79">
                  <c:v>40906</c:v>
                </c:pt>
                <c:pt idx="80">
                  <c:v>40907</c:v>
                </c:pt>
                <c:pt idx="81">
                  <c:v>40912</c:v>
                </c:pt>
                <c:pt idx="82">
                  <c:v>40913</c:v>
                </c:pt>
                <c:pt idx="83">
                  <c:v>40914</c:v>
                </c:pt>
                <c:pt idx="84">
                  <c:v>40918</c:v>
                </c:pt>
                <c:pt idx="85">
                  <c:v>40919</c:v>
                </c:pt>
                <c:pt idx="86">
                  <c:v>40920</c:v>
                </c:pt>
                <c:pt idx="87">
                  <c:v>40921</c:v>
                </c:pt>
                <c:pt idx="88">
                  <c:v>40924</c:v>
                </c:pt>
                <c:pt idx="89">
                  <c:v>40925</c:v>
                </c:pt>
                <c:pt idx="90">
                  <c:v>40926</c:v>
                </c:pt>
                <c:pt idx="91">
                  <c:v>40927</c:v>
                </c:pt>
                <c:pt idx="92">
                  <c:v>40928</c:v>
                </c:pt>
                <c:pt idx="93">
                  <c:v>40931</c:v>
                </c:pt>
                <c:pt idx="94">
                  <c:v>40932</c:v>
                </c:pt>
                <c:pt idx="95">
                  <c:v>40933</c:v>
                </c:pt>
                <c:pt idx="96">
                  <c:v>40934</c:v>
                </c:pt>
                <c:pt idx="97">
                  <c:v>40935</c:v>
                </c:pt>
                <c:pt idx="98">
                  <c:v>40938</c:v>
                </c:pt>
                <c:pt idx="99">
                  <c:v>40939</c:v>
                </c:pt>
                <c:pt idx="100">
                  <c:v>40940</c:v>
                </c:pt>
                <c:pt idx="101">
                  <c:v>40941</c:v>
                </c:pt>
                <c:pt idx="102">
                  <c:v>40942</c:v>
                </c:pt>
                <c:pt idx="103">
                  <c:v>40945</c:v>
                </c:pt>
                <c:pt idx="104">
                  <c:v>40946</c:v>
                </c:pt>
                <c:pt idx="105">
                  <c:v>40947</c:v>
                </c:pt>
                <c:pt idx="106">
                  <c:v>40948</c:v>
                </c:pt>
                <c:pt idx="107">
                  <c:v>40949</c:v>
                </c:pt>
                <c:pt idx="108">
                  <c:v>40952</c:v>
                </c:pt>
                <c:pt idx="109">
                  <c:v>40953</c:v>
                </c:pt>
                <c:pt idx="110">
                  <c:v>40954</c:v>
                </c:pt>
                <c:pt idx="111">
                  <c:v>40955</c:v>
                </c:pt>
                <c:pt idx="112">
                  <c:v>40956</c:v>
                </c:pt>
                <c:pt idx="113">
                  <c:v>40959</c:v>
                </c:pt>
                <c:pt idx="114">
                  <c:v>40960</c:v>
                </c:pt>
                <c:pt idx="115">
                  <c:v>40961</c:v>
                </c:pt>
                <c:pt idx="116">
                  <c:v>40962</c:v>
                </c:pt>
                <c:pt idx="117">
                  <c:v>40963</c:v>
                </c:pt>
                <c:pt idx="118">
                  <c:v>40966</c:v>
                </c:pt>
                <c:pt idx="119">
                  <c:v>40967</c:v>
                </c:pt>
                <c:pt idx="120">
                  <c:v>40968</c:v>
                </c:pt>
                <c:pt idx="121">
                  <c:v>40969</c:v>
                </c:pt>
                <c:pt idx="122">
                  <c:v>40970</c:v>
                </c:pt>
                <c:pt idx="123">
                  <c:v>40973</c:v>
                </c:pt>
                <c:pt idx="124">
                  <c:v>40974</c:v>
                </c:pt>
                <c:pt idx="125">
                  <c:v>40975</c:v>
                </c:pt>
                <c:pt idx="126">
                  <c:v>40976</c:v>
                </c:pt>
                <c:pt idx="127">
                  <c:v>40977</c:v>
                </c:pt>
                <c:pt idx="128">
                  <c:v>40980</c:v>
                </c:pt>
                <c:pt idx="129">
                  <c:v>40981</c:v>
                </c:pt>
                <c:pt idx="130">
                  <c:v>40982</c:v>
                </c:pt>
                <c:pt idx="131">
                  <c:v>40983</c:v>
                </c:pt>
                <c:pt idx="132">
                  <c:v>40984</c:v>
                </c:pt>
                <c:pt idx="133">
                  <c:v>40987</c:v>
                </c:pt>
                <c:pt idx="134">
                  <c:v>40989</c:v>
                </c:pt>
                <c:pt idx="135">
                  <c:v>40990</c:v>
                </c:pt>
                <c:pt idx="136">
                  <c:v>40991</c:v>
                </c:pt>
                <c:pt idx="137">
                  <c:v>40994</c:v>
                </c:pt>
                <c:pt idx="138">
                  <c:v>40995</c:v>
                </c:pt>
                <c:pt idx="139">
                  <c:v>40996</c:v>
                </c:pt>
                <c:pt idx="140">
                  <c:v>40997</c:v>
                </c:pt>
                <c:pt idx="141">
                  <c:v>40998</c:v>
                </c:pt>
                <c:pt idx="142">
                  <c:v>41001</c:v>
                </c:pt>
                <c:pt idx="143">
                  <c:v>41002</c:v>
                </c:pt>
                <c:pt idx="144">
                  <c:v>41003</c:v>
                </c:pt>
                <c:pt idx="145">
                  <c:v>41004</c:v>
                </c:pt>
                <c:pt idx="146">
                  <c:v>41005</c:v>
                </c:pt>
                <c:pt idx="147">
                  <c:v>41008</c:v>
                </c:pt>
                <c:pt idx="148">
                  <c:v>41009</c:v>
                </c:pt>
                <c:pt idx="149">
                  <c:v>41010</c:v>
                </c:pt>
                <c:pt idx="150">
                  <c:v>41011</c:v>
                </c:pt>
                <c:pt idx="151">
                  <c:v>41012</c:v>
                </c:pt>
                <c:pt idx="152">
                  <c:v>41015</c:v>
                </c:pt>
                <c:pt idx="153">
                  <c:v>41016</c:v>
                </c:pt>
                <c:pt idx="154">
                  <c:v>41017</c:v>
                </c:pt>
                <c:pt idx="155">
                  <c:v>41018</c:v>
                </c:pt>
                <c:pt idx="156">
                  <c:v>41019</c:v>
                </c:pt>
                <c:pt idx="157">
                  <c:v>41022</c:v>
                </c:pt>
                <c:pt idx="158">
                  <c:v>41023</c:v>
                </c:pt>
                <c:pt idx="159">
                  <c:v>41024</c:v>
                </c:pt>
                <c:pt idx="160">
                  <c:v>41025</c:v>
                </c:pt>
                <c:pt idx="161">
                  <c:v>41026</c:v>
                </c:pt>
                <c:pt idx="162">
                  <c:v>41030</c:v>
                </c:pt>
                <c:pt idx="163">
                  <c:v>41031</c:v>
                </c:pt>
                <c:pt idx="164">
                  <c:v>41036</c:v>
                </c:pt>
                <c:pt idx="165">
                  <c:v>41037</c:v>
                </c:pt>
                <c:pt idx="166">
                  <c:v>41038</c:v>
                </c:pt>
                <c:pt idx="167">
                  <c:v>41039</c:v>
                </c:pt>
                <c:pt idx="168">
                  <c:v>41040</c:v>
                </c:pt>
                <c:pt idx="169">
                  <c:v>41043</c:v>
                </c:pt>
                <c:pt idx="170">
                  <c:v>41044</c:v>
                </c:pt>
                <c:pt idx="171">
                  <c:v>41045</c:v>
                </c:pt>
                <c:pt idx="172">
                  <c:v>41046</c:v>
                </c:pt>
                <c:pt idx="173">
                  <c:v>41047</c:v>
                </c:pt>
                <c:pt idx="174">
                  <c:v>41050</c:v>
                </c:pt>
                <c:pt idx="175">
                  <c:v>41051</c:v>
                </c:pt>
                <c:pt idx="176">
                  <c:v>41052</c:v>
                </c:pt>
                <c:pt idx="177">
                  <c:v>41053</c:v>
                </c:pt>
                <c:pt idx="178">
                  <c:v>41054</c:v>
                </c:pt>
                <c:pt idx="179">
                  <c:v>41057</c:v>
                </c:pt>
                <c:pt idx="180">
                  <c:v>41058</c:v>
                </c:pt>
                <c:pt idx="181">
                  <c:v>41059</c:v>
                </c:pt>
                <c:pt idx="182">
                  <c:v>41060</c:v>
                </c:pt>
                <c:pt idx="183">
                  <c:v>41061</c:v>
                </c:pt>
                <c:pt idx="184">
                  <c:v>41064</c:v>
                </c:pt>
                <c:pt idx="185">
                  <c:v>41065</c:v>
                </c:pt>
                <c:pt idx="186">
                  <c:v>41066</c:v>
                </c:pt>
                <c:pt idx="187">
                  <c:v>41067</c:v>
                </c:pt>
                <c:pt idx="188">
                  <c:v>41068</c:v>
                </c:pt>
                <c:pt idx="189">
                  <c:v>41071</c:v>
                </c:pt>
                <c:pt idx="190">
                  <c:v>41072</c:v>
                </c:pt>
                <c:pt idx="191">
                  <c:v>41073</c:v>
                </c:pt>
                <c:pt idx="192">
                  <c:v>41074</c:v>
                </c:pt>
                <c:pt idx="193">
                  <c:v>41075</c:v>
                </c:pt>
                <c:pt idx="194">
                  <c:v>41078</c:v>
                </c:pt>
                <c:pt idx="195">
                  <c:v>41079</c:v>
                </c:pt>
                <c:pt idx="196">
                  <c:v>41080</c:v>
                </c:pt>
                <c:pt idx="197">
                  <c:v>41081</c:v>
                </c:pt>
                <c:pt idx="198">
                  <c:v>41082</c:v>
                </c:pt>
                <c:pt idx="199">
                  <c:v>41085</c:v>
                </c:pt>
                <c:pt idx="200">
                  <c:v>41086</c:v>
                </c:pt>
                <c:pt idx="201">
                  <c:v>41087</c:v>
                </c:pt>
                <c:pt idx="202">
                  <c:v>41088</c:v>
                </c:pt>
                <c:pt idx="203">
                  <c:v>41089</c:v>
                </c:pt>
                <c:pt idx="204">
                  <c:v>41092</c:v>
                </c:pt>
                <c:pt idx="205">
                  <c:v>41093</c:v>
                </c:pt>
                <c:pt idx="206">
                  <c:v>41094</c:v>
                </c:pt>
                <c:pt idx="207">
                  <c:v>41095</c:v>
                </c:pt>
                <c:pt idx="208">
                  <c:v>41096</c:v>
                </c:pt>
                <c:pt idx="209">
                  <c:v>41099</c:v>
                </c:pt>
                <c:pt idx="210">
                  <c:v>41100</c:v>
                </c:pt>
                <c:pt idx="211">
                  <c:v>41101</c:v>
                </c:pt>
                <c:pt idx="212">
                  <c:v>41102</c:v>
                </c:pt>
                <c:pt idx="213">
                  <c:v>41103</c:v>
                </c:pt>
                <c:pt idx="214">
                  <c:v>41107</c:v>
                </c:pt>
                <c:pt idx="215">
                  <c:v>41108</c:v>
                </c:pt>
                <c:pt idx="216">
                  <c:v>41109</c:v>
                </c:pt>
                <c:pt idx="217">
                  <c:v>41110</c:v>
                </c:pt>
                <c:pt idx="218">
                  <c:v>41113</c:v>
                </c:pt>
                <c:pt idx="219">
                  <c:v>41114</c:v>
                </c:pt>
                <c:pt idx="220">
                  <c:v>41115</c:v>
                </c:pt>
                <c:pt idx="221">
                  <c:v>41116</c:v>
                </c:pt>
                <c:pt idx="222">
                  <c:v>41117</c:v>
                </c:pt>
                <c:pt idx="223">
                  <c:v>41120</c:v>
                </c:pt>
                <c:pt idx="224">
                  <c:v>41121</c:v>
                </c:pt>
                <c:pt idx="225">
                  <c:v>41122</c:v>
                </c:pt>
                <c:pt idx="226">
                  <c:v>41123</c:v>
                </c:pt>
                <c:pt idx="227">
                  <c:v>41124</c:v>
                </c:pt>
                <c:pt idx="228">
                  <c:v>41127</c:v>
                </c:pt>
                <c:pt idx="229">
                  <c:v>41128</c:v>
                </c:pt>
                <c:pt idx="230">
                  <c:v>41129</c:v>
                </c:pt>
                <c:pt idx="231">
                  <c:v>41130</c:v>
                </c:pt>
                <c:pt idx="232">
                  <c:v>41131</c:v>
                </c:pt>
                <c:pt idx="233">
                  <c:v>41134</c:v>
                </c:pt>
                <c:pt idx="234">
                  <c:v>41135</c:v>
                </c:pt>
                <c:pt idx="235">
                  <c:v>41136</c:v>
                </c:pt>
                <c:pt idx="236">
                  <c:v>41137</c:v>
                </c:pt>
                <c:pt idx="237">
                  <c:v>41138</c:v>
                </c:pt>
                <c:pt idx="238">
                  <c:v>41141</c:v>
                </c:pt>
                <c:pt idx="239">
                  <c:v>41142</c:v>
                </c:pt>
                <c:pt idx="240">
                  <c:v>41143</c:v>
                </c:pt>
                <c:pt idx="241">
                  <c:v>41144</c:v>
                </c:pt>
                <c:pt idx="242">
                  <c:v>41145</c:v>
                </c:pt>
                <c:pt idx="243">
                  <c:v>41148</c:v>
                </c:pt>
                <c:pt idx="244">
                  <c:v>41149</c:v>
                </c:pt>
                <c:pt idx="245">
                  <c:v>41150</c:v>
                </c:pt>
                <c:pt idx="246">
                  <c:v>41151</c:v>
                </c:pt>
                <c:pt idx="247">
                  <c:v>41152</c:v>
                </c:pt>
                <c:pt idx="248">
                  <c:v>41155</c:v>
                </c:pt>
                <c:pt idx="249">
                  <c:v>41156</c:v>
                </c:pt>
                <c:pt idx="250">
                  <c:v>41157</c:v>
                </c:pt>
                <c:pt idx="251">
                  <c:v>41158</c:v>
                </c:pt>
                <c:pt idx="252">
                  <c:v>41159</c:v>
                </c:pt>
                <c:pt idx="253">
                  <c:v>41162</c:v>
                </c:pt>
                <c:pt idx="254">
                  <c:v>41163</c:v>
                </c:pt>
                <c:pt idx="255">
                  <c:v>41164</c:v>
                </c:pt>
                <c:pt idx="256">
                  <c:v>41165</c:v>
                </c:pt>
                <c:pt idx="257">
                  <c:v>41166</c:v>
                </c:pt>
                <c:pt idx="258">
                  <c:v>41170</c:v>
                </c:pt>
                <c:pt idx="259">
                  <c:v>41171</c:v>
                </c:pt>
                <c:pt idx="260">
                  <c:v>41172</c:v>
                </c:pt>
                <c:pt idx="261">
                  <c:v>41173</c:v>
                </c:pt>
                <c:pt idx="262">
                  <c:v>41176</c:v>
                </c:pt>
                <c:pt idx="263">
                  <c:v>41177</c:v>
                </c:pt>
                <c:pt idx="264">
                  <c:v>41178</c:v>
                </c:pt>
                <c:pt idx="265">
                  <c:v>41179</c:v>
                </c:pt>
                <c:pt idx="266">
                  <c:v>41180</c:v>
                </c:pt>
                <c:pt idx="267">
                  <c:v>41183</c:v>
                </c:pt>
                <c:pt idx="268">
                  <c:v>41184</c:v>
                </c:pt>
                <c:pt idx="269">
                  <c:v>41185</c:v>
                </c:pt>
                <c:pt idx="270">
                  <c:v>41186</c:v>
                </c:pt>
                <c:pt idx="271">
                  <c:v>41187</c:v>
                </c:pt>
                <c:pt idx="272">
                  <c:v>41191</c:v>
                </c:pt>
                <c:pt idx="273">
                  <c:v>41192</c:v>
                </c:pt>
                <c:pt idx="274">
                  <c:v>41193</c:v>
                </c:pt>
                <c:pt idx="275">
                  <c:v>41194</c:v>
                </c:pt>
                <c:pt idx="276">
                  <c:v>41197</c:v>
                </c:pt>
                <c:pt idx="277">
                  <c:v>41198</c:v>
                </c:pt>
                <c:pt idx="278">
                  <c:v>41199</c:v>
                </c:pt>
                <c:pt idx="279">
                  <c:v>41200</c:v>
                </c:pt>
                <c:pt idx="280">
                  <c:v>41201</c:v>
                </c:pt>
                <c:pt idx="281">
                  <c:v>41204</c:v>
                </c:pt>
                <c:pt idx="282">
                  <c:v>41205</c:v>
                </c:pt>
                <c:pt idx="283">
                  <c:v>41206</c:v>
                </c:pt>
                <c:pt idx="284">
                  <c:v>41207</c:v>
                </c:pt>
                <c:pt idx="285">
                  <c:v>41208</c:v>
                </c:pt>
                <c:pt idx="286">
                  <c:v>41211</c:v>
                </c:pt>
                <c:pt idx="287">
                  <c:v>41212</c:v>
                </c:pt>
                <c:pt idx="288">
                  <c:v>41213</c:v>
                </c:pt>
                <c:pt idx="289">
                  <c:v>41214</c:v>
                </c:pt>
                <c:pt idx="290">
                  <c:v>41215</c:v>
                </c:pt>
                <c:pt idx="291">
                  <c:v>41218</c:v>
                </c:pt>
                <c:pt idx="292">
                  <c:v>41219</c:v>
                </c:pt>
                <c:pt idx="293">
                  <c:v>41220</c:v>
                </c:pt>
                <c:pt idx="294">
                  <c:v>41221</c:v>
                </c:pt>
                <c:pt idx="295">
                  <c:v>41222</c:v>
                </c:pt>
                <c:pt idx="296">
                  <c:v>41225</c:v>
                </c:pt>
                <c:pt idx="297">
                  <c:v>41226</c:v>
                </c:pt>
                <c:pt idx="298">
                  <c:v>41227</c:v>
                </c:pt>
                <c:pt idx="299">
                  <c:v>41228</c:v>
                </c:pt>
                <c:pt idx="300">
                  <c:v>41229</c:v>
                </c:pt>
                <c:pt idx="301">
                  <c:v>41232</c:v>
                </c:pt>
                <c:pt idx="302">
                  <c:v>41233</c:v>
                </c:pt>
                <c:pt idx="303">
                  <c:v>41234</c:v>
                </c:pt>
                <c:pt idx="304">
                  <c:v>41235</c:v>
                </c:pt>
                <c:pt idx="305">
                  <c:v>41239</c:v>
                </c:pt>
                <c:pt idx="306">
                  <c:v>41240</c:v>
                </c:pt>
                <c:pt idx="307">
                  <c:v>41241</c:v>
                </c:pt>
                <c:pt idx="308">
                  <c:v>41242</c:v>
                </c:pt>
                <c:pt idx="309">
                  <c:v>41243</c:v>
                </c:pt>
                <c:pt idx="310">
                  <c:v>41246</c:v>
                </c:pt>
                <c:pt idx="311">
                  <c:v>41247</c:v>
                </c:pt>
                <c:pt idx="312">
                  <c:v>41248</c:v>
                </c:pt>
                <c:pt idx="313">
                  <c:v>41249</c:v>
                </c:pt>
                <c:pt idx="314">
                  <c:v>41250</c:v>
                </c:pt>
                <c:pt idx="315">
                  <c:v>41253</c:v>
                </c:pt>
                <c:pt idx="316">
                  <c:v>41254</c:v>
                </c:pt>
                <c:pt idx="317">
                  <c:v>41255</c:v>
                </c:pt>
                <c:pt idx="318">
                  <c:v>41256</c:v>
                </c:pt>
                <c:pt idx="319">
                  <c:v>41257</c:v>
                </c:pt>
                <c:pt idx="320">
                  <c:v>41260</c:v>
                </c:pt>
                <c:pt idx="321">
                  <c:v>41261</c:v>
                </c:pt>
                <c:pt idx="322">
                  <c:v>41262</c:v>
                </c:pt>
                <c:pt idx="323">
                  <c:v>41263</c:v>
                </c:pt>
                <c:pt idx="324">
                  <c:v>41264</c:v>
                </c:pt>
                <c:pt idx="325">
                  <c:v>41268</c:v>
                </c:pt>
                <c:pt idx="326">
                  <c:v>41269</c:v>
                </c:pt>
                <c:pt idx="327">
                  <c:v>41270</c:v>
                </c:pt>
                <c:pt idx="328">
                  <c:v>41271</c:v>
                </c:pt>
                <c:pt idx="329">
                  <c:v>41278</c:v>
                </c:pt>
                <c:pt idx="330">
                  <c:v>41281</c:v>
                </c:pt>
                <c:pt idx="331">
                  <c:v>41282</c:v>
                </c:pt>
                <c:pt idx="332">
                  <c:v>41283</c:v>
                </c:pt>
                <c:pt idx="333">
                  <c:v>41284</c:v>
                </c:pt>
                <c:pt idx="334">
                  <c:v>41285</c:v>
                </c:pt>
                <c:pt idx="335">
                  <c:v>41289</c:v>
                </c:pt>
                <c:pt idx="336">
                  <c:v>41290</c:v>
                </c:pt>
                <c:pt idx="337">
                  <c:v>41291</c:v>
                </c:pt>
                <c:pt idx="338">
                  <c:v>41292</c:v>
                </c:pt>
                <c:pt idx="339">
                  <c:v>41295</c:v>
                </c:pt>
                <c:pt idx="340">
                  <c:v>41296</c:v>
                </c:pt>
                <c:pt idx="341">
                  <c:v>41297</c:v>
                </c:pt>
                <c:pt idx="342">
                  <c:v>41298</c:v>
                </c:pt>
                <c:pt idx="343">
                  <c:v>41299</c:v>
                </c:pt>
                <c:pt idx="344">
                  <c:v>41302</c:v>
                </c:pt>
                <c:pt idx="345">
                  <c:v>41303</c:v>
                </c:pt>
                <c:pt idx="346">
                  <c:v>41304</c:v>
                </c:pt>
                <c:pt idx="347">
                  <c:v>41305</c:v>
                </c:pt>
                <c:pt idx="348">
                  <c:v>41306</c:v>
                </c:pt>
                <c:pt idx="349">
                  <c:v>41309</c:v>
                </c:pt>
                <c:pt idx="350">
                  <c:v>41310</c:v>
                </c:pt>
                <c:pt idx="351">
                  <c:v>41311</c:v>
                </c:pt>
                <c:pt idx="352">
                  <c:v>41312</c:v>
                </c:pt>
                <c:pt idx="353">
                  <c:v>41313</c:v>
                </c:pt>
                <c:pt idx="354">
                  <c:v>41317</c:v>
                </c:pt>
                <c:pt idx="355">
                  <c:v>41318</c:v>
                </c:pt>
                <c:pt idx="356">
                  <c:v>41319</c:v>
                </c:pt>
                <c:pt idx="357">
                  <c:v>41320</c:v>
                </c:pt>
                <c:pt idx="358">
                  <c:v>41323</c:v>
                </c:pt>
                <c:pt idx="359">
                  <c:v>41324</c:v>
                </c:pt>
                <c:pt idx="360">
                  <c:v>41325</c:v>
                </c:pt>
                <c:pt idx="361">
                  <c:v>41326</c:v>
                </c:pt>
                <c:pt idx="362">
                  <c:v>41327</c:v>
                </c:pt>
                <c:pt idx="363">
                  <c:v>41330</c:v>
                </c:pt>
                <c:pt idx="364">
                  <c:v>41331</c:v>
                </c:pt>
                <c:pt idx="365">
                  <c:v>41332</c:v>
                </c:pt>
                <c:pt idx="366">
                  <c:v>41333</c:v>
                </c:pt>
                <c:pt idx="367">
                  <c:v>41334</c:v>
                </c:pt>
                <c:pt idx="368">
                  <c:v>41337</c:v>
                </c:pt>
                <c:pt idx="369">
                  <c:v>41338</c:v>
                </c:pt>
                <c:pt idx="370">
                  <c:v>41339</c:v>
                </c:pt>
                <c:pt idx="371">
                  <c:v>41340</c:v>
                </c:pt>
                <c:pt idx="372">
                  <c:v>41341</c:v>
                </c:pt>
                <c:pt idx="373">
                  <c:v>41344</c:v>
                </c:pt>
                <c:pt idx="374">
                  <c:v>41345</c:v>
                </c:pt>
                <c:pt idx="375">
                  <c:v>41346</c:v>
                </c:pt>
                <c:pt idx="376">
                  <c:v>41347</c:v>
                </c:pt>
                <c:pt idx="377">
                  <c:v>41348</c:v>
                </c:pt>
                <c:pt idx="378">
                  <c:v>41351</c:v>
                </c:pt>
                <c:pt idx="379">
                  <c:v>41352</c:v>
                </c:pt>
                <c:pt idx="380">
                  <c:v>41354</c:v>
                </c:pt>
                <c:pt idx="381">
                  <c:v>41355</c:v>
                </c:pt>
                <c:pt idx="382">
                  <c:v>41358</c:v>
                </c:pt>
                <c:pt idx="383">
                  <c:v>41359</c:v>
                </c:pt>
                <c:pt idx="384">
                  <c:v>41360</c:v>
                </c:pt>
                <c:pt idx="385">
                  <c:v>41361</c:v>
                </c:pt>
                <c:pt idx="386">
                  <c:v>41362</c:v>
                </c:pt>
                <c:pt idx="387">
                  <c:v>41365</c:v>
                </c:pt>
                <c:pt idx="388">
                  <c:v>41366</c:v>
                </c:pt>
                <c:pt idx="389">
                  <c:v>41367</c:v>
                </c:pt>
                <c:pt idx="390">
                  <c:v>41368</c:v>
                </c:pt>
                <c:pt idx="391">
                  <c:v>41369</c:v>
                </c:pt>
                <c:pt idx="392">
                  <c:v>41372</c:v>
                </c:pt>
                <c:pt idx="393">
                  <c:v>41373</c:v>
                </c:pt>
                <c:pt idx="394">
                  <c:v>41374</c:v>
                </c:pt>
                <c:pt idx="395">
                  <c:v>41375</c:v>
                </c:pt>
                <c:pt idx="396">
                  <c:v>41376</c:v>
                </c:pt>
                <c:pt idx="397">
                  <c:v>41379</c:v>
                </c:pt>
                <c:pt idx="398">
                  <c:v>41380</c:v>
                </c:pt>
                <c:pt idx="399">
                  <c:v>41381</c:v>
                </c:pt>
                <c:pt idx="400">
                  <c:v>41382</c:v>
                </c:pt>
                <c:pt idx="401">
                  <c:v>41383</c:v>
                </c:pt>
                <c:pt idx="402">
                  <c:v>41386</c:v>
                </c:pt>
                <c:pt idx="403">
                  <c:v>41387</c:v>
                </c:pt>
                <c:pt idx="404">
                  <c:v>41388</c:v>
                </c:pt>
                <c:pt idx="405">
                  <c:v>41389</c:v>
                </c:pt>
                <c:pt idx="406">
                  <c:v>41390</c:v>
                </c:pt>
                <c:pt idx="407">
                  <c:v>41394</c:v>
                </c:pt>
                <c:pt idx="408">
                  <c:v>41395</c:v>
                </c:pt>
                <c:pt idx="409">
                  <c:v>41396</c:v>
                </c:pt>
                <c:pt idx="410">
                  <c:v>41401</c:v>
                </c:pt>
                <c:pt idx="411">
                  <c:v>41402</c:v>
                </c:pt>
                <c:pt idx="412">
                  <c:v>41403</c:v>
                </c:pt>
                <c:pt idx="413">
                  <c:v>41404</c:v>
                </c:pt>
                <c:pt idx="414">
                  <c:v>41407</c:v>
                </c:pt>
                <c:pt idx="415">
                  <c:v>41408</c:v>
                </c:pt>
                <c:pt idx="416">
                  <c:v>41409</c:v>
                </c:pt>
                <c:pt idx="417">
                  <c:v>41410</c:v>
                </c:pt>
                <c:pt idx="418">
                  <c:v>41411</c:v>
                </c:pt>
                <c:pt idx="419">
                  <c:v>41414</c:v>
                </c:pt>
                <c:pt idx="420">
                  <c:v>41415</c:v>
                </c:pt>
                <c:pt idx="421">
                  <c:v>41416</c:v>
                </c:pt>
                <c:pt idx="422">
                  <c:v>41417</c:v>
                </c:pt>
                <c:pt idx="423">
                  <c:v>41418</c:v>
                </c:pt>
                <c:pt idx="424">
                  <c:v>41421</c:v>
                </c:pt>
                <c:pt idx="425">
                  <c:v>41422</c:v>
                </c:pt>
                <c:pt idx="426">
                  <c:v>41423</c:v>
                </c:pt>
                <c:pt idx="427">
                  <c:v>41424</c:v>
                </c:pt>
                <c:pt idx="428">
                  <c:v>41425</c:v>
                </c:pt>
                <c:pt idx="429">
                  <c:v>41428</c:v>
                </c:pt>
                <c:pt idx="430">
                  <c:v>41429</c:v>
                </c:pt>
                <c:pt idx="431">
                  <c:v>41430</c:v>
                </c:pt>
                <c:pt idx="432">
                  <c:v>41431</c:v>
                </c:pt>
                <c:pt idx="433">
                  <c:v>41432</c:v>
                </c:pt>
                <c:pt idx="434">
                  <c:v>41435</c:v>
                </c:pt>
                <c:pt idx="435">
                  <c:v>41436</c:v>
                </c:pt>
                <c:pt idx="436">
                  <c:v>41437</c:v>
                </c:pt>
                <c:pt idx="437">
                  <c:v>41438</c:v>
                </c:pt>
                <c:pt idx="438">
                  <c:v>41439</c:v>
                </c:pt>
                <c:pt idx="439">
                  <c:v>41442</c:v>
                </c:pt>
                <c:pt idx="440">
                  <c:v>41443</c:v>
                </c:pt>
                <c:pt idx="441">
                  <c:v>41444</c:v>
                </c:pt>
                <c:pt idx="442">
                  <c:v>41445</c:v>
                </c:pt>
                <c:pt idx="443">
                  <c:v>41446</c:v>
                </c:pt>
                <c:pt idx="444">
                  <c:v>41449</c:v>
                </c:pt>
                <c:pt idx="445">
                  <c:v>41450</c:v>
                </c:pt>
                <c:pt idx="446">
                  <c:v>41451</c:v>
                </c:pt>
                <c:pt idx="447">
                  <c:v>41452</c:v>
                </c:pt>
                <c:pt idx="448">
                  <c:v>41453</c:v>
                </c:pt>
                <c:pt idx="449">
                  <c:v>41456</c:v>
                </c:pt>
                <c:pt idx="450">
                  <c:v>41457</c:v>
                </c:pt>
                <c:pt idx="451">
                  <c:v>41458</c:v>
                </c:pt>
                <c:pt idx="452">
                  <c:v>41459</c:v>
                </c:pt>
                <c:pt idx="453">
                  <c:v>41460</c:v>
                </c:pt>
                <c:pt idx="454">
                  <c:v>41463</c:v>
                </c:pt>
                <c:pt idx="455">
                  <c:v>41464</c:v>
                </c:pt>
                <c:pt idx="456">
                  <c:v>41465</c:v>
                </c:pt>
                <c:pt idx="457">
                  <c:v>41466</c:v>
                </c:pt>
                <c:pt idx="458">
                  <c:v>41467</c:v>
                </c:pt>
                <c:pt idx="459">
                  <c:v>41471</c:v>
                </c:pt>
                <c:pt idx="460">
                  <c:v>41472</c:v>
                </c:pt>
                <c:pt idx="461">
                  <c:v>41473</c:v>
                </c:pt>
                <c:pt idx="462">
                  <c:v>41474</c:v>
                </c:pt>
                <c:pt idx="463">
                  <c:v>41477</c:v>
                </c:pt>
                <c:pt idx="464">
                  <c:v>41478</c:v>
                </c:pt>
                <c:pt idx="465">
                  <c:v>41479</c:v>
                </c:pt>
                <c:pt idx="466">
                  <c:v>41480</c:v>
                </c:pt>
                <c:pt idx="467">
                  <c:v>41481</c:v>
                </c:pt>
                <c:pt idx="468">
                  <c:v>41484</c:v>
                </c:pt>
                <c:pt idx="469">
                  <c:v>41485</c:v>
                </c:pt>
                <c:pt idx="470">
                  <c:v>41486</c:v>
                </c:pt>
                <c:pt idx="471">
                  <c:v>41487</c:v>
                </c:pt>
                <c:pt idx="472">
                  <c:v>41488</c:v>
                </c:pt>
                <c:pt idx="473">
                  <c:v>41491</c:v>
                </c:pt>
                <c:pt idx="474">
                  <c:v>41492</c:v>
                </c:pt>
                <c:pt idx="475">
                  <c:v>41493</c:v>
                </c:pt>
                <c:pt idx="476">
                  <c:v>41494</c:v>
                </c:pt>
                <c:pt idx="477">
                  <c:v>41495</c:v>
                </c:pt>
                <c:pt idx="478">
                  <c:v>41498</c:v>
                </c:pt>
                <c:pt idx="479">
                  <c:v>41499</c:v>
                </c:pt>
                <c:pt idx="480">
                  <c:v>41500</c:v>
                </c:pt>
                <c:pt idx="481">
                  <c:v>41501</c:v>
                </c:pt>
                <c:pt idx="482">
                  <c:v>41502</c:v>
                </c:pt>
                <c:pt idx="483">
                  <c:v>41505</c:v>
                </c:pt>
                <c:pt idx="484">
                  <c:v>41506</c:v>
                </c:pt>
                <c:pt idx="485">
                  <c:v>41507</c:v>
                </c:pt>
                <c:pt idx="486">
                  <c:v>41508</c:v>
                </c:pt>
                <c:pt idx="487">
                  <c:v>41509</c:v>
                </c:pt>
                <c:pt idx="488">
                  <c:v>41512</c:v>
                </c:pt>
                <c:pt idx="489">
                  <c:v>41513</c:v>
                </c:pt>
                <c:pt idx="490">
                  <c:v>41514</c:v>
                </c:pt>
                <c:pt idx="491">
                  <c:v>41515</c:v>
                </c:pt>
                <c:pt idx="492">
                  <c:v>41516</c:v>
                </c:pt>
                <c:pt idx="493">
                  <c:v>41519</c:v>
                </c:pt>
                <c:pt idx="494">
                  <c:v>41520</c:v>
                </c:pt>
                <c:pt idx="495">
                  <c:v>41521</c:v>
                </c:pt>
                <c:pt idx="496">
                  <c:v>41522</c:v>
                </c:pt>
                <c:pt idx="497">
                  <c:v>41523</c:v>
                </c:pt>
                <c:pt idx="498">
                  <c:v>41526</c:v>
                </c:pt>
                <c:pt idx="499">
                  <c:v>41527</c:v>
                </c:pt>
                <c:pt idx="500">
                  <c:v>41528</c:v>
                </c:pt>
                <c:pt idx="501">
                  <c:v>41529</c:v>
                </c:pt>
                <c:pt idx="502">
                  <c:v>41530</c:v>
                </c:pt>
                <c:pt idx="503">
                  <c:v>41534</c:v>
                </c:pt>
                <c:pt idx="504">
                  <c:v>41535</c:v>
                </c:pt>
                <c:pt idx="505">
                  <c:v>41536</c:v>
                </c:pt>
                <c:pt idx="506">
                  <c:v>41537</c:v>
                </c:pt>
                <c:pt idx="507">
                  <c:v>41541</c:v>
                </c:pt>
                <c:pt idx="508">
                  <c:v>41542</c:v>
                </c:pt>
                <c:pt idx="509">
                  <c:v>41543</c:v>
                </c:pt>
                <c:pt idx="510">
                  <c:v>41544</c:v>
                </c:pt>
                <c:pt idx="511">
                  <c:v>41547</c:v>
                </c:pt>
                <c:pt idx="512">
                  <c:v>41548</c:v>
                </c:pt>
                <c:pt idx="513">
                  <c:v>41549</c:v>
                </c:pt>
                <c:pt idx="514">
                  <c:v>41550</c:v>
                </c:pt>
                <c:pt idx="515">
                  <c:v>41551</c:v>
                </c:pt>
                <c:pt idx="516">
                  <c:v>41554</c:v>
                </c:pt>
                <c:pt idx="517">
                  <c:v>41555</c:v>
                </c:pt>
                <c:pt idx="518">
                  <c:v>41556</c:v>
                </c:pt>
                <c:pt idx="519">
                  <c:v>41557</c:v>
                </c:pt>
                <c:pt idx="520">
                  <c:v>41558</c:v>
                </c:pt>
                <c:pt idx="521">
                  <c:v>41562</c:v>
                </c:pt>
                <c:pt idx="522">
                  <c:v>41563</c:v>
                </c:pt>
                <c:pt idx="523">
                  <c:v>41564</c:v>
                </c:pt>
                <c:pt idx="524">
                  <c:v>41565</c:v>
                </c:pt>
                <c:pt idx="525">
                  <c:v>41568</c:v>
                </c:pt>
                <c:pt idx="526">
                  <c:v>41569</c:v>
                </c:pt>
                <c:pt idx="527">
                  <c:v>41570</c:v>
                </c:pt>
                <c:pt idx="528">
                  <c:v>41571</c:v>
                </c:pt>
                <c:pt idx="529">
                  <c:v>41572</c:v>
                </c:pt>
                <c:pt idx="530">
                  <c:v>41575</c:v>
                </c:pt>
                <c:pt idx="531">
                  <c:v>41576</c:v>
                </c:pt>
                <c:pt idx="532">
                  <c:v>41577</c:v>
                </c:pt>
                <c:pt idx="533">
                  <c:v>41578</c:v>
                </c:pt>
                <c:pt idx="534">
                  <c:v>41579</c:v>
                </c:pt>
                <c:pt idx="535">
                  <c:v>41583</c:v>
                </c:pt>
                <c:pt idx="536">
                  <c:v>41584</c:v>
                </c:pt>
                <c:pt idx="537">
                  <c:v>41585</c:v>
                </c:pt>
                <c:pt idx="538">
                  <c:v>41586</c:v>
                </c:pt>
                <c:pt idx="539">
                  <c:v>41589</c:v>
                </c:pt>
                <c:pt idx="540">
                  <c:v>41590</c:v>
                </c:pt>
                <c:pt idx="541">
                  <c:v>41591</c:v>
                </c:pt>
                <c:pt idx="542">
                  <c:v>41592</c:v>
                </c:pt>
                <c:pt idx="543">
                  <c:v>41593</c:v>
                </c:pt>
                <c:pt idx="544">
                  <c:v>41596</c:v>
                </c:pt>
                <c:pt idx="545">
                  <c:v>41597</c:v>
                </c:pt>
                <c:pt idx="546">
                  <c:v>41598</c:v>
                </c:pt>
                <c:pt idx="547">
                  <c:v>41599</c:v>
                </c:pt>
                <c:pt idx="548">
                  <c:v>41600</c:v>
                </c:pt>
                <c:pt idx="549">
                  <c:v>41603</c:v>
                </c:pt>
                <c:pt idx="550">
                  <c:v>41604</c:v>
                </c:pt>
                <c:pt idx="551">
                  <c:v>41605</c:v>
                </c:pt>
                <c:pt idx="552">
                  <c:v>41606</c:v>
                </c:pt>
                <c:pt idx="553">
                  <c:v>41607</c:v>
                </c:pt>
                <c:pt idx="554">
                  <c:v>41610</c:v>
                </c:pt>
                <c:pt idx="555">
                  <c:v>41611</c:v>
                </c:pt>
                <c:pt idx="556">
                  <c:v>41612</c:v>
                </c:pt>
                <c:pt idx="557">
                  <c:v>41613</c:v>
                </c:pt>
                <c:pt idx="558">
                  <c:v>41614</c:v>
                </c:pt>
                <c:pt idx="559">
                  <c:v>41617</c:v>
                </c:pt>
                <c:pt idx="560">
                  <c:v>41618</c:v>
                </c:pt>
                <c:pt idx="561">
                  <c:v>41619</c:v>
                </c:pt>
                <c:pt idx="562">
                  <c:v>41620</c:v>
                </c:pt>
                <c:pt idx="563">
                  <c:v>41621</c:v>
                </c:pt>
                <c:pt idx="564">
                  <c:v>41624</c:v>
                </c:pt>
                <c:pt idx="565">
                  <c:v>41625</c:v>
                </c:pt>
                <c:pt idx="566">
                  <c:v>41626</c:v>
                </c:pt>
                <c:pt idx="567">
                  <c:v>41627</c:v>
                </c:pt>
                <c:pt idx="568">
                  <c:v>41628</c:v>
                </c:pt>
                <c:pt idx="569">
                  <c:v>41632</c:v>
                </c:pt>
                <c:pt idx="570">
                  <c:v>41633</c:v>
                </c:pt>
                <c:pt idx="571">
                  <c:v>41634</c:v>
                </c:pt>
                <c:pt idx="572">
                  <c:v>41635</c:v>
                </c:pt>
                <c:pt idx="573">
                  <c:v>41638</c:v>
                </c:pt>
                <c:pt idx="574">
                  <c:v>41645</c:v>
                </c:pt>
                <c:pt idx="575">
                  <c:v>41646</c:v>
                </c:pt>
                <c:pt idx="576">
                  <c:v>41647</c:v>
                </c:pt>
                <c:pt idx="577">
                  <c:v>41648</c:v>
                </c:pt>
                <c:pt idx="578">
                  <c:v>41649</c:v>
                </c:pt>
                <c:pt idx="579">
                  <c:v>41653</c:v>
                </c:pt>
                <c:pt idx="580">
                  <c:v>41654</c:v>
                </c:pt>
                <c:pt idx="581">
                  <c:v>41655</c:v>
                </c:pt>
                <c:pt idx="582">
                  <c:v>41656</c:v>
                </c:pt>
                <c:pt idx="583">
                  <c:v>41659</c:v>
                </c:pt>
                <c:pt idx="584">
                  <c:v>41660</c:v>
                </c:pt>
                <c:pt idx="585">
                  <c:v>41661</c:v>
                </c:pt>
                <c:pt idx="586">
                  <c:v>41662</c:v>
                </c:pt>
                <c:pt idx="587">
                  <c:v>41663</c:v>
                </c:pt>
                <c:pt idx="588">
                  <c:v>41666</c:v>
                </c:pt>
                <c:pt idx="589">
                  <c:v>41667</c:v>
                </c:pt>
                <c:pt idx="590">
                  <c:v>41668</c:v>
                </c:pt>
                <c:pt idx="591">
                  <c:v>41669</c:v>
                </c:pt>
                <c:pt idx="592">
                  <c:v>41670</c:v>
                </c:pt>
                <c:pt idx="593">
                  <c:v>41673</c:v>
                </c:pt>
                <c:pt idx="594">
                  <c:v>41674</c:v>
                </c:pt>
                <c:pt idx="595">
                  <c:v>41675</c:v>
                </c:pt>
                <c:pt idx="596">
                  <c:v>41676</c:v>
                </c:pt>
                <c:pt idx="597">
                  <c:v>41677</c:v>
                </c:pt>
                <c:pt idx="598">
                  <c:v>41680</c:v>
                </c:pt>
                <c:pt idx="599">
                  <c:v>41682</c:v>
                </c:pt>
                <c:pt idx="600">
                  <c:v>41683</c:v>
                </c:pt>
                <c:pt idx="601">
                  <c:v>41684</c:v>
                </c:pt>
                <c:pt idx="602">
                  <c:v>41687</c:v>
                </c:pt>
                <c:pt idx="603">
                  <c:v>41688</c:v>
                </c:pt>
                <c:pt idx="604">
                  <c:v>41689</c:v>
                </c:pt>
                <c:pt idx="605">
                  <c:v>41690</c:v>
                </c:pt>
                <c:pt idx="606">
                  <c:v>41691</c:v>
                </c:pt>
                <c:pt idx="607">
                  <c:v>41694</c:v>
                </c:pt>
                <c:pt idx="608">
                  <c:v>41695</c:v>
                </c:pt>
                <c:pt idx="609">
                  <c:v>41696</c:v>
                </c:pt>
                <c:pt idx="610">
                  <c:v>41697</c:v>
                </c:pt>
                <c:pt idx="611">
                  <c:v>41698</c:v>
                </c:pt>
                <c:pt idx="612">
                  <c:v>41701</c:v>
                </c:pt>
                <c:pt idx="613">
                  <c:v>41702</c:v>
                </c:pt>
                <c:pt idx="614">
                  <c:v>41703</c:v>
                </c:pt>
                <c:pt idx="615">
                  <c:v>41704</c:v>
                </c:pt>
                <c:pt idx="616">
                  <c:v>41705</c:v>
                </c:pt>
                <c:pt idx="617">
                  <c:v>41708</c:v>
                </c:pt>
                <c:pt idx="618">
                  <c:v>41709</c:v>
                </c:pt>
                <c:pt idx="619">
                  <c:v>41710</c:v>
                </c:pt>
                <c:pt idx="620">
                  <c:v>41711</c:v>
                </c:pt>
                <c:pt idx="621">
                  <c:v>41712</c:v>
                </c:pt>
                <c:pt idx="622">
                  <c:v>41715</c:v>
                </c:pt>
                <c:pt idx="623">
                  <c:v>41716</c:v>
                </c:pt>
                <c:pt idx="624">
                  <c:v>41717</c:v>
                </c:pt>
                <c:pt idx="625">
                  <c:v>41718</c:v>
                </c:pt>
                <c:pt idx="626">
                  <c:v>41722</c:v>
                </c:pt>
                <c:pt idx="627">
                  <c:v>41723</c:v>
                </c:pt>
                <c:pt idx="628">
                  <c:v>41724</c:v>
                </c:pt>
                <c:pt idx="629">
                  <c:v>41725</c:v>
                </c:pt>
                <c:pt idx="630">
                  <c:v>41726</c:v>
                </c:pt>
                <c:pt idx="631">
                  <c:v>41729</c:v>
                </c:pt>
                <c:pt idx="632">
                  <c:v>41730</c:v>
                </c:pt>
                <c:pt idx="633">
                  <c:v>41731</c:v>
                </c:pt>
                <c:pt idx="634">
                  <c:v>41732</c:v>
                </c:pt>
                <c:pt idx="635">
                  <c:v>41733</c:v>
                </c:pt>
                <c:pt idx="636">
                  <c:v>41736</c:v>
                </c:pt>
                <c:pt idx="637">
                  <c:v>41737</c:v>
                </c:pt>
                <c:pt idx="638">
                  <c:v>41738</c:v>
                </c:pt>
                <c:pt idx="639">
                  <c:v>41739</c:v>
                </c:pt>
                <c:pt idx="640">
                  <c:v>41740</c:v>
                </c:pt>
                <c:pt idx="641">
                  <c:v>41743</c:v>
                </c:pt>
                <c:pt idx="642">
                  <c:v>41744</c:v>
                </c:pt>
                <c:pt idx="643">
                  <c:v>41745</c:v>
                </c:pt>
                <c:pt idx="644">
                  <c:v>41746</c:v>
                </c:pt>
                <c:pt idx="645">
                  <c:v>41747</c:v>
                </c:pt>
                <c:pt idx="646">
                  <c:v>41750</c:v>
                </c:pt>
                <c:pt idx="647">
                  <c:v>41751</c:v>
                </c:pt>
                <c:pt idx="648">
                  <c:v>41752</c:v>
                </c:pt>
                <c:pt idx="649">
                  <c:v>41753</c:v>
                </c:pt>
                <c:pt idx="650">
                  <c:v>41754</c:v>
                </c:pt>
                <c:pt idx="651">
                  <c:v>41757</c:v>
                </c:pt>
                <c:pt idx="652">
                  <c:v>41759</c:v>
                </c:pt>
                <c:pt idx="653">
                  <c:v>41760</c:v>
                </c:pt>
                <c:pt idx="654">
                  <c:v>41761</c:v>
                </c:pt>
                <c:pt idx="655">
                  <c:v>41766</c:v>
                </c:pt>
                <c:pt idx="656">
                  <c:v>41767</c:v>
                </c:pt>
                <c:pt idx="657">
                  <c:v>41768</c:v>
                </c:pt>
                <c:pt idx="658">
                  <c:v>41771</c:v>
                </c:pt>
                <c:pt idx="659">
                  <c:v>41772</c:v>
                </c:pt>
                <c:pt idx="660">
                  <c:v>41773</c:v>
                </c:pt>
                <c:pt idx="661">
                  <c:v>41774</c:v>
                </c:pt>
                <c:pt idx="662">
                  <c:v>41775</c:v>
                </c:pt>
                <c:pt idx="663">
                  <c:v>41778</c:v>
                </c:pt>
                <c:pt idx="664">
                  <c:v>41779</c:v>
                </c:pt>
                <c:pt idx="665">
                  <c:v>41780</c:v>
                </c:pt>
                <c:pt idx="666">
                  <c:v>41781</c:v>
                </c:pt>
                <c:pt idx="667">
                  <c:v>41782</c:v>
                </c:pt>
                <c:pt idx="668">
                  <c:v>41785</c:v>
                </c:pt>
                <c:pt idx="669">
                  <c:v>41786</c:v>
                </c:pt>
                <c:pt idx="670">
                  <c:v>41787</c:v>
                </c:pt>
                <c:pt idx="671">
                  <c:v>41788</c:v>
                </c:pt>
                <c:pt idx="672">
                  <c:v>41789</c:v>
                </c:pt>
                <c:pt idx="673">
                  <c:v>41792</c:v>
                </c:pt>
                <c:pt idx="674">
                  <c:v>41793</c:v>
                </c:pt>
                <c:pt idx="675">
                  <c:v>41794</c:v>
                </c:pt>
                <c:pt idx="676">
                  <c:v>41795</c:v>
                </c:pt>
                <c:pt idx="677">
                  <c:v>41796</c:v>
                </c:pt>
                <c:pt idx="678">
                  <c:v>41799</c:v>
                </c:pt>
                <c:pt idx="679">
                  <c:v>41800</c:v>
                </c:pt>
                <c:pt idx="680">
                  <c:v>41801</c:v>
                </c:pt>
                <c:pt idx="681">
                  <c:v>41802</c:v>
                </c:pt>
                <c:pt idx="682">
                  <c:v>41803</c:v>
                </c:pt>
                <c:pt idx="683">
                  <c:v>41806</c:v>
                </c:pt>
                <c:pt idx="684">
                  <c:v>41807</c:v>
                </c:pt>
                <c:pt idx="685">
                  <c:v>41808</c:v>
                </c:pt>
                <c:pt idx="686">
                  <c:v>41809</c:v>
                </c:pt>
                <c:pt idx="687">
                  <c:v>41810</c:v>
                </c:pt>
                <c:pt idx="688">
                  <c:v>41813</c:v>
                </c:pt>
                <c:pt idx="689">
                  <c:v>41814</c:v>
                </c:pt>
                <c:pt idx="690">
                  <c:v>41815</c:v>
                </c:pt>
                <c:pt idx="691">
                  <c:v>41816</c:v>
                </c:pt>
                <c:pt idx="692">
                  <c:v>41817</c:v>
                </c:pt>
                <c:pt idx="693">
                  <c:v>41820</c:v>
                </c:pt>
                <c:pt idx="694">
                  <c:v>41821</c:v>
                </c:pt>
                <c:pt idx="695">
                  <c:v>41822</c:v>
                </c:pt>
                <c:pt idx="696">
                  <c:v>41823</c:v>
                </c:pt>
                <c:pt idx="697">
                  <c:v>41824</c:v>
                </c:pt>
                <c:pt idx="698">
                  <c:v>41827</c:v>
                </c:pt>
                <c:pt idx="699">
                  <c:v>41828</c:v>
                </c:pt>
                <c:pt idx="700">
                  <c:v>41829</c:v>
                </c:pt>
                <c:pt idx="701">
                  <c:v>41830</c:v>
                </c:pt>
                <c:pt idx="702">
                  <c:v>41831</c:v>
                </c:pt>
                <c:pt idx="703">
                  <c:v>41834</c:v>
                </c:pt>
                <c:pt idx="704">
                  <c:v>41835</c:v>
                </c:pt>
                <c:pt idx="705">
                  <c:v>41836</c:v>
                </c:pt>
                <c:pt idx="706">
                  <c:v>41837</c:v>
                </c:pt>
                <c:pt idx="707">
                  <c:v>41838</c:v>
                </c:pt>
                <c:pt idx="708">
                  <c:v>41842</c:v>
                </c:pt>
                <c:pt idx="709">
                  <c:v>41843</c:v>
                </c:pt>
                <c:pt idx="710">
                  <c:v>41844</c:v>
                </c:pt>
                <c:pt idx="711">
                  <c:v>41845</c:v>
                </c:pt>
                <c:pt idx="712">
                  <c:v>41848</c:v>
                </c:pt>
                <c:pt idx="713">
                  <c:v>41849</c:v>
                </c:pt>
                <c:pt idx="714">
                  <c:v>41850</c:v>
                </c:pt>
                <c:pt idx="715">
                  <c:v>41851</c:v>
                </c:pt>
                <c:pt idx="716">
                  <c:v>41852</c:v>
                </c:pt>
                <c:pt idx="717">
                  <c:v>41855</c:v>
                </c:pt>
                <c:pt idx="718">
                  <c:v>41856</c:v>
                </c:pt>
                <c:pt idx="719">
                  <c:v>41857</c:v>
                </c:pt>
                <c:pt idx="720">
                  <c:v>41858</c:v>
                </c:pt>
                <c:pt idx="721">
                  <c:v>41859</c:v>
                </c:pt>
                <c:pt idx="722">
                  <c:v>41862</c:v>
                </c:pt>
                <c:pt idx="723">
                  <c:v>41863</c:v>
                </c:pt>
                <c:pt idx="724">
                  <c:v>41864</c:v>
                </c:pt>
                <c:pt idx="725">
                  <c:v>41865</c:v>
                </c:pt>
                <c:pt idx="726">
                  <c:v>41866</c:v>
                </c:pt>
                <c:pt idx="727">
                  <c:v>41869</c:v>
                </c:pt>
                <c:pt idx="728">
                  <c:v>41870</c:v>
                </c:pt>
                <c:pt idx="729">
                  <c:v>41871</c:v>
                </c:pt>
                <c:pt idx="730">
                  <c:v>41872</c:v>
                </c:pt>
                <c:pt idx="731">
                  <c:v>41873</c:v>
                </c:pt>
                <c:pt idx="732">
                  <c:v>41876</c:v>
                </c:pt>
                <c:pt idx="733">
                  <c:v>41877</c:v>
                </c:pt>
                <c:pt idx="734">
                  <c:v>41878</c:v>
                </c:pt>
                <c:pt idx="735">
                  <c:v>41879</c:v>
                </c:pt>
                <c:pt idx="736">
                  <c:v>41880</c:v>
                </c:pt>
                <c:pt idx="737">
                  <c:v>41883</c:v>
                </c:pt>
                <c:pt idx="738">
                  <c:v>41884</c:v>
                </c:pt>
                <c:pt idx="739">
                  <c:v>41885</c:v>
                </c:pt>
                <c:pt idx="740">
                  <c:v>41886</c:v>
                </c:pt>
                <c:pt idx="741">
                  <c:v>41887</c:v>
                </c:pt>
                <c:pt idx="742">
                  <c:v>41890</c:v>
                </c:pt>
                <c:pt idx="743">
                  <c:v>41891</c:v>
                </c:pt>
                <c:pt idx="744">
                  <c:v>41892</c:v>
                </c:pt>
                <c:pt idx="745">
                  <c:v>41893</c:v>
                </c:pt>
                <c:pt idx="746">
                  <c:v>41894</c:v>
                </c:pt>
                <c:pt idx="747">
                  <c:v>41898</c:v>
                </c:pt>
                <c:pt idx="748">
                  <c:v>41899</c:v>
                </c:pt>
                <c:pt idx="749">
                  <c:v>41900</c:v>
                </c:pt>
                <c:pt idx="750">
                  <c:v>41901</c:v>
                </c:pt>
                <c:pt idx="751">
                  <c:v>41904</c:v>
                </c:pt>
                <c:pt idx="752">
                  <c:v>41906</c:v>
                </c:pt>
                <c:pt idx="753">
                  <c:v>41907</c:v>
                </c:pt>
                <c:pt idx="754">
                  <c:v>41908</c:v>
                </c:pt>
                <c:pt idx="755">
                  <c:v>41911</c:v>
                </c:pt>
                <c:pt idx="756">
                  <c:v>41912</c:v>
                </c:pt>
                <c:pt idx="757">
                  <c:v>41913</c:v>
                </c:pt>
                <c:pt idx="758">
                  <c:v>41914</c:v>
                </c:pt>
                <c:pt idx="759">
                  <c:v>41915</c:v>
                </c:pt>
                <c:pt idx="760">
                  <c:v>41918</c:v>
                </c:pt>
                <c:pt idx="761">
                  <c:v>41919</c:v>
                </c:pt>
                <c:pt idx="762">
                  <c:v>41920</c:v>
                </c:pt>
                <c:pt idx="763">
                  <c:v>41921</c:v>
                </c:pt>
                <c:pt idx="764">
                  <c:v>41922</c:v>
                </c:pt>
                <c:pt idx="765">
                  <c:v>41926</c:v>
                </c:pt>
                <c:pt idx="766">
                  <c:v>41927</c:v>
                </c:pt>
                <c:pt idx="767">
                  <c:v>41928</c:v>
                </c:pt>
                <c:pt idx="768">
                  <c:v>41929</c:v>
                </c:pt>
                <c:pt idx="769">
                  <c:v>41932</c:v>
                </c:pt>
                <c:pt idx="770">
                  <c:v>41933</c:v>
                </c:pt>
                <c:pt idx="771">
                  <c:v>41934</c:v>
                </c:pt>
                <c:pt idx="772">
                  <c:v>41935</c:v>
                </c:pt>
                <c:pt idx="773">
                  <c:v>41936</c:v>
                </c:pt>
                <c:pt idx="774">
                  <c:v>41939</c:v>
                </c:pt>
                <c:pt idx="775">
                  <c:v>41940</c:v>
                </c:pt>
                <c:pt idx="776">
                  <c:v>41941</c:v>
                </c:pt>
                <c:pt idx="777">
                  <c:v>41942</c:v>
                </c:pt>
                <c:pt idx="778">
                  <c:v>41943</c:v>
                </c:pt>
                <c:pt idx="779">
                  <c:v>41947</c:v>
                </c:pt>
                <c:pt idx="780">
                  <c:v>41948</c:v>
                </c:pt>
                <c:pt idx="781">
                  <c:v>41949</c:v>
                </c:pt>
                <c:pt idx="782">
                  <c:v>41950</c:v>
                </c:pt>
                <c:pt idx="783">
                  <c:v>41953</c:v>
                </c:pt>
                <c:pt idx="784">
                  <c:v>41954</c:v>
                </c:pt>
                <c:pt idx="785">
                  <c:v>41955</c:v>
                </c:pt>
                <c:pt idx="786">
                  <c:v>41956</c:v>
                </c:pt>
                <c:pt idx="787">
                  <c:v>41957</c:v>
                </c:pt>
                <c:pt idx="788">
                  <c:v>41960</c:v>
                </c:pt>
                <c:pt idx="789">
                  <c:v>41961</c:v>
                </c:pt>
                <c:pt idx="790">
                  <c:v>41962</c:v>
                </c:pt>
                <c:pt idx="791">
                  <c:v>41963</c:v>
                </c:pt>
                <c:pt idx="792">
                  <c:v>41964</c:v>
                </c:pt>
                <c:pt idx="793">
                  <c:v>41968</c:v>
                </c:pt>
                <c:pt idx="794">
                  <c:v>41969</c:v>
                </c:pt>
                <c:pt idx="795">
                  <c:v>41970</c:v>
                </c:pt>
                <c:pt idx="796">
                  <c:v>41971</c:v>
                </c:pt>
                <c:pt idx="797">
                  <c:v>41974</c:v>
                </c:pt>
                <c:pt idx="798">
                  <c:v>41975</c:v>
                </c:pt>
                <c:pt idx="799">
                  <c:v>41976</c:v>
                </c:pt>
                <c:pt idx="800">
                  <c:v>41977</c:v>
                </c:pt>
                <c:pt idx="801">
                  <c:v>41978</c:v>
                </c:pt>
                <c:pt idx="802">
                  <c:v>41981</c:v>
                </c:pt>
                <c:pt idx="803">
                  <c:v>41982</c:v>
                </c:pt>
                <c:pt idx="804">
                  <c:v>41983</c:v>
                </c:pt>
                <c:pt idx="805">
                  <c:v>41984</c:v>
                </c:pt>
                <c:pt idx="806">
                  <c:v>41985</c:v>
                </c:pt>
                <c:pt idx="807">
                  <c:v>41988</c:v>
                </c:pt>
                <c:pt idx="808">
                  <c:v>41989</c:v>
                </c:pt>
                <c:pt idx="809">
                  <c:v>41990</c:v>
                </c:pt>
                <c:pt idx="810">
                  <c:v>41991</c:v>
                </c:pt>
                <c:pt idx="811">
                  <c:v>41992</c:v>
                </c:pt>
                <c:pt idx="812">
                  <c:v>41995</c:v>
                </c:pt>
                <c:pt idx="813">
                  <c:v>41997</c:v>
                </c:pt>
                <c:pt idx="814">
                  <c:v>41998</c:v>
                </c:pt>
                <c:pt idx="815">
                  <c:v>41999</c:v>
                </c:pt>
                <c:pt idx="816">
                  <c:v>42002</c:v>
                </c:pt>
                <c:pt idx="817">
                  <c:v>42003</c:v>
                </c:pt>
                <c:pt idx="818">
                  <c:v>42009</c:v>
                </c:pt>
                <c:pt idx="819">
                  <c:v>42010</c:v>
                </c:pt>
                <c:pt idx="820">
                  <c:v>42011</c:v>
                </c:pt>
                <c:pt idx="821">
                  <c:v>42012</c:v>
                </c:pt>
                <c:pt idx="822">
                  <c:v>42013</c:v>
                </c:pt>
                <c:pt idx="823">
                  <c:v>42017</c:v>
                </c:pt>
                <c:pt idx="824">
                  <c:v>42018</c:v>
                </c:pt>
                <c:pt idx="825">
                  <c:v>42019</c:v>
                </c:pt>
                <c:pt idx="826">
                  <c:v>42020</c:v>
                </c:pt>
                <c:pt idx="827">
                  <c:v>42023</c:v>
                </c:pt>
                <c:pt idx="828">
                  <c:v>42024</c:v>
                </c:pt>
                <c:pt idx="829">
                  <c:v>42025</c:v>
                </c:pt>
                <c:pt idx="830">
                  <c:v>42026</c:v>
                </c:pt>
                <c:pt idx="831">
                  <c:v>42027</c:v>
                </c:pt>
                <c:pt idx="832">
                  <c:v>42030</c:v>
                </c:pt>
                <c:pt idx="833">
                  <c:v>42031</c:v>
                </c:pt>
                <c:pt idx="834">
                  <c:v>42032</c:v>
                </c:pt>
                <c:pt idx="835">
                  <c:v>42033</c:v>
                </c:pt>
                <c:pt idx="836">
                  <c:v>42034</c:v>
                </c:pt>
                <c:pt idx="837">
                  <c:v>42037</c:v>
                </c:pt>
                <c:pt idx="838">
                  <c:v>42038</c:v>
                </c:pt>
                <c:pt idx="839">
                  <c:v>42039</c:v>
                </c:pt>
                <c:pt idx="840">
                  <c:v>42040</c:v>
                </c:pt>
                <c:pt idx="841">
                  <c:v>42041</c:v>
                </c:pt>
                <c:pt idx="842">
                  <c:v>42044</c:v>
                </c:pt>
                <c:pt idx="843">
                  <c:v>42045</c:v>
                </c:pt>
                <c:pt idx="844">
                  <c:v>42047</c:v>
                </c:pt>
                <c:pt idx="845">
                  <c:v>42048</c:v>
                </c:pt>
                <c:pt idx="846">
                  <c:v>42051</c:v>
                </c:pt>
                <c:pt idx="847">
                  <c:v>42052</c:v>
                </c:pt>
                <c:pt idx="848">
                  <c:v>42053</c:v>
                </c:pt>
                <c:pt idx="849">
                  <c:v>42054</c:v>
                </c:pt>
                <c:pt idx="850">
                  <c:v>42055</c:v>
                </c:pt>
                <c:pt idx="851">
                  <c:v>42058</c:v>
                </c:pt>
                <c:pt idx="852">
                  <c:v>42059</c:v>
                </c:pt>
                <c:pt idx="853">
                  <c:v>42060</c:v>
                </c:pt>
                <c:pt idx="854">
                  <c:v>42061</c:v>
                </c:pt>
                <c:pt idx="855">
                  <c:v>42062</c:v>
                </c:pt>
                <c:pt idx="856">
                  <c:v>42065</c:v>
                </c:pt>
                <c:pt idx="857">
                  <c:v>42066</c:v>
                </c:pt>
                <c:pt idx="858">
                  <c:v>42067</c:v>
                </c:pt>
                <c:pt idx="859">
                  <c:v>42068</c:v>
                </c:pt>
                <c:pt idx="860">
                  <c:v>42069</c:v>
                </c:pt>
                <c:pt idx="861">
                  <c:v>42072</c:v>
                </c:pt>
                <c:pt idx="862">
                  <c:v>42073</c:v>
                </c:pt>
                <c:pt idx="863">
                  <c:v>42074</c:v>
                </c:pt>
                <c:pt idx="864">
                  <c:v>42075</c:v>
                </c:pt>
                <c:pt idx="865">
                  <c:v>42076</c:v>
                </c:pt>
                <c:pt idx="866">
                  <c:v>42079</c:v>
                </c:pt>
                <c:pt idx="867">
                  <c:v>42080</c:v>
                </c:pt>
                <c:pt idx="868">
                  <c:v>42081</c:v>
                </c:pt>
                <c:pt idx="869">
                  <c:v>42082</c:v>
                </c:pt>
                <c:pt idx="870">
                  <c:v>42083</c:v>
                </c:pt>
                <c:pt idx="871">
                  <c:v>42086</c:v>
                </c:pt>
                <c:pt idx="872">
                  <c:v>42087</c:v>
                </c:pt>
                <c:pt idx="873">
                  <c:v>42088</c:v>
                </c:pt>
                <c:pt idx="874">
                  <c:v>42089</c:v>
                </c:pt>
                <c:pt idx="875">
                  <c:v>42090</c:v>
                </c:pt>
                <c:pt idx="876">
                  <c:v>42093</c:v>
                </c:pt>
                <c:pt idx="877">
                  <c:v>42094</c:v>
                </c:pt>
                <c:pt idx="878">
                  <c:v>42095</c:v>
                </c:pt>
                <c:pt idx="879">
                  <c:v>42096</c:v>
                </c:pt>
                <c:pt idx="880">
                  <c:v>42097</c:v>
                </c:pt>
                <c:pt idx="881">
                  <c:v>42100</c:v>
                </c:pt>
                <c:pt idx="882">
                  <c:v>42101</c:v>
                </c:pt>
                <c:pt idx="883">
                  <c:v>42102</c:v>
                </c:pt>
                <c:pt idx="884">
                  <c:v>42103</c:v>
                </c:pt>
                <c:pt idx="885">
                  <c:v>42104</c:v>
                </c:pt>
                <c:pt idx="886">
                  <c:v>42107</c:v>
                </c:pt>
                <c:pt idx="887">
                  <c:v>42108</c:v>
                </c:pt>
                <c:pt idx="888">
                  <c:v>42109</c:v>
                </c:pt>
                <c:pt idx="889">
                  <c:v>42110</c:v>
                </c:pt>
                <c:pt idx="890">
                  <c:v>42111</c:v>
                </c:pt>
                <c:pt idx="891">
                  <c:v>42114</c:v>
                </c:pt>
                <c:pt idx="892">
                  <c:v>42115</c:v>
                </c:pt>
                <c:pt idx="893">
                  <c:v>42116</c:v>
                </c:pt>
                <c:pt idx="894">
                  <c:v>42117</c:v>
                </c:pt>
                <c:pt idx="895">
                  <c:v>42118</c:v>
                </c:pt>
                <c:pt idx="896">
                  <c:v>42121</c:v>
                </c:pt>
                <c:pt idx="897">
                  <c:v>42122</c:v>
                </c:pt>
                <c:pt idx="898">
                  <c:v>42124</c:v>
                </c:pt>
                <c:pt idx="899">
                  <c:v>42125</c:v>
                </c:pt>
                <c:pt idx="900">
                  <c:v>42131</c:v>
                </c:pt>
                <c:pt idx="901">
                  <c:v>42132</c:v>
                </c:pt>
                <c:pt idx="902">
                  <c:v>42135</c:v>
                </c:pt>
                <c:pt idx="903">
                  <c:v>42136</c:v>
                </c:pt>
                <c:pt idx="904">
                  <c:v>42137</c:v>
                </c:pt>
                <c:pt idx="905">
                  <c:v>42138</c:v>
                </c:pt>
                <c:pt idx="906">
                  <c:v>42139</c:v>
                </c:pt>
                <c:pt idx="907">
                  <c:v>42142</c:v>
                </c:pt>
                <c:pt idx="908">
                  <c:v>42143</c:v>
                </c:pt>
                <c:pt idx="909">
                  <c:v>42144</c:v>
                </c:pt>
                <c:pt idx="910">
                  <c:v>42145</c:v>
                </c:pt>
                <c:pt idx="911">
                  <c:v>42146</c:v>
                </c:pt>
                <c:pt idx="912">
                  <c:v>42149</c:v>
                </c:pt>
                <c:pt idx="913">
                  <c:v>42150</c:v>
                </c:pt>
                <c:pt idx="914">
                  <c:v>42151</c:v>
                </c:pt>
                <c:pt idx="915">
                  <c:v>42152</c:v>
                </c:pt>
                <c:pt idx="916">
                  <c:v>42153</c:v>
                </c:pt>
                <c:pt idx="917">
                  <c:v>42156</c:v>
                </c:pt>
                <c:pt idx="918">
                  <c:v>42157</c:v>
                </c:pt>
                <c:pt idx="919">
                  <c:v>42158</c:v>
                </c:pt>
                <c:pt idx="920">
                  <c:v>42159</c:v>
                </c:pt>
                <c:pt idx="921">
                  <c:v>42160</c:v>
                </c:pt>
                <c:pt idx="922">
                  <c:v>42163</c:v>
                </c:pt>
                <c:pt idx="923">
                  <c:v>42164</c:v>
                </c:pt>
                <c:pt idx="924">
                  <c:v>42165</c:v>
                </c:pt>
                <c:pt idx="925">
                  <c:v>42166</c:v>
                </c:pt>
                <c:pt idx="926">
                  <c:v>42167</c:v>
                </c:pt>
                <c:pt idx="927">
                  <c:v>42170</c:v>
                </c:pt>
                <c:pt idx="928">
                  <c:v>42171</c:v>
                </c:pt>
                <c:pt idx="929">
                  <c:v>42172</c:v>
                </c:pt>
                <c:pt idx="930">
                  <c:v>42173</c:v>
                </c:pt>
                <c:pt idx="931">
                  <c:v>42174</c:v>
                </c:pt>
                <c:pt idx="932">
                  <c:v>42177</c:v>
                </c:pt>
                <c:pt idx="933">
                  <c:v>42178</c:v>
                </c:pt>
                <c:pt idx="934">
                  <c:v>42179</c:v>
                </c:pt>
                <c:pt idx="935">
                  <c:v>42180</c:v>
                </c:pt>
                <c:pt idx="936">
                  <c:v>42181</c:v>
                </c:pt>
                <c:pt idx="937">
                  <c:v>42184</c:v>
                </c:pt>
                <c:pt idx="938">
                  <c:v>42185</c:v>
                </c:pt>
                <c:pt idx="939">
                  <c:v>42186</c:v>
                </c:pt>
                <c:pt idx="940">
                  <c:v>42187</c:v>
                </c:pt>
                <c:pt idx="941">
                  <c:v>42188</c:v>
                </c:pt>
                <c:pt idx="942">
                  <c:v>42191</c:v>
                </c:pt>
                <c:pt idx="943">
                  <c:v>42192</c:v>
                </c:pt>
                <c:pt idx="944">
                  <c:v>42193</c:v>
                </c:pt>
                <c:pt idx="945">
                  <c:v>42194</c:v>
                </c:pt>
                <c:pt idx="946">
                  <c:v>42195</c:v>
                </c:pt>
                <c:pt idx="947">
                  <c:v>42198</c:v>
                </c:pt>
                <c:pt idx="948">
                  <c:v>42199</c:v>
                </c:pt>
                <c:pt idx="949">
                  <c:v>42200</c:v>
                </c:pt>
                <c:pt idx="950">
                  <c:v>42201</c:v>
                </c:pt>
                <c:pt idx="951">
                  <c:v>42202</c:v>
                </c:pt>
                <c:pt idx="952">
                  <c:v>42206</c:v>
                </c:pt>
                <c:pt idx="953">
                  <c:v>42207</c:v>
                </c:pt>
                <c:pt idx="954">
                  <c:v>42208</c:v>
                </c:pt>
                <c:pt idx="955">
                  <c:v>42209</c:v>
                </c:pt>
                <c:pt idx="956">
                  <c:v>42212</c:v>
                </c:pt>
                <c:pt idx="957">
                  <c:v>42213</c:v>
                </c:pt>
                <c:pt idx="958">
                  <c:v>42214</c:v>
                </c:pt>
                <c:pt idx="959">
                  <c:v>42215</c:v>
                </c:pt>
              </c:numCache>
            </c:numRef>
          </c:cat>
          <c:val>
            <c:numRef>
              <c:f>'Beta-GARCH'!$O$266:$O$973</c:f>
              <c:numCache>
                <c:formatCode>General</c:formatCode>
                <c:ptCount val="708"/>
                <c:pt idx="0">
                  <c:v>3.0729329058177036E-2</c:v>
                </c:pt>
                <c:pt idx="1">
                  <c:v>4.4871054106505007E-2</c:v>
                </c:pt>
                <c:pt idx="2">
                  <c:v>4.4843077273534301E-2</c:v>
                </c:pt>
                <c:pt idx="3">
                  <c:v>4.488180562157508E-2</c:v>
                </c:pt>
                <c:pt idx="4">
                  <c:v>4.4953524605449997E-2</c:v>
                </c:pt>
                <c:pt idx="5">
                  <c:v>4.4953468751252994E-2</c:v>
                </c:pt>
                <c:pt idx="6">
                  <c:v>4.49788393305856E-2</c:v>
                </c:pt>
                <c:pt idx="7">
                  <c:v>4.4913586269618465E-2</c:v>
                </c:pt>
                <c:pt idx="8">
                  <c:v>4.4942243199235905E-2</c:v>
                </c:pt>
                <c:pt idx="9">
                  <c:v>4.4919468084455953E-2</c:v>
                </c:pt>
                <c:pt idx="10">
                  <c:v>4.4976953824535239E-2</c:v>
                </c:pt>
                <c:pt idx="11">
                  <c:v>4.490754757049753E-2</c:v>
                </c:pt>
                <c:pt idx="12">
                  <c:v>4.4816883636084194E-2</c:v>
                </c:pt>
                <c:pt idx="13">
                  <c:v>4.4771127774168244E-2</c:v>
                </c:pt>
                <c:pt idx="14">
                  <c:v>4.478364080865354E-2</c:v>
                </c:pt>
                <c:pt idx="15">
                  <c:v>4.4549360182124839E-2</c:v>
                </c:pt>
                <c:pt idx="16">
                  <c:v>4.447734504514575E-2</c:v>
                </c:pt>
                <c:pt idx="17">
                  <c:v>4.4488664633910324E-2</c:v>
                </c:pt>
                <c:pt idx="18">
                  <c:v>4.4457628327415184E-2</c:v>
                </c:pt>
                <c:pt idx="19">
                  <c:v>4.4483048679891432E-2</c:v>
                </c:pt>
                <c:pt idx="20">
                  <c:v>4.4491026269248501E-2</c:v>
                </c:pt>
                <c:pt idx="21">
                  <c:v>4.4380599755676736E-2</c:v>
                </c:pt>
                <c:pt idx="22">
                  <c:v>4.4403977921204305E-2</c:v>
                </c:pt>
                <c:pt idx="23">
                  <c:v>4.4424344803440832E-2</c:v>
                </c:pt>
                <c:pt idx="24">
                  <c:v>4.4349447241348039E-2</c:v>
                </c:pt>
                <c:pt idx="25">
                  <c:v>4.4374359112405108E-2</c:v>
                </c:pt>
                <c:pt idx="26">
                  <c:v>4.4354563112724329E-2</c:v>
                </c:pt>
                <c:pt idx="27">
                  <c:v>4.4341991589791546E-2</c:v>
                </c:pt>
                <c:pt idx="28">
                  <c:v>4.4350313392698557E-2</c:v>
                </c:pt>
                <c:pt idx="29">
                  <c:v>4.4306772047705612E-2</c:v>
                </c:pt>
                <c:pt idx="30">
                  <c:v>4.4205297834535688E-2</c:v>
                </c:pt>
                <c:pt idx="31">
                  <c:v>4.4199061928743684E-2</c:v>
                </c:pt>
                <c:pt idx="32">
                  <c:v>4.4180010341101215E-2</c:v>
                </c:pt>
                <c:pt idx="33">
                  <c:v>4.4124724971934648E-2</c:v>
                </c:pt>
                <c:pt idx="34">
                  <c:v>4.4126659189900629E-2</c:v>
                </c:pt>
                <c:pt idx="35">
                  <c:v>4.4210144038971923E-2</c:v>
                </c:pt>
                <c:pt idx="36">
                  <c:v>4.4219048869116394E-2</c:v>
                </c:pt>
                <c:pt idx="37">
                  <c:v>4.4411046872025337E-2</c:v>
                </c:pt>
                <c:pt idx="38">
                  <c:v>4.4445274757604125E-2</c:v>
                </c:pt>
                <c:pt idx="39">
                  <c:v>4.4642827507878159E-2</c:v>
                </c:pt>
                <c:pt idx="40">
                  <c:v>4.4712421237284285E-2</c:v>
                </c:pt>
                <c:pt idx="41">
                  <c:v>4.4723750126728107E-2</c:v>
                </c:pt>
                <c:pt idx="42">
                  <c:v>4.466017773960046E-2</c:v>
                </c:pt>
                <c:pt idx="43">
                  <c:v>4.4666939037945719E-2</c:v>
                </c:pt>
                <c:pt idx="44">
                  <c:v>4.4679813710557285E-2</c:v>
                </c:pt>
                <c:pt idx="45">
                  <c:v>4.4607206243069693E-2</c:v>
                </c:pt>
                <c:pt idx="46">
                  <c:v>4.4488536502247475E-2</c:v>
                </c:pt>
                <c:pt idx="47">
                  <c:v>4.419702202796133E-2</c:v>
                </c:pt>
                <c:pt idx="48">
                  <c:v>4.4095619166674968E-2</c:v>
                </c:pt>
                <c:pt idx="49">
                  <c:v>4.4063325571401524E-2</c:v>
                </c:pt>
                <c:pt idx="50">
                  <c:v>4.407577290830926E-2</c:v>
                </c:pt>
                <c:pt idx="51">
                  <c:v>4.4057876994619397E-2</c:v>
                </c:pt>
                <c:pt idx="52">
                  <c:v>4.4115778518507204E-2</c:v>
                </c:pt>
                <c:pt idx="53">
                  <c:v>4.4141456354087845E-2</c:v>
                </c:pt>
                <c:pt idx="54">
                  <c:v>4.4159018439063183E-2</c:v>
                </c:pt>
                <c:pt idx="55">
                  <c:v>4.4283507586570341E-2</c:v>
                </c:pt>
                <c:pt idx="56">
                  <c:v>4.4247583767255697E-2</c:v>
                </c:pt>
                <c:pt idx="57">
                  <c:v>4.4366912900968961E-2</c:v>
                </c:pt>
                <c:pt idx="58">
                  <c:v>4.433899620503904E-2</c:v>
                </c:pt>
                <c:pt idx="59">
                  <c:v>4.4323540210263634E-2</c:v>
                </c:pt>
                <c:pt idx="60">
                  <c:v>4.4273505925316398E-2</c:v>
                </c:pt>
                <c:pt idx="61">
                  <c:v>4.4280491803022855E-2</c:v>
                </c:pt>
                <c:pt idx="62">
                  <c:v>4.4326115660906121E-2</c:v>
                </c:pt>
                <c:pt idx="63">
                  <c:v>4.4371996393510131E-2</c:v>
                </c:pt>
                <c:pt idx="64">
                  <c:v>4.4443819767976053E-2</c:v>
                </c:pt>
                <c:pt idx="65">
                  <c:v>4.4470581008173991E-2</c:v>
                </c:pt>
                <c:pt idx="66">
                  <c:v>4.4459439679009616E-2</c:v>
                </c:pt>
                <c:pt idx="67">
                  <c:v>4.4347161640347674E-2</c:v>
                </c:pt>
                <c:pt idx="68">
                  <c:v>4.4367856247638601E-2</c:v>
                </c:pt>
                <c:pt idx="69">
                  <c:v>4.4284903110516763E-2</c:v>
                </c:pt>
                <c:pt idx="70">
                  <c:v>4.4190770950561946E-2</c:v>
                </c:pt>
                <c:pt idx="71">
                  <c:v>4.4224744063608039E-2</c:v>
                </c:pt>
                <c:pt idx="72">
                  <c:v>4.418912746540727E-2</c:v>
                </c:pt>
                <c:pt idx="73">
                  <c:v>4.4200096050003315E-2</c:v>
                </c:pt>
                <c:pt idx="74">
                  <c:v>4.4226533557421219E-2</c:v>
                </c:pt>
                <c:pt idx="75">
                  <c:v>4.4173269813356571E-2</c:v>
                </c:pt>
                <c:pt idx="76">
                  <c:v>4.4196702095283751E-2</c:v>
                </c:pt>
                <c:pt idx="77">
                  <c:v>4.3701280421878666E-2</c:v>
                </c:pt>
                <c:pt idx="78">
                  <c:v>4.3646685716993788E-2</c:v>
                </c:pt>
                <c:pt idx="79">
                  <c:v>4.3588188268509388E-2</c:v>
                </c:pt>
                <c:pt idx="80">
                  <c:v>4.3575734165419003E-2</c:v>
                </c:pt>
                <c:pt idx="81">
                  <c:v>4.3731607413959005E-2</c:v>
                </c:pt>
                <c:pt idx="82">
                  <c:v>4.3761456671351548E-2</c:v>
                </c:pt>
                <c:pt idx="83">
                  <c:v>4.3761605669370415E-2</c:v>
                </c:pt>
                <c:pt idx="84">
                  <c:v>4.3668388892370798E-2</c:v>
                </c:pt>
                <c:pt idx="85">
                  <c:v>4.3653223110142476E-2</c:v>
                </c:pt>
                <c:pt idx="86">
                  <c:v>4.3825412122223205E-2</c:v>
                </c:pt>
                <c:pt idx="87">
                  <c:v>4.3818997056062327E-2</c:v>
                </c:pt>
                <c:pt idx="88">
                  <c:v>4.3781636817575589E-2</c:v>
                </c:pt>
                <c:pt idx="89">
                  <c:v>4.3745939472860304E-2</c:v>
                </c:pt>
                <c:pt idx="90">
                  <c:v>4.3715061355401666E-2</c:v>
                </c:pt>
                <c:pt idx="91">
                  <c:v>4.3789605348833902E-2</c:v>
                </c:pt>
                <c:pt idx="92">
                  <c:v>4.3938002900134103E-2</c:v>
                </c:pt>
                <c:pt idx="93">
                  <c:v>4.3924563466264846E-2</c:v>
                </c:pt>
                <c:pt idx="94">
                  <c:v>4.3955365026103005E-2</c:v>
                </c:pt>
                <c:pt idx="95">
                  <c:v>4.4051893066574303E-2</c:v>
                </c:pt>
                <c:pt idx="96">
                  <c:v>4.4027995195899387E-2</c:v>
                </c:pt>
                <c:pt idx="97">
                  <c:v>4.4090747095047851E-2</c:v>
                </c:pt>
                <c:pt idx="98">
                  <c:v>4.4192434509301111E-2</c:v>
                </c:pt>
                <c:pt idx="99">
                  <c:v>4.3903998489754979E-2</c:v>
                </c:pt>
                <c:pt idx="100">
                  <c:v>4.3921891042022043E-2</c:v>
                </c:pt>
                <c:pt idx="101">
                  <c:v>4.4024974008046745E-2</c:v>
                </c:pt>
                <c:pt idx="102">
                  <c:v>4.4026566188462082E-2</c:v>
                </c:pt>
                <c:pt idx="103">
                  <c:v>4.4055214871511018E-2</c:v>
                </c:pt>
                <c:pt idx="104">
                  <c:v>4.4060664782058639E-2</c:v>
                </c:pt>
                <c:pt idx="105">
                  <c:v>4.4124940824803872E-2</c:v>
                </c:pt>
                <c:pt idx="106">
                  <c:v>4.4175421811340917E-2</c:v>
                </c:pt>
                <c:pt idx="107">
                  <c:v>4.4248209741174917E-2</c:v>
                </c:pt>
                <c:pt idx="108">
                  <c:v>4.4262592951878517E-2</c:v>
                </c:pt>
                <c:pt idx="109">
                  <c:v>4.4237634925230085E-2</c:v>
                </c:pt>
                <c:pt idx="110">
                  <c:v>4.4389985231857138E-2</c:v>
                </c:pt>
                <c:pt idx="111">
                  <c:v>4.4551909738525484E-2</c:v>
                </c:pt>
                <c:pt idx="112">
                  <c:v>4.4674820449359755E-2</c:v>
                </c:pt>
                <c:pt idx="113">
                  <c:v>4.4643487615799435E-2</c:v>
                </c:pt>
                <c:pt idx="114">
                  <c:v>4.4631358819240526E-2</c:v>
                </c:pt>
                <c:pt idx="115">
                  <c:v>4.4664252844612375E-2</c:v>
                </c:pt>
                <c:pt idx="116">
                  <c:v>4.4670020175919097E-2</c:v>
                </c:pt>
                <c:pt idx="117">
                  <c:v>4.4685798348078655E-2</c:v>
                </c:pt>
                <c:pt idx="118">
                  <c:v>4.46603231045564E-2</c:v>
                </c:pt>
                <c:pt idx="119">
                  <c:v>4.4670980002640713E-2</c:v>
                </c:pt>
                <c:pt idx="120">
                  <c:v>4.4701171101450658E-2</c:v>
                </c:pt>
                <c:pt idx="121">
                  <c:v>4.4699892027514926E-2</c:v>
                </c:pt>
                <c:pt idx="122">
                  <c:v>4.464227849687722E-2</c:v>
                </c:pt>
                <c:pt idx="123">
                  <c:v>4.4651729369554673E-2</c:v>
                </c:pt>
                <c:pt idx="124">
                  <c:v>4.4673224169094902E-2</c:v>
                </c:pt>
                <c:pt idx="125">
                  <c:v>4.4661332021967377E-2</c:v>
                </c:pt>
                <c:pt idx="126">
                  <c:v>4.4704717518593062E-2</c:v>
                </c:pt>
                <c:pt idx="127">
                  <c:v>4.4759226800739078E-2</c:v>
                </c:pt>
                <c:pt idx="128">
                  <c:v>4.4776367047188993E-2</c:v>
                </c:pt>
                <c:pt idx="129">
                  <c:v>4.4820339394536293E-2</c:v>
                </c:pt>
                <c:pt idx="130">
                  <c:v>4.4805467339234593E-2</c:v>
                </c:pt>
                <c:pt idx="131">
                  <c:v>4.4842375369142609E-2</c:v>
                </c:pt>
                <c:pt idx="132">
                  <c:v>4.4843524519465182E-2</c:v>
                </c:pt>
                <c:pt idx="133">
                  <c:v>4.4835939367481724E-2</c:v>
                </c:pt>
                <c:pt idx="134">
                  <c:v>4.4875619494832431E-2</c:v>
                </c:pt>
                <c:pt idx="135">
                  <c:v>4.4831004132907484E-2</c:v>
                </c:pt>
                <c:pt idx="136">
                  <c:v>4.4820274427386578E-2</c:v>
                </c:pt>
                <c:pt idx="137">
                  <c:v>4.4801002672002814E-2</c:v>
                </c:pt>
                <c:pt idx="138">
                  <c:v>4.4573384142098715E-2</c:v>
                </c:pt>
                <c:pt idx="139">
                  <c:v>4.4536341339060308E-2</c:v>
                </c:pt>
                <c:pt idx="140">
                  <c:v>4.4456451581565283E-2</c:v>
                </c:pt>
                <c:pt idx="141">
                  <c:v>4.444081721514432E-2</c:v>
                </c:pt>
                <c:pt idx="142">
                  <c:v>4.4412732310246818E-2</c:v>
                </c:pt>
                <c:pt idx="143">
                  <c:v>4.4207991748637106E-2</c:v>
                </c:pt>
                <c:pt idx="144">
                  <c:v>4.4353581318997887E-2</c:v>
                </c:pt>
                <c:pt idx="145">
                  <c:v>4.4289803777417272E-2</c:v>
                </c:pt>
                <c:pt idx="146">
                  <c:v>4.4349730057053477E-2</c:v>
                </c:pt>
                <c:pt idx="147">
                  <c:v>4.449798361612451E-2</c:v>
                </c:pt>
                <c:pt idx="148">
                  <c:v>4.4475781443753561E-2</c:v>
                </c:pt>
                <c:pt idx="149">
                  <c:v>4.4405866418249888E-2</c:v>
                </c:pt>
                <c:pt idx="150">
                  <c:v>4.4435243608248402E-2</c:v>
                </c:pt>
                <c:pt idx="151">
                  <c:v>4.4406510140310697E-2</c:v>
                </c:pt>
                <c:pt idx="152">
                  <c:v>4.4400375686292765E-2</c:v>
                </c:pt>
                <c:pt idx="153">
                  <c:v>4.4374104656232483E-2</c:v>
                </c:pt>
                <c:pt idx="154">
                  <c:v>4.4340810640320256E-2</c:v>
                </c:pt>
                <c:pt idx="155">
                  <c:v>4.4329915954499872E-2</c:v>
                </c:pt>
                <c:pt idx="156">
                  <c:v>4.4303753303499539E-2</c:v>
                </c:pt>
                <c:pt idx="157">
                  <c:v>4.433141183737753E-2</c:v>
                </c:pt>
                <c:pt idx="158">
                  <c:v>4.4250171973369085E-2</c:v>
                </c:pt>
                <c:pt idx="159">
                  <c:v>4.4230752320540315E-2</c:v>
                </c:pt>
                <c:pt idx="160">
                  <c:v>4.4191387180593657E-2</c:v>
                </c:pt>
                <c:pt idx="161">
                  <c:v>4.4054386016383333E-2</c:v>
                </c:pt>
                <c:pt idx="162">
                  <c:v>4.4075664601503056E-2</c:v>
                </c:pt>
                <c:pt idx="163">
                  <c:v>4.4065538565998243E-2</c:v>
                </c:pt>
                <c:pt idx="164">
                  <c:v>4.4070371930352209E-2</c:v>
                </c:pt>
                <c:pt idx="165">
                  <c:v>4.4032421502199E-2</c:v>
                </c:pt>
                <c:pt idx="166">
                  <c:v>4.3853840030047268E-2</c:v>
                </c:pt>
                <c:pt idx="167">
                  <c:v>4.3845885416923941E-2</c:v>
                </c:pt>
                <c:pt idx="168">
                  <c:v>4.3800536040661767E-2</c:v>
                </c:pt>
                <c:pt idx="169">
                  <c:v>4.3830569440706152E-2</c:v>
                </c:pt>
                <c:pt idx="170">
                  <c:v>4.3785067807781304E-2</c:v>
                </c:pt>
                <c:pt idx="171">
                  <c:v>4.3885156763162333E-2</c:v>
                </c:pt>
                <c:pt idx="172">
                  <c:v>4.3973626694446002E-2</c:v>
                </c:pt>
                <c:pt idx="173">
                  <c:v>4.3993056915060592E-2</c:v>
                </c:pt>
                <c:pt idx="174">
                  <c:v>4.4053779369610128E-2</c:v>
                </c:pt>
                <c:pt idx="175">
                  <c:v>4.4237186677031567E-2</c:v>
                </c:pt>
                <c:pt idx="176">
                  <c:v>4.421652451709529E-2</c:v>
                </c:pt>
                <c:pt idx="177">
                  <c:v>4.4184973337779397E-2</c:v>
                </c:pt>
                <c:pt idx="178">
                  <c:v>4.4129022060463347E-2</c:v>
                </c:pt>
                <c:pt idx="179">
                  <c:v>4.3940402915608127E-2</c:v>
                </c:pt>
                <c:pt idx="180">
                  <c:v>4.3941173723123617E-2</c:v>
                </c:pt>
                <c:pt idx="181">
                  <c:v>4.4052049120344598E-2</c:v>
                </c:pt>
                <c:pt idx="182">
                  <c:v>4.3778182982412726E-2</c:v>
                </c:pt>
                <c:pt idx="183">
                  <c:v>4.3858473607095466E-2</c:v>
                </c:pt>
                <c:pt idx="184">
                  <c:v>4.384108092660044E-2</c:v>
                </c:pt>
                <c:pt idx="185">
                  <c:v>4.4205733827526759E-2</c:v>
                </c:pt>
                <c:pt idx="186">
                  <c:v>4.4356689259355479E-2</c:v>
                </c:pt>
                <c:pt idx="187">
                  <c:v>4.4228627231222332E-2</c:v>
                </c:pt>
                <c:pt idx="188">
                  <c:v>4.4234979088109153E-2</c:v>
                </c:pt>
                <c:pt idx="189">
                  <c:v>4.4243734192238329E-2</c:v>
                </c:pt>
                <c:pt idx="190">
                  <c:v>4.4107668960154132E-2</c:v>
                </c:pt>
                <c:pt idx="191">
                  <c:v>4.4082301167593964E-2</c:v>
                </c:pt>
                <c:pt idx="192">
                  <c:v>4.4019194453034406E-2</c:v>
                </c:pt>
                <c:pt idx="193">
                  <c:v>4.4041601260954175E-2</c:v>
                </c:pt>
                <c:pt idx="194">
                  <c:v>4.4056263332439588E-2</c:v>
                </c:pt>
                <c:pt idx="195">
                  <c:v>4.3907005154905983E-2</c:v>
                </c:pt>
                <c:pt idx="196">
                  <c:v>4.4049464301266911E-2</c:v>
                </c:pt>
                <c:pt idx="197">
                  <c:v>4.3970688553008917E-2</c:v>
                </c:pt>
                <c:pt idx="198">
                  <c:v>4.3938190773157339E-2</c:v>
                </c:pt>
                <c:pt idx="199">
                  <c:v>4.3959232447395628E-2</c:v>
                </c:pt>
                <c:pt idx="200">
                  <c:v>4.3949406123600931E-2</c:v>
                </c:pt>
                <c:pt idx="201">
                  <c:v>4.3940424256804354E-2</c:v>
                </c:pt>
                <c:pt idx="202">
                  <c:v>4.4004094576096615E-2</c:v>
                </c:pt>
                <c:pt idx="203">
                  <c:v>4.4070631431900181E-2</c:v>
                </c:pt>
                <c:pt idx="204">
                  <c:v>4.4076775857059984E-2</c:v>
                </c:pt>
                <c:pt idx="205">
                  <c:v>4.4096166047721486E-2</c:v>
                </c:pt>
                <c:pt idx="206">
                  <c:v>4.4096009168149708E-2</c:v>
                </c:pt>
                <c:pt idx="207">
                  <c:v>4.4112718149284053E-2</c:v>
                </c:pt>
                <c:pt idx="208">
                  <c:v>4.4123011337775832E-2</c:v>
                </c:pt>
                <c:pt idx="209">
                  <c:v>4.4154485833597608E-2</c:v>
                </c:pt>
                <c:pt idx="210">
                  <c:v>4.4194585566635108E-2</c:v>
                </c:pt>
                <c:pt idx="211">
                  <c:v>4.4199674073550507E-2</c:v>
                </c:pt>
                <c:pt idx="212">
                  <c:v>4.4268211446365557E-2</c:v>
                </c:pt>
                <c:pt idx="213">
                  <c:v>4.4252582189590405E-2</c:v>
                </c:pt>
                <c:pt idx="214">
                  <c:v>4.4246517311044113E-2</c:v>
                </c:pt>
                <c:pt idx="215">
                  <c:v>4.4098133520795724E-2</c:v>
                </c:pt>
                <c:pt idx="216">
                  <c:v>4.3863561234277919E-2</c:v>
                </c:pt>
                <c:pt idx="217">
                  <c:v>4.389873069591136E-2</c:v>
                </c:pt>
                <c:pt idx="218">
                  <c:v>4.3928795142323486E-2</c:v>
                </c:pt>
                <c:pt idx="219">
                  <c:v>4.3781042060889917E-2</c:v>
                </c:pt>
                <c:pt idx="220">
                  <c:v>4.3430159946081993E-2</c:v>
                </c:pt>
                <c:pt idx="221">
                  <c:v>4.3364394072312518E-2</c:v>
                </c:pt>
                <c:pt idx="222">
                  <c:v>4.3445102479938512E-2</c:v>
                </c:pt>
                <c:pt idx="223">
                  <c:v>4.3341593773245327E-2</c:v>
                </c:pt>
                <c:pt idx="224">
                  <c:v>4.3376875647127659E-2</c:v>
                </c:pt>
                <c:pt idx="225">
                  <c:v>4.3366348672204916E-2</c:v>
                </c:pt>
                <c:pt idx="226">
                  <c:v>4.3378418396068437E-2</c:v>
                </c:pt>
                <c:pt idx="227">
                  <c:v>4.3133014981596267E-2</c:v>
                </c:pt>
                <c:pt idx="228">
                  <c:v>4.3128436661033671E-2</c:v>
                </c:pt>
                <c:pt idx="229">
                  <c:v>4.3090475416584312E-2</c:v>
                </c:pt>
                <c:pt idx="230">
                  <c:v>4.312035180097358E-2</c:v>
                </c:pt>
                <c:pt idx="231">
                  <c:v>4.3136162691041674E-2</c:v>
                </c:pt>
                <c:pt idx="232">
                  <c:v>4.309477852113492E-2</c:v>
                </c:pt>
                <c:pt idx="233">
                  <c:v>4.3055907691765816E-2</c:v>
                </c:pt>
                <c:pt idx="234">
                  <c:v>4.3065808542579097E-2</c:v>
                </c:pt>
                <c:pt idx="235">
                  <c:v>4.3013805502532941E-2</c:v>
                </c:pt>
                <c:pt idx="236">
                  <c:v>4.307940672821086E-2</c:v>
                </c:pt>
                <c:pt idx="237">
                  <c:v>4.3060984493070893E-2</c:v>
                </c:pt>
                <c:pt idx="238">
                  <c:v>4.30843628350965E-2</c:v>
                </c:pt>
                <c:pt idx="239">
                  <c:v>4.3084435868206115E-2</c:v>
                </c:pt>
                <c:pt idx="240">
                  <c:v>4.3004087343523109E-2</c:v>
                </c:pt>
                <c:pt idx="241">
                  <c:v>4.3012865273680367E-2</c:v>
                </c:pt>
                <c:pt idx="242">
                  <c:v>4.2845103766782688E-2</c:v>
                </c:pt>
                <c:pt idx="243">
                  <c:v>4.2847135264011259E-2</c:v>
                </c:pt>
                <c:pt idx="244">
                  <c:v>4.2872212794739628E-2</c:v>
                </c:pt>
                <c:pt idx="245">
                  <c:v>4.2871962088607544E-2</c:v>
                </c:pt>
                <c:pt idx="246">
                  <c:v>4.2882731824013011E-2</c:v>
                </c:pt>
                <c:pt idx="247">
                  <c:v>4.2908941077358528E-2</c:v>
                </c:pt>
                <c:pt idx="248">
                  <c:v>4.2909599878572145E-2</c:v>
                </c:pt>
                <c:pt idx="249">
                  <c:v>4.2902475171863227E-2</c:v>
                </c:pt>
                <c:pt idx="250">
                  <c:v>4.291152944667715E-2</c:v>
                </c:pt>
                <c:pt idx="251">
                  <c:v>4.2905374149126381E-2</c:v>
                </c:pt>
                <c:pt idx="252">
                  <c:v>4.2896508648214413E-2</c:v>
                </c:pt>
                <c:pt idx="253">
                  <c:v>4.2953115356468854E-2</c:v>
                </c:pt>
                <c:pt idx="254">
                  <c:v>4.2965445363504703E-2</c:v>
                </c:pt>
                <c:pt idx="255">
                  <c:v>4.299126359511634E-2</c:v>
                </c:pt>
                <c:pt idx="256">
                  <c:v>4.2985547810961401E-2</c:v>
                </c:pt>
                <c:pt idx="257">
                  <c:v>4.2951882138927588E-2</c:v>
                </c:pt>
                <c:pt idx="258">
                  <c:v>4.2935132828789559E-2</c:v>
                </c:pt>
                <c:pt idx="259">
                  <c:v>4.286738426510521E-2</c:v>
                </c:pt>
                <c:pt idx="260">
                  <c:v>4.2863831176070885E-2</c:v>
                </c:pt>
                <c:pt idx="261">
                  <c:v>4.2887601500879037E-2</c:v>
                </c:pt>
                <c:pt idx="262">
                  <c:v>4.290654854690662E-2</c:v>
                </c:pt>
                <c:pt idx="263">
                  <c:v>4.2912265771053969E-2</c:v>
                </c:pt>
                <c:pt idx="264">
                  <c:v>4.294286676081524E-2</c:v>
                </c:pt>
                <c:pt idx="265">
                  <c:v>4.2955559936949904E-2</c:v>
                </c:pt>
                <c:pt idx="266">
                  <c:v>4.2920745949056018E-2</c:v>
                </c:pt>
                <c:pt idx="267">
                  <c:v>4.2926600441589025E-2</c:v>
                </c:pt>
                <c:pt idx="268">
                  <c:v>4.2935795355920917E-2</c:v>
                </c:pt>
                <c:pt idx="269">
                  <c:v>4.2921117352691988E-2</c:v>
                </c:pt>
                <c:pt idx="270">
                  <c:v>4.2972874638898408E-2</c:v>
                </c:pt>
                <c:pt idx="271">
                  <c:v>4.2979087990068457E-2</c:v>
                </c:pt>
                <c:pt idx="272">
                  <c:v>4.3053577794802345E-2</c:v>
                </c:pt>
                <c:pt idx="273">
                  <c:v>4.3142091300956496E-2</c:v>
                </c:pt>
                <c:pt idx="274">
                  <c:v>4.313628586528602E-2</c:v>
                </c:pt>
                <c:pt idx="275">
                  <c:v>4.3088629939936528E-2</c:v>
                </c:pt>
                <c:pt idx="276">
                  <c:v>4.3107906141182081E-2</c:v>
                </c:pt>
                <c:pt idx="277">
                  <c:v>4.3106793325447583E-2</c:v>
                </c:pt>
                <c:pt idx="278">
                  <c:v>4.3151583073252633E-2</c:v>
                </c:pt>
                <c:pt idx="279">
                  <c:v>4.3160264959862991E-2</c:v>
                </c:pt>
                <c:pt idx="280">
                  <c:v>4.3146900207872881E-2</c:v>
                </c:pt>
                <c:pt idx="281">
                  <c:v>4.3121758130420698E-2</c:v>
                </c:pt>
                <c:pt idx="282">
                  <c:v>4.3166655496486801E-2</c:v>
                </c:pt>
                <c:pt idx="283">
                  <c:v>4.3169360682789655E-2</c:v>
                </c:pt>
                <c:pt idx="284">
                  <c:v>4.3190506801674855E-2</c:v>
                </c:pt>
                <c:pt idx="285">
                  <c:v>4.3184098956495609E-2</c:v>
                </c:pt>
                <c:pt idx="286">
                  <c:v>4.3213640783415816E-2</c:v>
                </c:pt>
                <c:pt idx="287">
                  <c:v>4.3225255731666842E-2</c:v>
                </c:pt>
                <c:pt idx="288">
                  <c:v>4.3220304338638771E-2</c:v>
                </c:pt>
                <c:pt idx="289">
                  <c:v>4.3220521780602449E-2</c:v>
                </c:pt>
                <c:pt idx="290">
                  <c:v>4.3216141984777433E-2</c:v>
                </c:pt>
                <c:pt idx="291">
                  <c:v>4.3131403174332478E-2</c:v>
                </c:pt>
                <c:pt idx="292">
                  <c:v>4.3134067012374731E-2</c:v>
                </c:pt>
                <c:pt idx="293">
                  <c:v>4.3121379447200972E-2</c:v>
                </c:pt>
                <c:pt idx="294">
                  <c:v>4.3180481260406939E-2</c:v>
                </c:pt>
                <c:pt idx="295">
                  <c:v>4.3188206750953612E-2</c:v>
                </c:pt>
                <c:pt idx="296">
                  <c:v>4.3226343498753463E-2</c:v>
                </c:pt>
                <c:pt idx="297">
                  <c:v>4.3242307244097729E-2</c:v>
                </c:pt>
                <c:pt idx="298">
                  <c:v>4.3245029848736426E-2</c:v>
                </c:pt>
                <c:pt idx="299">
                  <c:v>4.3461620845080574E-2</c:v>
                </c:pt>
                <c:pt idx="300">
                  <c:v>4.3542215799962355E-2</c:v>
                </c:pt>
                <c:pt idx="301">
                  <c:v>4.3571216397861504E-2</c:v>
                </c:pt>
                <c:pt idx="302">
                  <c:v>4.3570680856673712E-2</c:v>
                </c:pt>
                <c:pt idx="303">
                  <c:v>4.3589824269352241E-2</c:v>
                </c:pt>
                <c:pt idx="304">
                  <c:v>4.3575082136274083E-2</c:v>
                </c:pt>
                <c:pt idx="305">
                  <c:v>4.3557065566241802E-2</c:v>
                </c:pt>
                <c:pt idx="306">
                  <c:v>4.3547800890565293E-2</c:v>
                </c:pt>
                <c:pt idx="307">
                  <c:v>4.3571581137355077E-2</c:v>
                </c:pt>
                <c:pt idx="308">
                  <c:v>4.3596585144926814E-2</c:v>
                </c:pt>
                <c:pt idx="309">
                  <c:v>4.3577109513460596E-2</c:v>
                </c:pt>
                <c:pt idx="310">
                  <c:v>4.3581143389306153E-2</c:v>
                </c:pt>
                <c:pt idx="311">
                  <c:v>4.3570984210178278E-2</c:v>
                </c:pt>
                <c:pt idx="312">
                  <c:v>4.3563935198531481E-2</c:v>
                </c:pt>
                <c:pt idx="313">
                  <c:v>4.3570838894167734E-2</c:v>
                </c:pt>
                <c:pt idx="314">
                  <c:v>4.3520005930674732E-2</c:v>
                </c:pt>
                <c:pt idx="315">
                  <c:v>4.3569490224628159E-2</c:v>
                </c:pt>
                <c:pt idx="316">
                  <c:v>4.356748623369254E-2</c:v>
                </c:pt>
                <c:pt idx="317">
                  <c:v>4.3572849875228671E-2</c:v>
                </c:pt>
                <c:pt idx="318">
                  <c:v>4.3544161085793585E-2</c:v>
                </c:pt>
                <c:pt idx="319">
                  <c:v>4.3465517578739947E-2</c:v>
                </c:pt>
                <c:pt idx="320">
                  <c:v>4.3475863210908627E-2</c:v>
                </c:pt>
                <c:pt idx="321">
                  <c:v>4.3553505010555257E-2</c:v>
                </c:pt>
                <c:pt idx="322">
                  <c:v>4.35904015017336E-2</c:v>
                </c:pt>
                <c:pt idx="323">
                  <c:v>4.3584274589172349E-2</c:v>
                </c:pt>
                <c:pt idx="324">
                  <c:v>4.3668479190221286E-2</c:v>
                </c:pt>
                <c:pt idx="325">
                  <c:v>4.3682487874343291E-2</c:v>
                </c:pt>
                <c:pt idx="326">
                  <c:v>4.3651919833568781E-2</c:v>
                </c:pt>
                <c:pt idx="327">
                  <c:v>4.3645218123529499E-2</c:v>
                </c:pt>
                <c:pt idx="328">
                  <c:v>4.3661906560632804E-2</c:v>
                </c:pt>
                <c:pt idx="329">
                  <c:v>4.4033266615008594E-2</c:v>
                </c:pt>
                <c:pt idx="330">
                  <c:v>4.4074496290428221E-2</c:v>
                </c:pt>
                <c:pt idx="331">
                  <c:v>4.4116333332339476E-2</c:v>
                </c:pt>
                <c:pt idx="332">
                  <c:v>4.41404315849468E-2</c:v>
                </c:pt>
                <c:pt idx="333">
                  <c:v>4.4158594837507344E-2</c:v>
                </c:pt>
                <c:pt idx="334">
                  <c:v>4.4090745204846835E-2</c:v>
                </c:pt>
                <c:pt idx="335">
                  <c:v>4.4052678092610854E-2</c:v>
                </c:pt>
                <c:pt idx="336">
                  <c:v>4.4116427949346872E-2</c:v>
                </c:pt>
                <c:pt idx="337">
                  <c:v>4.413152569144229E-2</c:v>
                </c:pt>
                <c:pt idx="338">
                  <c:v>4.4121727022670101E-2</c:v>
                </c:pt>
                <c:pt idx="339">
                  <c:v>4.4150966400085048E-2</c:v>
                </c:pt>
                <c:pt idx="340">
                  <c:v>4.4145628001800163E-2</c:v>
                </c:pt>
                <c:pt idx="341">
                  <c:v>4.4084623590079572E-2</c:v>
                </c:pt>
                <c:pt idx="342">
                  <c:v>4.419864591228935E-2</c:v>
                </c:pt>
                <c:pt idx="343">
                  <c:v>4.4091154814442202E-2</c:v>
                </c:pt>
                <c:pt idx="344">
                  <c:v>4.4105979484545629E-2</c:v>
                </c:pt>
                <c:pt idx="345">
                  <c:v>4.4084232914046652E-2</c:v>
                </c:pt>
                <c:pt idx="346">
                  <c:v>4.4088143846520315E-2</c:v>
                </c:pt>
                <c:pt idx="347">
                  <c:v>4.4081120231084965E-2</c:v>
                </c:pt>
                <c:pt idx="348">
                  <c:v>4.4055495549594419E-2</c:v>
                </c:pt>
                <c:pt idx="349">
                  <c:v>4.4016660868228412E-2</c:v>
                </c:pt>
                <c:pt idx="350">
                  <c:v>4.3962866606338809E-2</c:v>
                </c:pt>
                <c:pt idx="351">
                  <c:v>4.4163150136714319E-2</c:v>
                </c:pt>
                <c:pt idx="352">
                  <c:v>4.4152891851058348E-2</c:v>
                </c:pt>
                <c:pt idx="353">
                  <c:v>4.4122058839927432E-2</c:v>
                </c:pt>
                <c:pt idx="354">
                  <c:v>4.4108044813422405E-2</c:v>
                </c:pt>
                <c:pt idx="355">
                  <c:v>4.411713736076369E-2</c:v>
                </c:pt>
                <c:pt idx="356">
                  <c:v>4.4129332096415973E-2</c:v>
                </c:pt>
                <c:pt idx="357">
                  <c:v>4.4110895113557813E-2</c:v>
                </c:pt>
                <c:pt idx="358">
                  <c:v>4.4095326490255979E-2</c:v>
                </c:pt>
                <c:pt idx="359">
                  <c:v>4.408833547013196E-2</c:v>
                </c:pt>
                <c:pt idx="360">
                  <c:v>4.4047410621194147E-2</c:v>
                </c:pt>
                <c:pt idx="361">
                  <c:v>4.4066516681853907E-2</c:v>
                </c:pt>
                <c:pt idx="362">
                  <c:v>4.4092257839438084E-2</c:v>
                </c:pt>
                <c:pt idx="363">
                  <c:v>4.3941727036105292E-2</c:v>
                </c:pt>
                <c:pt idx="364">
                  <c:v>4.3833335189052934E-2</c:v>
                </c:pt>
                <c:pt idx="365">
                  <c:v>4.3843681407517508E-2</c:v>
                </c:pt>
                <c:pt idx="366">
                  <c:v>4.3871622764369234E-2</c:v>
                </c:pt>
                <c:pt idx="367">
                  <c:v>4.3840549203196771E-2</c:v>
                </c:pt>
                <c:pt idx="368">
                  <c:v>4.3824564633088467E-2</c:v>
                </c:pt>
                <c:pt idx="369">
                  <c:v>4.3771575896132717E-2</c:v>
                </c:pt>
                <c:pt idx="370">
                  <c:v>4.3837750320709509E-2</c:v>
                </c:pt>
                <c:pt idx="371">
                  <c:v>4.38572577318583E-2</c:v>
                </c:pt>
                <c:pt idx="372">
                  <c:v>4.3852946085049062E-2</c:v>
                </c:pt>
                <c:pt idx="373">
                  <c:v>4.382981331074981E-2</c:v>
                </c:pt>
                <c:pt idx="374">
                  <c:v>4.3845436827383406E-2</c:v>
                </c:pt>
                <c:pt idx="375">
                  <c:v>4.3842342251129415E-2</c:v>
                </c:pt>
                <c:pt idx="376">
                  <c:v>4.3821367125605172E-2</c:v>
                </c:pt>
                <c:pt idx="377">
                  <c:v>4.3815718807985363E-2</c:v>
                </c:pt>
                <c:pt idx="378">
                  <c:v>4.3827466348079984E-2</c:v>
                </c:pt>
                <c:pt idx="379">
                  <c:v>4.3830233269523462E-2</c:v>
                </c:pt>
                <c:pt idx="380">
                  <c:v>4.383146342186512E-2</c:v>
                </c:pt>
                <c:pt idx="381">
                  <c:v>4.3792138908675872E-2</c:v>
                </c:pt>
                <c:pt idx="382">
                  <c:v>4.3781721295039461E-2</c:v>
                </c:pt>
                <c:pt idx="383">
                  <c:v>4.3774156821916745E-2</c:v>
                </c:pt>
                <c:pt idx="384">
                  <c:v>4.3790940051411417E-2</c:v>
                </c:pt>
                <c:pt idx="385">
                  <c:v>4.3721981651330843E-2</c:v>
                </c:pt>
                <c:pt idx="386">
                  <c:v>4.3682636880433327E-2</c:v>
                </c:pt>
                <c:pt idx="387">
                  <c:v>4.3716092849129265E-2</c:v>
                </c:pt>
                <c:pt idx="388">
                  <c:v>4.3800303287481003E-2</c:v>
                </c:pt>
                <c:pt idx="389">
                  <c:v>4.3829916067654212E-2</c:v>
                </c:pt>
                <c:pt idx="390">
                  <c:v>4.4083035001257563E-2</c:v>
                </c:pt>
                <c:pt idx="391">
                  <c:v>4.4041139703984121E-2</c:v>
                </c:pt>
                <c:pt idx="392">
                  <c:v>4.4137902244196864E-2</c:v>
                </c:pt>
                <c:pt idx="393">
                  <c:v>4.4139826658199398E-2</c:v>
                </c:pt>
                <c:pt idx="394">
                  <c:v>4.4172064877219648E-2</c:v>
                </c:pt>
                <c:pt idx="395">
                  <c:v>4.4358493698267977E-2</c:v>
                </c:pt>
                <c:pt idx="396">
                  <c:v>4.4367766674319298E-2</c:v>
                </c:pt>
                <c:pt idx="397">
                  <c:v>4.4395165260651515E-2</c:v>
                </c:pt>
                <c:pt idx="398">
                  <c:v>4.4354190852790236E-2</c:v>
                </c:pt>
                <c:pt idx="399">
                  <c:v>4.4332075695829573E-2</c:v>
                </c:pt>
                <c:pt idx="400">
                  <c:v>4.4347472507509332E-2</c:v>
                </c:pt>
                <c:pt idx="401">
                  <c:v>4.4326806060707116E-2</c:v>
                </c:pt>
                <c:pt idx="402">
                  <c:v>4.4311810355928585E-2</c:v>
                </c:pt>
                <c:pt idx="403">
                  <c:v>4.4296348742126172E-2</c:v>
                </c:pt>
                <c:pt idx="404">
                  <c:v>4.4321233631151626E-2</c:v>
                </c:pt>
                <c:pt idx="405">
                  <c:v>4.4342894487609204E-2</c:v>
                </c:pt>
                <c:pt idx="406">
                  <c:v>4.4351399873999622E-2</c:v>
                </c:pt>
                <c:pt idx="407">
                  <c:v>4.4294062078860774E-2</c:v>
                </c:pt>
                <c:pt idx="408">
                  <c:v>4.4329745795811656E-2</c:v>
                </c:pt>
                <c:pt idx="409">
                  <c:v>4.4315677293773503E-2</c:v>
                </c:pt>
                <c:pt idx="410">
                  <c:v>4.4387201231285256E-2</c:v>
                </c:pt>
                <c:pt idx="411">
                  <c:v>4.4407385773891972E-2</c:v>
                </c:pt>
                <c:pt idx="412">
                  <c:v>4.4436838047119016E-2</c:v>
                </c:pt>
                <c:pt idx="413">
                  <c:v>4.4552517387037124E-2</c:v>
                </c:pt>
                <c:pt idx="414">
                  <c:v>4.4614991004686279E-2</c:v>
                </c:pt>
                <c:pt idx="415">
                  <c:v>4.4616702812144589E-2</c:v>
                </c:pt>
                <c:pt idx="416">
                  <c:v>4.4683534106338033E-2</c:v>
                </c:pt>
                <c:pt idx="417">
                  <c:v>4.4695567280004997E-2</c:v>
                </c:pt>
                <c:pt idx="418">
                  <c:v>4.4718979277266424E-2</c:v>
                </c:pt>
                <c:pt idx="419">
                  <c:v>4.4734392525395787E-2</c:v>
                </c:pt>
                <c:pt idx="420">
                  <c:v>4.47336192910587E-2</c:v>
                </c:pt>
                <c:pt idx="421">
                  <c:v>4.470502238796438E-2</c:v>
                </c:pt>
                <c:pt idx="422">
                  <c:v>4.483297532102546E-2</c:v>
                </c:pt>
                <c:pt idx="423">
                  <c:v>4.4804009346731774E-2</c:v>
                </c:pt>
                <c:pt idx="424">
                  <c:v>4.4748924857522882E-2</c:v>
                </c:pt>
                <c:pt idx="425">
                  <c:v>4.4797931002820673E-2</c:v>
                </c:pt>
                <c:pt idx="426">
                  <c:v>4.4738795983687164E-2</c:v>
                </c:pt>
                <c:pt idx="427">
                  <c:v>4.4589181048390651E-2</c:v>
                </c:pt>
                <c:pt idx="428">
                  <c:v>4.4585159514091456E-2</c:v>
                </c:pt>
                <c:pt idx="429">
                  <c:v>4.4610849820289636E-2</c:v>
                </c:pt>
                <c:pt idx="430">
                  <c:v>4.4679761174801359E-2</c:v>
                </c:pt>
                <c:pt idx="431">
                  <c:v>4.4839564040307686E-2</c:v>
                </c:pt>
                <c:pt idx="432">
                  <c:v>4.4835693075924138E-2</c:v>
                </c:pt>
                <c:pt idx="433">
                  <c:v>4.4738857380905862E-2</c:v>
                </c:pt>
                <c:pt idx="434">
                  <c:v>4.4965511321995444E-2</c:v>
                </c:pt>
                <c:pt idx="435">
                  <c:v>4.4984004875116335E-2</c:v>
                </c:pt>
                <c:pt idx="436">
                  <c:v>4.4986696087316973E-2</c:v>
                </c:pt>
                <c:pt idx="437">
                  <c:v>4.464404803735024E-2</c:v>
                </c:pt>
                <c:pt idx="438">
                  <c:v>4.4564476303257855E-2</c:v>
                </c:pt>
                <c:pt idx="439">
                  <c:v>4.468615489903284E-2</c:v>
                </c:pt>
                <c:pt idx="440">
                  <c:v>4.4716492370552467E-2</c:v>
                </c:pt>
                <c:pt idx="441">
                  <c:v>4.4631981676699101E-2</c:v>
                </c:pt>
                <c:pt idx="442">
                  <c:v>4.4679787781461706E-2</c:v>
                </c:pt>
                <c:pt idx="443">
                  <c:v>4.4713041405744308E-2</c:v>
                </c:pt>
                <c:pt idx="444">
                  <c:v>4.4766718743706455E-2</c:v>
                </c:pt>
                <c:pt idx="445">
                  <c:v>4.4744206216104254E-2</c:v>
                </c:pt>
                <c:pt idx="446">
                  <c:v>4.4719200789719568E-2</c:v>
                </c:pt>
                <c:pt idx="447">
                  <c:v>4.4872398816726118E-2</c:v>
                </c:pt>
                <c:pt idx="448">
                  <c:v>4.47405783745045E-2</c:v>
                </c:pt>
                <c:pt idx="449">
                  <c:v>4.4763940157248577E-2</c:v>
                </c:pt>
                <c:pt idx="450">
                  <c:v>4.4800911782545152E-2</c:v>
                </c:pt>
                <c:pt idx="451">
                  <c:v>4.479681233506818E-2</c:v>
                </c:pt>
                <c:pt idx="452">
                  <c:v>4.4802102155989891E-2</c:v>
                </c:pt>
                <c:pt idx="453">
                  <c:v>4.4810970766998665E-2</c:v>
                </c:pt>
                <c:pt idx="454">
                  <c:v>4.4807397294241394E-2</c:v>
                </c:pt>
                <c:pt idx="455">
                  <c:v>4.4847967951768652E-2</c:v>
                </c:pt>
                <c:pt idx="456">
                  <c:v>4.4844738716524057E-2</c:v>
                </c:pt>
                <c:pt idx="457">
                  <c:v>4.4841942828537207E-2</c:v>
                </c:pt>
                <c:pt idx="458">
                  <c:v>4.484483719893137E-2</c:v>
                </c:pt>
                <c:pt idx="459">
                  <c:v>4.4831850904652901E-2</c:v>
                </c:pt>
                <c:pt idx="460">
                  <c:v>4.4832777951598825E-2</c:v>
                </c:pt>
                <c:pt idx="461">
                  <c:v>4.4829966774630664E-2</c:v>
                </c:pt>
                <c:pt idx="462">
                  <c:v>4.4833108809419785E-2</c:v>
                </c:pt>
                <c:pt idx="463">
                  <c:v>4.4822080984510397E-2</c:v>
                </c:pt>
                <c:pt idx="464">
                  <c:v>4.4811096318090902E-2</c:v>
                </c:pt>
                <c:pt idx="465">
                  <c:v>4.4821971415140251E-2</c:v>
                </c:pt>
                <c:pt idx="466">
                  <c:v>4.4859183961732718E-2</c:v>
                </c:pt>
                <c:pt idx="467">
                  <c:v>4.493415735043195E-2</c:v>
                </c:pt>
                <c:pt idx="468">
                  <c:v>4.5141648674255935E-2</c:v>
                </c:pt>
                <c:pt idx="469">
                  <c:v>4.5283198693712494E-2</c:v>
                </c:pt>
                <c:pt idx="470">
                  <c:v>4.5341827689243823E-2</c:v>
                </c:pt>
                <c:pt idx="471">
                  <c:v>4.5516457650515971E-2</c:v>
                </c:pt>
                <c:pt idx="472">
                  <c:v>4.5843219906542269E-2</c:v>
                </c:pt>
                <c:pt idx="473">
                  <c:v>4.5908819684831077E-2</c:v>
                </c:pt>
                <c:pt idx="474">
                  <c:v>4.5909077531198411E-2</c:v>
                </c:pt>
                <c:pt idx="475">
                  <c:v>4.596780652642439E-2</c:v>
                </c:pt>
                <c:pt idx="476">
                  <c:v>4.5954095095025294E-2</c:v>
                </c:pt>
                <c:pt idx="477">
                  <c:v>4.5951734823799037E-2</c:v>
                </c:pt>
                <c:pt idx="478">
                  <c:v>4.594434957454939E-2</c:v>
                </c:pt>
                <c:pt idx="479">
                  <c:v>4.5973638852629721E-2</c:v>
                </c:pt>
                <c:pt idx="480">
                  <c:v>4.5949153926530296E-2</c:v>
                </c:pt>
                <c:pt idx="481">
                  <c:v>4.5985410107700769E-2</c:v>
                </c:pt>
                <c:pt idx="482">
                  <c:v>4.5964342119103357E-2</c:v>
                </c:pt>
                <c:pt idx="483">
                  <c:v>4.5956123679231797E-2</c:v>
                </c:pt>
                <c:pt idx="484">
                  <c:v>4.5982129365901625E-2</c:v>
                </c:pt>
                <c:pt idx="485">
                  <c:v>4.6003125317582404E-2</c:v>
                </c:pt>
                <c:pt idx="486">
                  <c:v>4.5967150278795749E-2</c:v>
                </c:pt>
                <c:pt idx="487">
                  <c:v>4.6019963398163284E-2</c:v>
                </c:pt>
                <c:pt idx="488">
                  <c:v>4.6026667950608377E-2</c:v>
                </c:pt>
                <c:pt idx="489">
                  <c:v>4.6037161684023359E-2</c:v>
                </c:pt>
                <c:pt idx="490">
                  <c:v>4.6030101337135178E-2</c:v>
                </c:pt>
                <c:pt idx="491">
                  <c:v>4.6030174217781314E-2</c:v>
                </c:pt>
                <c:pt idx="492">
                  <c:v>4.6061941959573055E-2</c:v>
                </c:pt>
                <c:pt idx="493">
                  <c:v>4.6059301710493841E-2</c:v>
                </c:pt>
                <c:pt idx="494">
                  <c:v>4.6175732073512943E-2</c:v>
                </c:pt>
                <c:pt idx="495">
                  <c:v>4.6189373760699738E-2</c:v>
                </c:pt>
                <c:pt idx="496">
                  <c:v>4.6188397343167396E-2</c:v>
                </c:pt>
                <c:pt idx="497">
                  <c:v>4.6159954373017557E-2</c:v>
                </c:pt>
                <c:pt idx="498">
                  <c:v>4.6195753209755538E-2</c:v>
                </c:pt>
                <c:pt idx="499">
                  <c:v>4.6201606719259193E-2</c:v>
                </c:pt>
                <c:pt idx="500">
                  <c:v>4.6200921756785765E-2</c:v>
                </c:pt>
                <c:pt idx="501">
                  <c:v>4.6237707163993044E-2</c:v>
                </c:pt>
                <c:pt idx="502">
                  <c:v>4.6254967401606749E-2</c:v>
                </c:pt>
                <c:pt idx="503">
                  <c:v>4.6260323152056484E-2</c:v>
                </c:pt>
                <c:pt idx="504">
                  <c:v>4.6310601395479954E-2</c:v>
                </c:pt>
                <c:pt idx="505">
                  <c:v>4.6278759915243557E-2</c:v>
                </c:pt>
                <c:pt idx="506">
                  <c:v>4.6212834112253867E-2</c:v>
                </c:pt>
                <c:pt idx="507">
                  <c:v>4.6202754628982788E-2</c:v>
                </c:pt>
                <c:pt idx="508">
                  <c:v>4.6199706545540932E-2</c:v>
                </c:pt>
                <c:pt idx="509">
                  <c:v>4.621440167194342E-2</c:v>
                </c:pt>
                <c:pt idx="510">
                  <c:v>4.6233953164078731E-2</c:v>
                </c:pt>
                <c:pt idx="511">
                  <c:v>4.6253348844216655E-2</c:v>
                </c:pt>
                <c:pt idx="512">
                  <c:v>4.6249621745119776E-2</c:v>
                </c:pt>
                <c:pt idx="513">
                  <c:v>4.617074320886088E-2</c:v>
                </c:pt>
                <c:pt idx="514">
                  <c:v>4.6189736184997519E-2</c:v>
                </c:pt>
                <c:pt idx="515">
                  <c:v>4.6206588438124863E-2</c:v>
                </c:pt>
                <c:pt idx="516">
                  <c:v>4.6247748449270321E-2</c:v>
                </c:pt>
                <c:pt idx="517">
                  <c:v>4.6072776556732829E-2</c:v>
                </c:pt>
                <c:pt idx="518">
                  <c:v>4.6164841517048742E-2</c:v>
                </c:pt>
                <c:pt idx="519">
                  <c:v>4.6253485305242606E-2</c:v>
                </c:pt>
                <c:pt idx="520">
                  <c:v>4.6266806504264242E-2</c:v>
                </c:pt>
                <c:pt idx="521">
                  <c:v>4.6255631995591788E-2</c:v>
                </c:pt>
                <c:pt idx="522">
                  <c:v>4.6258833710252655E-2</c:v>
                </c:pt>
                <c:pt idx="523">
                  <c:v>4.6258908999903176E-2</c:v>
                </c:pt>
                <c:pt idx="524">
                  <c:v>4.6249951477406369E-2</c:v>
                </c:pt>
                <c:pt idx="525">
                  <c:v>4.6248810153370054E-2</c:v>
                </c:pt>
                <c:pt idx="526">
                  <c:v>4.5964955993169326E-2</c:v>
                </c:pt>
                <c:pt idx="527">
                  <c:v>4.6078520316314778E-2</c:v>
                </c:pt>
                <c:pt idx="528">
                  <c:v>4.60772998216014E-2</c:v>
                </c:pt>
                <c:pt idx="529">
                  <c:v>4.6073314766275991E-2</c:v>
                </c:pt>
                <c:pt idx="530">
                  <c:v>4.6067086418118429E-2</c:v>
                </c:pt>
                <c:pt idx="531">
                  <c:v>4.6059866084409234E-2</c:v>
                </c:pt>
                <c:pt idx="532">
                  <c:v>4.6057370627281539E-2</c:v>
                </c:pt>
                <c:pt idx="533">
                  <c:v>4.6063987848806699E-2</c:v>
                </c:pt>
                <c:pt idx="534">
                  <c:v>4.6045099429457031E-2</c:v>
                </c:pt>
                <c:pt idx="535">
                  <c:v>4.6048038841095242E-2</c:v>
                </c:pt>
                <c:pt idx="536">
                  <c:v>4.6029454475280257E-2</c:v>
                </c:pt>
                <c:pt idx="537">
                  <c:v>4.6026466893007552E-2</c:v>
                </c:pt>
                <c:pt idx="538">
                  <c:v>4.6008774455734168E-2</c:v>
                </c:pt>
                <c:pt idx="539">
                  <c:v>4.6000619920521985E-2</c:v>
                </c:pt>
                <c:pt idx="540">
                  <c:v>4.6004046417326194E-2</c:v>
                </c:pt>
                <c:pt idx="541">
                  <c:v>4.5999723717979203E-2</c:v>
                </c:pt>
                <c:pt idx="542">
                  <c:v>4.5992921225042477E-2</c:v>
                </c:pt>
                <c:pt idx="543">
                  <c:v>4.599999282841636E-2</c:v>
                </c:pt>
                <c:pt idx="544">
                  <c:v>4.5978049640463432E-2</c:v>
                </c:pt>
                <c:pt idx="545">
                  <c:v>4.5968565939497781E-2</c:v>
                </c:pt>
                <c:pt idx="546">
                  <c:v>4.5960964600412935E-2</c:v>
                </c:pt>
                <c:pt idx="547">
                  <c:v>4.5950309232580769E-2</c:v>
                </c:pt>
                <c:pt idx="548">
                  <c:v>4.5944539051416509E-2</c:v>
                </c:pt>
                <c:pt idx="549">
                  <c:v>4.5932300244719615E-2</c:v>
                </c:pt>
                <c:pt idx="550">
                  <c:v>4.5937539916081217E-2</c:v>
                </c:pt>
                <c:pt idx="551">
                  <c:v>4.5936106866226692E-2</c:v>
                </c:pt>
                <c:pt idx="552">
                  <c:v>4.5861561339319325E-2</c:v>
                </c:pt>
                <c:pt idx="553">
                  <c:v>4.5870458566142032E-2</c:v>
                </c:pt>
                <c:pt idx="554">
                  <c:v>4.5874048320217437E-2</c:v>
                </c:pt>
                <c:pt idx="555">
                  <c:v>4.5813258595625392E-2</c:v>
                </c:pt>
                <c:pt idx="556">
                  <c:v>4.5840382580227351E-2</c:v>
                </c:pt>
                <c:pt idx="557">
                  <c:v>4.5861723953543473E-2</c:v>
                </c:pt>
                <c:pt idx="558">
                  <c:v>4.5840375040656467E-2</c:v>
                </c:pt>
                <c:pt idx="559">
                  <c:v>4.5764787181722805E-2</c:v>
                </c:pt>
                <c:pt idx="560">
                  <c:v>4.5765737630550841E-2</c:v>
                </c:pt>
                <c:pt idx="561">
                  <c:v>4.5777714835189762E-2</c:v>
                </c:pt>
                <c:pt idx="562">
                  <c:v>4.5776501912561149E-2</c:v>
                </c:pt>
                <c:pt idx="563">
                  <c:v>4.577531907598309E-2</c:v>
                </c:pt>
                <c:pt idx="564">
                  <c:v>4.5778685604011105E-2</c:v>
                </c:pt>
                <c:pt idx="565">
                  <c:v>4.5753919590093846E-2</c:v>
                </c:pt>
                <c:pt idx="566">
                  <c:v>4.578161141700151E-2</c:v>
                </c:pt>
                <c:pt idx="567">
                  <c:v>4.5717233049776582E-2</c:v>
                </c:pt>
                <c:pt idx="568">
                  <c:v>4.5723658446536163E-2</c:v>
                </c:pt>
                <c:pt idx="569">
                  <c:v>4.5683996279635493E-2</c:v>
                </c:pt>
                <c:pt idx="570">
                  <c:v>4.5688034451338386E-2</c:v>
                </c:pt>
                <c:pt idx="571">
                  <c:v>4.5761396704811136E-2</c:v>
                </c:pt>
                <c:pt idx="572">
                  <c:v>4.5755462041091405E-2</c:v>
                </c:pt>
                <c:pt idx="573">
                  <c:v>4.5732368967388089E-2</c:v>
                </c:pt>
                <c:pt idx="574">
                  <c:v>4.5778539835553217E-2</c:v>
                </c:pt>
                <c:pt idx="575">
                  <c:v>4.5775523891748084E-2</c:v>
                </c:pt>
                <c:pt idx="576">
                  <c:v>4.5752011981850402E-2</c:v>
                </c:pt>
                <c:pt idx="577">
                  <c:v>4.5741314046682482E-2</c:v>
                </c:pt>
                <c:pt idx="578">
                  <c:v>4.5744061318535978E-2</c:v>
                </c:pt>
                <c:pt idx="579">
                  <c:v>4.5780998514774504E-2</c:v>
                </c:pt>
                <c:pt idx="580">
                  <c:v>4.5768988156828852E-2</c:v>
                </c:pt>
                <c:pt idx="581">
                  <c:v>4.5799400878276636E-2</c:v>
                </c:pt>
                <c:pt idx="582">
                  <c:v>4.5798007793934697E-2</c:v>
                </c:pt>
                <c:pt idx="583">
                  <c:v>4.5822412684709962E-2</c:v>
                </c:pt>
                <c:pt idx="584">
                  <c:v>4.5827621521652602E-2</c:v>
                </c:pt>
                <c:pt idx="585">
                  <c:v>4.5847990601535257E-2</c:v>
                </c:pt>
                <c:pt idx="586">
                  <c:v>4.588357047058076E-2</c:v>
                </c:pt>
                <c:pt idx="587">
                  <c:v>4.5888735985167461E-2</c:v>
                </c:pt>
                <c:pt idx="588">
                  <c:v>4.589373187195675E-2</c:v>
                </c:pt>
                <c:pt idx="589">
                  <c:v>4.5901815306050579E-2</c:v>
                </c:pt>
                <c:pt idx="590">
                  <c:v>4.585548388008296E-2</c:v>
                </c:pt>
                <c:pt idx="591">
                  <c:v>4.5830391365276738E-2</c:v>
                </c:pt>
                <c:pt idx="592">
                  <c:v>4.5833224942089433E-2</c:v>
                </c:pt>
                <c:pt idx="593">
                  <c:v>4.5888470271678444E-2</c:v>
                </c:pt>
                <c:pt idx="594">
                  <c:v>4.5825367917193639E-2</c:v>
                </c:pt>
                <c:pt idx="595">
                  <c:v>4.5915448275124365E-2</c:v>
                </c:pt>
                <c:pt idx="596">
                  <c:v>4.5883427047170314E-2</c:v>
                </c:pt>
                <c:pt idx="597">
                  <c:v>4.590481325496025E-2</c:v>
                </c:pt>
                <c:pt idx="598">
                  <c:v>4.5885427017137145E-2</c:v>
                </c:pt>
                <c:pt idx="599">
                  <c:v>4.5888471729589965E-2</c:v>
                </c:pt>
                <c:pt idx="600">
                  <c:v>4.59145464141393E-2</c:v>
                </c:pt>
                <c:pt idx="601">
                  <c:v>4.5928716561141496E-2</c:v>
                </c:pt>
                <c:pt idx="602">
                  <c:v>4.5931247348043401E-2</c:v>
                </c:pt>
                <c:pt idx="603">
                  <c:v>4.59501507715777E-2</c:v>
                </c:pt>
                <c:pt idx="604">
                  <c:v>4.5959400810027563E-2</c:v>
                </c:pt>
                <c:pt idx="605">
                  <c:v>4.5941101782815644E-2</c:v>
                </c:pt>
                <c:pt idx="606">
                  <c:v>4.595855453296549E-2</c:v>
                </c:pt>
                <c:pt idx="607">
                  <c:v>4.5963620183231649E-2</c:v>
                </c:pt>
                <c:pt idx="608">
                  <c:v>4.5968628658289212E-2</c:v>
                </c:pt>
                <c:pt idx="609">
                  <c:v>4.5984662902753479E-2</c:v>
                </c:pt>
                <c:pt idx="610">
                  <c:v>4.5964719507571694E-2</c:v>
                </c:pt>
                <c:pt idx="611">
                  <c:v>4.5971103912232171E-2</c:v>
                </c:pt>
                <c:pt idx="612">
                  <c:v>4.5946845419755328E-2</c:v>
                </c:pt>
                <c:pt idx="613">
                  <c:v>4.5978008642270043E-2</c:v>
                </c:pt>
                <c:pt idx="614">
                  <c:v>4.5959325807747371E-2</c:v>
                </c:pt>
                <c:pt idx="615">
                  <c:v>4.5988522960582714E-2</c:v>
                </c:pt>
                <c:pt idx="616">
                  <c:v>4.5952352994620992E-2</c:v>
                </c:pt>
                <c:pt idx="617">
                  <c:v>4.5960409576902811E-2</c:v>
                </c:pt>
                <c:pt idx="618">
                  <c:v>4.5946112219450663E-2</c:v>
                </c:pt>
                <c:pt idx="619">
                  <c:v>4.5958962571110963E-2</c:v>
                </c:pt>
                <c:pt idx="620">
                  <c:v>4.5962373528922684E-2</c:v>
                </c:pt>
                <c:pt idx="621">
                  <c:v>4.6012138485294778E-2</c:v>
                </c:pt>
                <c:pt idx="622">
                  <c:v>4.5968000465518931E-2</c:v>
                </c:pt>
                <c:pt idx="623">
                  <c:v>4.5942027000516673E-2</c:v>
                </c:pt>
                <c:pt idx="624">
                  <c:v>4.5948035632993808E-2</c:v>
                </c:pt>
                <c:pt idx="625">
                  <c:v>4.5935222130202812E-2</c:v>
                </c:pt>
                <c:pt idx="626">
                  <c:v>4.5913313246193993E-2</c:v>
                </c:pt>
                <c:pt idx="627">
                  <c:v>4.5891586387144537E-2</c:v>
                </c:pt>
                <c:pt idx="628">
                  <c:v>4.5914835935014914E-2</c:v>
                </c:pt>
                <c:pt idx="629">
                  <c:v>4.592255254304338E-2</c:v>
                </c:pt>
                <c:pt idx="630">
                  <c:v>4.5955483571470779E-2</c:v>
                </c:pt>
                <c:pt idx="631">
                  <c:v>4.5948131484859552E-2</c:v>
                </c:pt>
                <c:pt idx="632">
                  <c:v>4.5948941628986162E-2</c:v>
                </c:pt>
                <c:pt idx="633">
                  <c:v>4.5947414538608351E-2</c:v>
                </c:pt>
                <c:pt idx="634">
                  <c:v>4.5932935387906118E-2</c:v>
                </c:pt>
                <c:pt idx="635">
                  <c:v>4.5936029480835326E-2</c:v>
                </c:pt>
                <c:pt idx="636">
                  <c:v>4.592361002821338E-2</c:v>
                </c:pt>
                <c:pt idx="637">
                  <c:v>4.5996748066715575E-2</c:v>
                </c:pt>
                <c:pt idx="638">
                  <c:v>4.6030547366914643E-2</c:v>
                </c:pt>
                <c:pt idx="639">
                  <c:v>4.6050324917743773E-2</c:v>
                </c:pt>
                <c:pt idx="640">
                  <c:v>4.5956944229528417E-2</c:v>
                </c:pt>
                <c:pt idx="641">
                  <c:v>4.5945033414500222E-2</c:v>
                </c:pt>
                <c:pt idx="642">
                  <c:v>4.5943775092734708E-2</c:v>
                </c:pt>
                <c:pt idx="643">
                  <c:v>4.5988939797388287E-2</c:v>
                </c:pt>
                <c:pt idx="644">
                  <c:v>4.5989107840165626E-2</c:v>
                </c:pt>
                <c:pt idx="645">
                  <c:v>4.5980833480359057E-2</c:v>
                </c:pt>
                <c:pt idx="646">
                  <c:v>4.5894640092523087E-2</c:v>
                </c:pt>
                <c:pt idx="647">
                  <c:v>4.590530790372755E-2</c:v>
                </c:pt>
                <c:pt idx="648">
                  <c:v>4.5871255073729397E-2</c:v>
                </c:pt>
                <c:pt idx="649">
                  <c:v>4.5846463589572187E-2</c:v>
                </c:pt>
                <c:pt idx="650">
                  <c:v>4.5882845547961314E-2</c:v>
                </c:pt>
                <c:pt idx="651">
                  <c:v>4.5869835972717939E-2</c:v>
                </c:pt>
                <c:pt idx="652">
                  <c:v>4.5869957219488271E-2</c:v>
                </c:pt>
                <c:pt idx="653">
                  <c:v>4.5916848240736573E-2</c:v>
                </c:pt>
                <c:pt idx="654">
                  <c:v>4.5903153402249888E-2</c:v>
                </c:pt>
                <c:pt idx="655">
                  <c:v>4.5927623768016665E-2</c:v>
                </c:pt>
                <c:pt idx="656">
                  <c:v>4.5915809934601585E-2</c:v>
                </c:pt>
                <c:pt idx="657">
                  <c:v>4.5925287644584332E-2</c:v>
                </c:pt>
                <c:pt idx="658">
                  <c:v>4.5918302420167874E-2</c:v>
                </c:pt>
                <c:pt idx="659">
                  <c:v>4.5969460308565593E-2</c:v>
                </c:pt>
                <c:pt idx="660">
                  <c:v>4.5966237676959211E-2</c:v>
                </c:pt>
                <c:pt idx="661">
                  <c:v>4.5974634845369303E-2</c:v>
                </c:pt>
                <c:pt idx="662">
                  <c:v>4.5959796845509826E-2</c:v>
                </c:pt>
                <c:pt idx="663">
                  <c:v>4.5970259092557954E-2</c:v>
                </c:pt>
                <c:pt idx="664">
                  <c:v>4.5964374660217563E-2</c:v>
                </c:pt>
                <c:pt idx="665">
                  <c:v>4.5962757285306896E-2</c:v>
                </c:pt>
                <c:pt idx="666">
                  <c:v>4.5987077902747267E-2</c:v>
                </c:pt>
                <c:pt idx="667">
                  <c:v>4.5990024913813848E-2</c:v>
                </c:pt>
                <c:pt idx="668">
                  <c:v>4.5983409705267424E-2</c:v>
                </c:pt>
                <c:pt idx="669">
                  <c:v>4.597155589368155E-2</c:v>
                </c:pt>
                <c:pt idx="670">
                  <c:v>4.5954415509912354E-2</c:v>
                </c:pt>
                <c:pt idx="671">
                  <c:v>4.5945033718700443E-2</c:v>
                </c:pt>
                <c:pt idx="672">
                  <c:v>4.5959378597049863E-2</c:v>
                </c:pt>
                <c:pt idx="673">
                  <c:v>4.5960903115828372E-2</c:v>
                </c:pt>
                <c:pt idx="674">
                  <c:v>4.5968410728746523E-2</c:v>
                </c:pt>
                <c:pt idx="675">
                  <c:v>4.5964781565544503E-2</c:v>
                </c:pt>
                <c:pt idx="676">
                  <c:v>4.5974035213419362E-2</c:v>
                </c:pt>
                <c:pt idx="677">
                  <c:v>4.5965535289703457E-2</c:v>
                </c:pt>
                <c:pt idx="678">
                  <c:v>4.5963497647118698E-2</c:v>
                </c:pt>
                <c:pt idx="679">
                  <c:v>4.5985659583610387E-2</c:v>
                </c:pt>
                <c:pt idx="680">
                  <c:v>4.5968283597467539E-2</c:v>
                </c:pt>
                <c:pt idx="681">
                  <c:v>4.5942055862902099E-2</c:v>
                </c:pt>
                <c:pt idx="682">
                  <c:v>4.5942993024496649E-2</c:v>
                </c:pt>
                <c:pt idx="683">
                  <c:v>4.5932230836779546E-2</c:v>
                </c:pt>
                <c:pt idx="684">
                  <c:v>4.5935993592918598E-2</c:v>
                </c:pt>
                <c:pt idx="685">
                  <c:v>4.5855172628604807E-2</c:v>
                </c:pt>
                <c:pt idx="686">
                  <c:v>4.5885166965553684E-2</c:v>
                </c:pt>
                <c:pt idx="687">
                  <c:v>4.5885554918269955E-2</c:v>
                </c:pt>
                <c:pt idx="688">
                  <c:v>4.5900775327315783E-2</c:v>
                </c:pt>
                <c:pt idx="689">
                  <c:v>4.5901391911011905E-2</c:v>
                </c:pt>
                <c:pt idx="690">
                  <c:v>4.5904937803479519E-2</c:v>
                </c:pt>
                <c:pt idx="691">
                  <c:v>4.5915706780928427E-2</c:v>
                </c:pt>
                <c:pt idx="692">
                  <c:v>4.5705185515988261E-2</c:v>
                </c:pt>
                <c:pt idx="693">
                  <c:v>4.5716938960346586E-2</c:v>
                </c:pt>
                <c:pt idx="694">
                  <c:v>4.5752985434042132E-2</c:v>
                </c:pt>
                <c:pt idx="695">
                  <c:v>4.5710374087113856E-2</c:v>
                </c:pt>
                <c:pt idx="696">
                  <c:v>4.5723599900214303E-2</c:v>
                </c:pt>
                <c:pt idx="697">
                  <c:v>4.5720023205778088E-2</c:v>
                </c:pt>
                <c:pt idx="698">
                  <c:v>4.5705647448276786E-2</c:v>
                </c:pt>
                <c:pt idx="699">
                  <c:v>4.5712224784682343E-2</c:v>
                </c:pt>
                <c:pt idx="700">
                  <c:v>4.5723337250042857E-2</c:v>
                </c:pt>
                <c:pt idx="701">
                  <c:v>4.5751702469643239E-2</c:v>
                </c:pt>
                <c:pt idx="702">
                  <c:v>4.5754617872160945E-2</c:v>
                </c:pt>
                <c:pt idx="703">
                  <c:v>4.5751448354420403E-2</c:v>
                </c:pt>
                <c:pt idx="704">
                  <c:v>4.5737446813606586E-2</c:v>
                </c:pt>
                <c:pt idx="705">
                  <c:v>4.5738474793907011E-2</c:v>
                </c:pt>
                <c:pt idx="706">
                  <c:v>4.5738483133696328E-2</c:v>
                </c:pt>
                <c:pt idx="707">
                  <c:v>4.5733363439989724E-2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5274112"/>
        <c:axId val="398231424"/>
      </c:lineChart>
      <c:scatterChart>
        <c:scatterStyle val="lineMarker"/>
        <c:varyColors val="0"/>
        <c:ser>
          <c:idx val="1"/>
          <c:order val="1"/>
          <c:tx>
            <c:strRef>
              <c:f>'Beta-GARCH'!$P$13:$P$265</c:f>
              <c:strCache>
                <c:ptCount val="1"/>
                <c:pt idx="0">
                  <c:v>Total HypoPL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noFill/>
            </c:spPr>
          </c:marker>
          <c:xVal>
            <c:numRef>
              <c:f>'Beta-GARCH'!$C$14:$C$973</c:f>
              <c:numCache>
                <c:formatCode>m/d/yyyy</c:formatCode>
                <c:ptCount val="960"/>
                <c:pt idx="0">
                  <c:v>40787</c:v>
                </c:pt>
                <c:pt idx="1">
                  <c:v>40788</c:v>
                </c:pt>
                <c:pt idx="2">
                  <c:v>40791</c:v>
                </c:pt>
                <c:pt idx="3">
                  <c:v>40792</c:v>
                </c:pt>
                <c:pt idx="4">
                  <c:v>40793</c:v>
                </c:pt>
                <c:pt idx="5">
                  <c:v>40794</c:v>
                </c:pt>
                <c:pt idx="6">
                  <c:v>40795</c:v>
                </c:pt>
                <c:pt idx="7">
                  <c:v>40798</c:v>
                </c:pt>
                <c:pt idx="8">
                  <c:v>40799</c:v>
                </c:pt>
                <c:pt idx="9">
                  <c:v>40800</c:v>
                </c:pt>
                <c:pt idx="10">
                  <c:v>40801</c:v>
                </c:pt>
                <c:pt idx="11">
                  <c:v>40802</c:v>
                </c:pt>
                <c:pt idx="12">
                  <c:v>40806</c:v>
                </c:pt>
                <c:pt idx="13">
                  <c:v>40807</c:v>
                </c:pt>
                <c:pt idx="14">
                  <c:v>40808</c:v>
                </c:pt>
                <c:pt idx="15">
                  <c:v>40812</c:v>
                </c:pt>
                <c:pt idx="16">
                  <c:v>40813</c:v>
                </c:pt>
                <c:pt idx="17">
                  <c:v>40814</c:v>
                </c:pt>
                <c:pt idx="18">
                  <c:v>40815</c:v>
                </c:pt>
                <c:pt idx="19">
                  <c:v>40816</c:v>
                </c:pt>
                <c:pt idx="20">
                  <c:v>40819</c:v>
                </c:pt>
                <c:pt idx="21">
                  <c:v>40820</c:v>
                </c:pt>
                <c:pt idx="22">
                  <c:v>40821</c:v>
                </c:pt>
                <c:pt idx="23">
                  <c:v>40822</c:v>
                </c:pt>
                <c:pt idx="24">
                  <c:v>40823</c:v>
                </c:pt>
                <c:pt idx="25">
                  <c:v>40827</c:v>
                </c:pt>
                <c:pt idx="26">
                  <c:v>40828</c:v>
                </c:pt>
                <c:pt idx="27">
                  <c:v>40829</c:v>
                </c:pt>
                <c:pt idx="28">
                  <c:v>40830</c:v>
                </c:pt>
                <c:pt idx="29">
                  <c:v>40833</c:v>
                </c:pt>
                <c:pt idx="30">
                  <c:v>40834</c:v>
                </c:pt>
                <c:pt idx="31">
                  <c:v>40835</c:v>
                </c:pt>
                <c:pt idx="32">
                  <c:v>40836</c:v>
                </c:pt>
                <c:pt idx="33">
                  <c:v>40837</c:v>
                </c:pt>
                <c:pt idx="34">
                  <c:v>40840</c:v>
                </c:pt>
                <c:pt idx="35">
                  <c:v>40841</c:v>
                </c:pt>
                <c:pt idx="36">
                  <c:v>40842</c:v>
                </c:pt>
                <c:pt idx="37">
                  <c:v>40843</c:v>
                </c:pt>
                <c:pt idx="38">
                  <c:v>40844</c:v>
                </c:pt>
                <c:pt idx="39">
                  <c:v>40847</c:v>
                </c:pt>
                <c:pt idx="40">
                  <c:v>40848</c:v>
                </c:pt>
                <c:pt idx="41">
                  <c:v>40849</c:v>
                </c:pt>
                <c:pt idx="42">
                  <c:v>40851</c:v>
                </c:pt>
                <c:pt idx="43">
                  <c:v>40854</c:v>
                </c:pt>
                <c:pt idx="44">
                  <c:v>40855</c:v>
                </c:pt>
                <c:pt idx="45">
                  <c:v>40856</c:v>
                </c:pt>
                <c:pt idx="46">
                  <c:v>40857</c:v>
                </c:pt>
                <c:pt idx="47">
                  <c:v>40858</c:v>
                </c:pt>
                <c:pt idx="48">
                  <c:v>40861</c:v>
                </c:pt>
                <c:pt idx="49">
                  <c:v>40862</c:v>
                </c:pt>
                <c:pt idx="50">
                  <c:v>40863</c:v>
                </c:pt>
                <c:pt idx="51">
                  <c:v>40864</c:v>
                </c:pt>
                <c:pt idx="52">
                  <c:v>40865</c:v>
                </c:pt>
                <c:pt idx="53">
                  <c:v>40868</c:v>
                </c:pt>
                <c:pt idx="54">
                  <c:v>40869</c:v>
                </c:pt>
                <c:pt idx="55">
                  <c:v>40871</c:v>
                </c:pt>
                <c:pt idx="56">
                  <c:v>40872</c:v>
                </c:pt>
                <c:pt idx="57">
                  <c:v>40875</c:v>
                </c:pt>
                <c:pt idx="58">
                  <c:v>40876</c:v>
                </c:pt>
                <c:pt idx="59">
                  <c:v>40877</c:v>
                </c:pt>
                <c:pt idx="60">
                  <c:v>40878</c:v>
                </c:pt>
                <c:pt idx="61">
                  <c:v>40879</c:v>
                </c:pt>
                <c:pt idx="62">
                  <c:v>40882</c:v>
                </c:pt>
                <c:pt idx="63">
                  <c:v>40883</c:v>
                </c:pt>
                <c:pt idx="64">
                  <c:v>40884</c:v>
                </c:pt>
                <c:pt idx="65">
                  <c:v>40885</c:v>
                </c:pt>
                <c:pt idx="66">
                  <c:v>40886</c:v>
                </c:pt>
                <c:pt idx="67">
                  <c:v>40889</c:v>
                </c:pt>
                <c:pt idx="68">
                  <c:v>40890</c:v>
                </c:pt>
                <c:pt idx="69">
                  <c:v>40891</c:v>
                </c:pt>
                <c:pt idx="70">
                  <c:v>40892</c:v>
                </c:pt>
                <c:pt idx="71">
                  <c:v>40893</c:v>
                </c:pt>
                <c:pt idx="72">
                  <c:v>40896</c:v>
                </c:pt>
                <c:pt idx="73">
                  <c:v>40897</c:v>
                </c:pt>
                <c:pt idx="74">
                  <c:v>40898</c:v>
                </c:pt>
                <c:pt idx="75">
                  <c:v>40899</c:v>
                </c:pt>
                <c:pt idx="76">
                  <c:v>40903</c:v>
                </c:pt>
                <c:pt idx="77">
                  <c:v>40904</c:v>
                </c:pt>
                <c:pt idx="78">
                  <c:v>40905</c:v>
                </c:pt>
                <c:pt idx="79">
                  <c:v>40906</c:v>
                </c:pt>
                <c:pt idx="80">
                  <c:v>40907</c:v>
                </c:pt>
                <c:pt idx="81">
                  <c:v>40912</c:v>
                </c:pt>
                <c:pt idx="82">
                  <c:v>40913</c:v>
                </c:pt>
                <c:pt idx="83">
                  <c:v>40914</c:v>
                </c:pt>
                <c:pt idx="84">
                  <c:v>40918</c:v>
                </c:pt>
                <c:pt idx="85">
                  <c:v>40919</c:v>
                </c:pt>
                <c:pt idx="86">
                  <c:v>40920</c:v>
                </c:pt>
                <c:pt idx="87">
                  <c:v>40921</c:v>
                </c:pt>
                <c:pt idx="88">
                  <c:v>40924</c:v>
                </c:pt>
                <c:pt idx="89">
                  <c:v>40925</c:v>
                </c:pt>
                <c:pt idx="90">
                  <c:v>40926</c:v>
                </c:pt>
                <c:pt idx="91">
                  <c:v>40927</c:v>
                </c:pt>
                <c:pt idx="92">
                  <c:v>40928</c:v>
                </c:pt>
                <c:pt idx="93">
                  <c:v>40931</c:v>
                </c:pt>
                <c:pt idx="94">
                  <c:v>40932</c:v>
                </c:pt>
                <c:pt idx="95">
                  <c:v>40933</c:v>
                </c:pt>
                <c:pt idx="96">
                  <c:v>40934</c:v>
                </c:pt>
                <c:pt idx="97">
                  <c:v>40935</c:v>
                </c:pt>
                <c:pt idx="98">
                  <c:v>40938</c:v>
                </c:pt>
                <c:pt idx="99">
                  <c:v>40939</c:v>
                </c:pt>
                <c:pt idx="100">
                  <c:v>40940</c:v>
                </c:pt>
                <c:pt idx="101">
                  <c:v>40941</c:v>
                </c:pt>
                <c:pt idx="102">
                  <c:v>40942</c:v>
                </c:pt>
                <c:pt idx="103">
                  <c:v>40945</c:v>
                </c:pt>
                <c:pt idx="104">
                  <c:v>40946</c:v>
                </c:pt>
                <c:pt idx="105">
                  <c:v>40947</c:v>
                </c:pt>
                <c:pt idx="106">
                  <c:v>40948</c:v>
                </c:pt>
                <c:pt idx="107">
                  <c:v>40949</c:v>
                </c:pt>
                <c:pt idx="108">
                  <c:v>40952</c:v>
                </c:pt>
                <c:pt idx="109">
                  <c:v>40953</c:v>
                </c:pt>
                <c:pt idx="110">
                  <c:v>40954</c:v>
                </c:pt>
                <c:pt idx="111">
                  <c:v>40955</c:v>
                </c:pt>
                <c:pt idx="112">
                  <c:v>40956</c:v>
                </c:pt>
                <c:pt idx="113">
                  <c:v>40959</c:v>
                </c:pt>
                <c:pt idx="114">
                  <c:v>40960</c:v>
                </c:pt>
                <c:pt idx="115">
                  <c:v>40961</c:v>
                </c:pt>
                <c:pt idx="116">
                  <c:v>40962</c:v>
                </c:pt>
                <c:pt idx="117">
                  <c:v>40963</c:v>
                </c:pt>
                <c:pt idx="118">
                  <c:v>40966</c:v>
                </c:pt>
                <c:pt idx="119">
                  <c:v>40967</c:v>
                </c:pt>
                <c:pt idx="120">
                  <c:v>40968</c:v>
                </c:pt>
                <c:pt idx="121">
                  <c:v>40969</c:v>
                </c:pt>
                <c:pt idx="122">
                  <c:v>40970</c:v>
                </c:pt>
                <c:pt idx="123">
                  <c:v>40973</c:v>
                </c:pt>
                <c:pt idx="124">
                  <c:v>40974</c:v>
                </c:pt>
                <c:pt idx="125">
                  <c:v>40975</c:v>
                </c:pt>
                <c:pt idx="126">
                  <c:v>40976</c:v>
                </c:pt>
                <c:pt idx="127">
                  <c:v>40977</c:v>
                </c:pt>
                <c:pt idx="128">
                  <c:v>40980</c:v>
                </c:pt>
                <c:pt idx="129">
                  <c:v>40981</c:v>
                </c:pt>
                <c:pt idx="130">
                  <c:v>40982</c:v>
                </c:pt>
                <c:pt idx="131">
                  <c:v>40983</c:v>
                </c:pt>
                <c:pt idx="132">
                  <c:v>40984</c:v>
                </c:pt>
                <c:pt idx="133">
                  <c:v>40987</c:v>
                </c:pt>
                <c:pt idx="134">
                  <c:v>40989</c:v>
                </c:pt>
                <c:pt idx="135">
                  <c:v>40990</c:v>
                </c:pt>
                <c:pt idx="136">
                  <c:v>40991</c:v>
                </c:pt>
                <c:pt idx="137">
                  <c:v>40994</c:v>
                </c:pt>
                <c:pt idx="138">
                  <c:v>40995</c:v>
                </c:pt>
                <c:pt idx="139">
                  <c:v>40996</c:v>
                </c:pt>
                <c:pt idx="140">
                  <c:v>40997</c:v>
                </c:pt>
                <c:pt idx="141">
                  <c:v>40998</c:v>
                </c:pt>
                <c:pt idx="142">
                  <c:v>41001</c:v>
                </c:pt>
                <c:pt idx="143">
                  <c:v>41002</c:v>
                </c:pt>
                <c:pt idx="144">
                  <c:v>41003</c:v>
                </c:pt>
                <c:pt idx="145">
                  <c:v>41004</c:v>
                </c:pt>
                <c:pt idx="146">
                  <c:v>41005</c:v>
                </c:pt>
                <c:pt idx="147">
                  <c:v>41008</c:v>
                </c:pt>
                <c:pt idx="148">
                  <c:v>41009</c:v>
                </c:pt>
                <c:pt idx="149">
                  <c:v>41010</c:v>
                </c:pt>
                <c:pt idx="150">
                  <c:v>41011</c:v>
                </c:pt>
                <c:pt idx="151">
                  <c:v>41012</c:v>
                </c:pt>
                <c:pt idx="152">
                  <c:v>41015</c:v>
                </c:pt>
                <c:pt idx="153">
                  <c:v>41016</c:v>
                </c:pt>
                <c:pt idx="154">
                  <c:v>41017</c:v>
                </c:pt>
                <c:pt idx="155">
                  <c:v>41018</c:v>
                </c:pt>
                <c:pt idx="156">
                  <c:v>41019</c:v>
                </c:pt>
                <c:pt idx="157">
                  <c:v>41022</c:v>
                </c:pt>
                <c:pt idx="158">
                  <c:v>41023</c:v>
                </c:pt>
                <c:pt idx="159">
                  <c:v>41024</c:v>
                </c:pt>
                <c:pt idx="160">
                  <c:v>41025</c:v>
                </c:pt>
                <c:pt idx="161">
                  <c:v>41026</c:v>
                </c:pt>
                <c:pt idx="162">
                  <c:v>41030</c:v>
                </c:pt>
                <c:pt idx="163">
                  <c:v>41031</c:v>
                </c:pt>
                <c:pt idx="164">
                  <c:v>41036</c:v>
                </c:pt>
                <c:pt idx="165">
                  <c:v>41037</c:v>
                </c:pt>
                <c:pt idx="166">
                  <c:v>41038</c:v>
                </c:pt>
                <c:pt idx="167">
                  <c:v>41039</c:v>
                </c:pt>
                <c:pt idx="168">
                  <c:v>41040</c:v>
                </c:pt>
                <c:pt idx="169">
                  <c:v>41043</c:v>
                </c:pt>
                <c:pt idx="170">
                  <c:v>41044</c:v>
                </c:pt>
                <c:pt idx="171">
                  <c:v>41045</c:v>
                </c:pt>
                <c:pt idx="172">
                  <c:v>41046</c:v>
                </c:pt>
                <c:pt idx="173">
                  <c:v>41047</c:v>
                </c:pt>
                <c:pt idx="174">
                  <c:v>41050</c:v>
                </c:pt>
                <c:pt idx="175">
                  <c:v>41051</c:v>
                </c:pt>
                <c:pt idx="176">
                  <c:v>41052</c:v>
                </c:pt>
                <c:pt idx="177">
                  <c:v>41053</c:v>
                </c:pt>
                <c:pt idx="178">
                  <c:v>41054</c:v>
                </c:pt>
                <c:pt idx="179">
                  <c:v>41057</c:v>
                </c:pt>
                <c:pt idx="180">
                  <c:v>41058</c:v>
                </c:pt>
                <c:pt idx="181">
                  <c:v>41059</c:v>
                </c:pt>
                <c:pt idx="182">
                  <c:v>41060</c:v>
                </c:pt>
                <c:pt idx="183">
                  <c:v>41061</c:v>
                </c:pt>
                <c:pt idx="184">
                  <c:v>41064</c:v>
                </c:pt>
                <c:pt idx="185">
                  <c:v>41065</c:v>
                </c:pt>
                <c:pt idx="186">
                  <c:v>41066</c:v>
                </c:pt>
                <c:pt idx="187">
                  <c:v>41067</c:v>
                </c:pt>
                <c:pt idx="188">
                  <c:v>41068</c:v>
                </c:pt>
                <c:pt idx="189">
                  <c:v>41071</c:v>
                </c:pt>
                <c:pt idx="190">
                  <c:v>41072</c:v>
                </c:pt>
                <c:pt idx="191">
                  <c:v>41073</c:v>
                </c:pt>
                <c:pt idx="192">
                  <c:v>41074</c:v>
                </c:pt>
                <c:pt idx="193">
                  <c:v>41075</c:v>
                </c:pt>
                <c:pt idx="194">
                  <c:v>41078</c:v>
                </c:pt>
                <c:pt idx="195">
                  <c:v>41079</c:v>
                </c:pt>
                <c:pt idx="196">
                  <c:v>41080</c:v>
                </c:pt>
                <c:pt idx="197">
                  <c:v>41081</c:v>
                </c:pt>
                <c:pt idx="198">
                  <c:v>41082</c:v>
                </c:pt>
                <c:pt idx="199">
                  <c:v>41085</c:v>
                </c:pt>
                <c:pt idx="200">
                  <c:v>41086</c:v>
                </c:pt>
                <c:pt idx="201">
                  <c:v>41087</c:v>
                </c:pt>
                <c:pt idx="202">
                  <c:v>41088</c:v>
                </c:pt>
                <c:pt idx="203">
                  <c:v>41089</c:v>
                </c:pt>
                <c:pt idx="204">
                  <c:v>41092</c:v>
                </c:pt>
                <c:pt idx="205">
                  <c:v>41093</c:v>
                </c:pt>
                <c:pt idx="206">
                  <c:v>41094</c:v>
                </c:pt>
                <c:pt idx="207">
                  <c:v>41095</c:v>
                </c:pt>
                <c:pt idx="208">
                  <c:v>41096</c:v>
                </c:pt>
                <c:pt idx="209">
                  <c:v>41099</c:v>
                </c:pt>
                <c:pt idx="210">
                  <c:v>41100</c:v>
                </c:pt>
                <c:pt idx="211">
                  <c:v>41101</c:v>
                </c:pt>
                <c:pt idx="212">
                  <c:v>41102</c:v>
                </c:pt>
                <c:pt idx="213">
                  <c:v>41103</c:v>
                </c:pt>
                <c:pt idx="214">
                  <c:v>41107</c:v>
                </c:pt>
                <c:pt idx="215">
                  <c:v>41108</c:v>
                </c:pt>
                <c:pt idx="216">
                  <c:v>41109</c:v>
                </c:pt>
                <c:pt idx="217">
                  <c:v>41110</c:v>
                </c:pt>
                <c:pt idx="218">
                  <c:v>41113</c:v>
                </c:pt>
                <c:pt idx="219">
                  <c:v>41114</c:v>
                </c:pt>
                <c:pt idx="220">
                  <c:v>41115</c:v>
                </c:pt>
                <c:pt idx="221">
                  <c:v>41116</c:v>
                </c:pt>
                <c:pt idx="222">
                  <c:v>41117</c:v>
                </c:pt>
                <c:pt idx="223">
                  <c:v>41120</c:v>
                </c:pt>
                <c:pt idx="224">
                  <c:v>41121</c:v>
                </c:pt>
                <c:pt idx="225">
                  <c:v>41122</c:v>
                </c:pt>
                <c:pt idx="226">
                  <c:v>41123</c:v>
                </c:pt>
                <c:pt idx="227">
                  <c:v>41124</c:v>
                </c:pt>
                <c:pt idx="228">
                  <c:v>41127</c:v>
                </c:pt>
                <c:pt idx="229">
                  <c:v>41128</c:v>
                </c:pt>
                <c:pt idx="230">
                  <c:v>41129</c:v>
                </c:pt>
                <c:pt idx="231">
                  <c:v>41130</c:v>
                </c:pt>
                <c:pt idx="232">
                  <c:v>41131</c:v>
                </c:pt>
                <c:pt idx="233">
                  <c:v>41134</c:v>
                </c:pt>
                <c:pt idx="234">
                  <c:v>41135</c:v>
                </c:pt>
                <c:pt idx="235">
                  <c:v>41136</c:v>
                </c:pt>
                <c:pt idx="236">
                  <c:v>41137</c:v>
                </c:pt>
                <c:pt idx="237">
                  <c:v>41138</c:v>
                </c:pt>
                <c:pt idx="238">
                  <c:v>41141</c:v>
                </c:pt>
                <c:pt idx="239">
                  <c:v>41142</c:v>
                </c:pt>
                <c:pt idx="240">
                  <c:v>41143</c:v>
                </c:pt>
                <c:pt idx="241">
                  <c:v>41144</c:v>
                </c:pt>
                <c:pt idx="242">
                  <c:v>41145</c:v>
                </c:pt>
                <c:pt idx="243">
                  <c:v>41148</c:v>
                </c:pt>
                <c:pt idx="244">
                  <c:v>41149</c:v>
                </c:pt>
                <c:pt idx="245">
                  <c:v>41150</c:v>
                </c:pt>
                <c:pt idx="246">
                  <c:v>41151</c:v>
                </c:pt>
                <c:pt idx="247">
                  <c:v>41152</c:v>
                </c:pt>
                <c:pt idx="248">
                  <c:v>41155</c:v>
                </c:pt>
                <c:pt idx="249">
                  <c:v>41156</c:v>
                </c:pt>
                <c:pt idx="250">
                  <c:v>41157</c:v>
                </c:pt>
                <c:pt idx="251">
                  <c:v>41158</c:v>
                </c:pt>
                <c:pt idx="252">
                  <c:v>41159</c:v>
                </c:pt>
                <c:pt idx="253">
                  <c:v>41162</c:v>
                </c:pt>
                <c:pt idx="254">
                  <c:v>41163</c:v>
                </c:pt>
                <c:pt idx="255">
                  <c:v>41164</c:v>
                </c:pt>
                <c:pt idx="256">
                  <c:v>41165</c:v>
                </c:pt>
                <c:pt idx="257">
                  <c:v>41166</c:v>
                </c:pt>
                <c:pt idx="258">
                  <c:v>41170</c:v>
                </c:pt>
                <c:pt idx="259">
                  <c:v>41171</c:v>
                </c:pt>
                <c:pt idx="260">
                  <c:v>41172</c:v>
                </c:pt>
                <c:pt idx="261">
                  <c:v>41173</c:v>
                </c:pt>
                <c:pt idx="262">
                  <c:v>41176</c:v>
                </c:pt>
                <c:pt idx="263">
                  <c:v>41177</c:v>
                </c:pt>
                <c:pt idx="264">
                  <c:v>41178</c:v>
                </c:pt>
                <c:pt idx="265">
                  <c:v>41179</c:v>
                </c:pt>
                <c:pt idx="266">
                  <c:v>41180</c:v>
                </c:pt>
                <c:pt idx="267">
                  <c:v>41183</c:v>
                </c:pt>
                <c:pt idx="268">
                  <c:v>41184</c:v>
                </c:pt>
                <c:pt idx="269">
                  <c:v>41185</c:v>
                </c:pt>
                <c:pt idx="270">
                  <c:v>41186</c:v>
                </c:pt>
                <c:pt idx="271">
                  <c:v>41187</c:v>
                </c:pt>
                <c:pt idx="272">
                  <c:v>41191</c:v>
                </c:pt>
                <c:pt idx="273">
                  <c:v>41192</c:v>
                </c:pt>
                <c:pt idx="274">
                  <c:v>41193</c:v>
                </c:pt>
                <c:pt idx="275">
                  <c:v>41194</c:v>
                </c:pt>
                <c:pt idx="276">
                  <c:v>41197</c:v>
                </c:pt>
                <c:pt idx="277">
                  <c:v>41198</c:v>
                </c:pt>
                <c:pt idx="278">
                  <c:v>41199</c:v>
                </c:pt>
                <c:pt idx="279">
                  <c:v>41200</c:v>
                </c:pt>
                <c:pt idx="280">
                  <c:v>41201</c:v>
                </c:pt>
                <c:pt idx="281">
                  <c:v>41204</c:v>
                </c:pt>
                <c:pt idx="282">
                  <c:v>41205</c:v>
                </c:pt>
                <c:pt idx="283">
                  <c:v>41206</c:v>
                </c:pt>
                <c:pt idx="284">
                  <c:v>41207</c:v>
                </c:pt>
                <c:pt idx="285">
                  <c:v>41208</c:v>
                </c:pt>
                <c:pt idx="286">
                  <c:v>41211</c:v>
                </c:pt>
                <c:pt idx="287">
                  <c:v>41212</c:v>
                </c:pt>
                <c:pt idx="288">
                  <c:v>41213</c:v>
                </c:pt>
                <c:pt idx="289">
                  <c:v>41214</c:v>
                </c:pt>
                <c:pt idx="290">
                  <c:v>41215</c:v>
                </c:pt>
                <c:pt idx="291">
                  <c:v>41218</c:v>
                </c:pt>
                <c:pt idx="292">
                  <c:v>41219</c:v>
                </c:pt>
                <c:pt idx="293">
                  <c:v>41220</c:v>
                </c:pt>
                <c:pt idx="294">
                  <c:v>41221</c:v>
                </c:pt>
                <c:pt idx="295">
                  <c:v>41222</c:v>
                </c:pt>
                <c:pt idx="296">
                  <c:v>41225</c:v>
                </c:pt>
                <c:pt idx="297">
                  <c:v>41226</c:v>
                </c:pt>
                <c:pt idx="298">
                  <c:v>41227</c:v>
                </c:pt>
                <c:pt idx="299">
                  <c:v>41228</c:v>
                </c:pt>
                <c:pt idx="300">
                  <c:v>41229</c:v>
                </c:pt>
                <c:pt idx="301">
                  <c:v>41232</c:v>
                </c:pt>
                <c:pt idx="302">
                  <c:v>41233</c:v>
                </c:pt>
                <c:pt idx="303">
                  <c:v>41234</c:v>
                </c:pt>
                <c:pt idx="304">
                  <c:v>41235</c:v>
                </c:pt>
                <c:pt idx="305">
                  <c:v>41239</c:v>
                </c:pt>
                <c:pt idx="306">
                  <c:v>41240</c:v>
                </c:pt>
                <c:pt idx="307">
                  <c:v>41241</c:v>
                </c:pt>
                <c:pt idx="308">
                  <c:v>41242</c:v>
                </c:pt>
                <c:pt idx="309">
                  <c:v>41243</c:v>
                </c:pt>
                <c:pt idx="310">
                  <c:v>41246</c:v>
                </c:pt>
                <c:pt idx="311">
                  <c:v>41247</c:v>
                </c:pt>
                <c:pt idx="312">
                  <c:v>41248</c:v>
                </c:pt>
                <c:pt idx="313">
                  <c:v>41249</c:v>
                </c:pt>
                <c:pt idx="314">
                  <c:v>41250</c:v>
                </c:pt>
                <c:pt idx="315">
                  <c:v>41253</c:v>
                </c:pt>
                <c:pt idx="316">
                  <c:v>41254</c:v>
                </c:pt>
                <c:pt idx="317">
                  <c:v>41255</c:v>
                </c:pt>
                <c:pt idx="318">
                  <c:v>41256</c:v>
                </c:pt>
                <c:pt idx="319">
                  <c:v>41257</c:v>
                </c:pt>
                <c:pt idx="320">
                  <c:v>41260</c:v>
                </c:pt>
                <c:pt idx="321">
                  <c:v>41261</c:v>
                </c:pt>
                <c:pt idx="322">
                  <c:v>41262</c:v>
                </c:pt>
                <c:pt idx="323">
                  <c:v>41263</c:v>
                </c:pt>
                <c:pt idx="324">
                  <c:v>41264</c:v>
                </c:pt>
                <c:pt idx="325">
                  <c:v>41268</c:v>
                </c:pt>
                <c:pt idx="326">
                  <c:v>41269</c:v>
                </c:pt>
                <c:pt idx="327">
                  <c:v>41270</c:v>
                </c:pt>
                <c:pt idx="328">
                  <c:v>41271</c:v>
                </c:pt>
                <c:pt idx="329">
                  <c:v>41278</c:v>
                </c:pt>
                <c:pt idx="330">
                  <c:v>41281</c:v>
                </c:pt>
                <c:pt idx="331">
                  <c:v>41282</c:v>
                </c:pt>
                <c:pt idx="332">
                  <c:v>41283</c:v>
                </c:pt>
                <c:pt idx="333">
                  <c:v>41284</c:v>
                </c:pt>
                <c:pt idx="334">
                  <c:v>41285</c:v>
                </c:pt>
                <c:pt idx="335">
                  <c:v>41289</c:v>
                </c:pt>
                <c:pt idx="336">
                  <c:v>41290</c:v>
                </c:pt>
                <c:pt idx="337">
                  <c:v>41291</c:v>
                </c:pt>
                <c:pt idx="338">
                  <c:v>41292</c:v>
                </c:pt>
                <c:pt idx="339">
                  <c:v>41295</c:v>
                </c:pt>
                <c:pt idx="340">
                  <c:v>41296</c:v>
                </c:pt>
                <c:pt idx="341">
                  <c:v>41297</c:v>
                </c:pt>
                <c:pt idx="342">
                  <c:v>41298</c:v>
                </c:pt>
                <c:pt idx="343">
                  <c:v>41299</c:v>
                </c:pt>
                <c:pt idx="344">
                  <c:v>41302</c:v>
                </c:pt>
                <c:pt idx="345">
                  <c:v>41303</c:v>
                </c:pt>
                <c:pt idx="346">
                  <c:v>41304</c:v>
                </c:pt>
                <c:pt idx="347">
                  <c:v>41305</c:v>
                </c:pt>
                <c:pt idx="348">
                  <c:v>41306</c:v>
                </c:pt>
                <c:pt idx="349">
                  <c:v>41309</c:v>
                </c:pt>
                <c:pt idx="350">
                  <c:v>41310</c:v>
                </c:pt>
                <c:pt idx="351">
                  <c:v>41311</c:v>
                </c:pt>
                <c:pt idx="352">
                  <c:v>41312</c:v>
                </c:pt>
                <c:pt idx="353">
                  <c:v>41313</c:v>
                </c:pt>
                <c:pt idx="354">
                  <c:v>41317</c:v>
                </c:pt>
                <c:pt idx="355">
                  <c:v>41318</c:v>
                </c:pt>
                <c:pt idx="356">
                  <c:v>41319</c:v>
                </c:pt>
                <c:pt idx="357">
                  <c:v>41320</c:v>
                </c:pt>
                <c:pt idx="358">
                  <c:v>41323</c:v>
                </c:pt>
                <c:pt idx="359">
                  <c:v>41324</c:v>
                </c:pt>
                <c:pt idx="360">
                  <c:v>41325</c:v>
                </c:pt>
                <c:pt idx="361">
                  <c:v>41326</c:v>
                </c:pt>
                <c:pt idx="362">
                  <c:v>41327</c:v>
                </c:pt>
                <c:pt idx="363">
                  <c:v>41330</c:v>
                </c:pt>
                <c:pt idx="364">
                  <c:v>41331</c:v>
                </c:pt>
                <c:pt idx="365">
                  <c:v>41332</c:v>
                </c:pt>
                <c:pt idx="366">
                  <c:v>41333</c:v>
                </c:pt>
                <c:pt idx="367">
                  <c:v>41334</c:v>
                </c:pt>
                <c:pt idx="368">
                  <c:v>41337</c:v>
                </c:pt>
                <c:pt idx="369">
                  <c:v>41338</c:v>
                </c:pt>
                <c:pt idx="370">
                  <c:v>41339</c:v>
                </c:pt>
                <c:pt idx="371">
                  <c:v>41340</c:v>
                </c:pt>
                <c:pt idx="372">
                  <c:v>41341</c:v>
                </c:pt>
                <c:pt idx="373">
                  <c:v>41344</c:v>
                </c:pt>
                <c:pt idx="374">
                  <c:v>41345</c:v>
                </c:pt>
                <c:pt idx="375">
                  <c:v>41346</c:v>
                </c:pt>
                <c:pt idx="376">
                  <c:v>41347</c:v>
                </c:pt>
                <c:pt idx="377">
                  <c:v>41348</c:v>
                </c:pt>
                <c:pt idx="378">
                  <c:v>41351</c:v>
                </c:pt>
                <c:pt idx="379">
                  <c:v>41352</c:v>
                </c:pt>
                <c:pt idx="380">
                  <c:v>41354</c:v>
                </c:pt>
                <c:pt idx="381">
                  <c:v>41355</c:v>
                </c:pt>
                <c:pt idx="382">
                  <c:v>41358</c:v>
                </c:pt>
                <c:pt idx="383">
                  <c:v>41359</c:v>
                </c:pt>
                <c:pt idx="384">
                  <c:v>41360</c:v>
                </c:pt>
                <c:pt idx="385">
                  <c:v>41361</c:v>
                </c:pt>
                <c:pt idx="386">
                  <c:v>41362</c:v>
                </c:pt>
                <c:pt idx="387">
                  <c:v>41365</c:v>
                </c:pt>
                <c:pt idx="388">
                  <c:v>41366</c:v>
                </c:pt>
                <c:pt idx="389">
                  <c:v>41367</c:v>
                </c:pt>
                <c:pt idx="390">
                  <c:v>41368</c:v>
                </c:pt>
                <c:pt idx="391">
                  <c:v>41369</c:v>
                </c:pt>
                <c:pt idx="392">
                  <c:v>41372</c:v>
                </c:pt>
                <c:pt idx="393">
                  <c:v>41373</c:v>
                </c:pt>
                <c:pt idx="394">
                  <c:v>41374</c:v>
                </c:pt>
                <c:pt idx="395">
                  <c:v>41375</c:v>
                </c:pt>
                <c:pt idx="396">
                  <c:v>41376</c:v>
                </c:pt>
                <c:pt idx="397">
                  <c:v>41379</c:v>
                </c:pt>
                <c:pt idx="398">
                  <c:v>41380</c:v>
                </c:pt>
                <c:pt idx="399">
                  <c:v>41381</c:v>
                </c:pt>
                <c:pt idx="400">
                  <c:v>41382</c:v>
                </c:pt>
                <c:pt idx="401">
                  <c:v>41383</c:v>
                </c:pt>
                <c:pt idx="402">
                  <c:v>41386</c:v>
                </c:pt>
                <c:pt idx="403">
                  <c:v>41387</c:v>
                </c:pt>
                <c:pt idx="404">
                  <c:v>41388</c:v>
                </c:pt>
                <c:pt idx="405">
                  <c:v>41389</c:v>
                </c:pt>
                <c:pt idx="406">
                  <c:v>41390</c:v>
                </c:pt>
                <c:pt idx="407">
                  <c:v>41394</c:v>
                </c:pt>
                <c:pt idx="408">
                  <c:v>41395</c:v>
                </c:pt>
                <c:pt idx="409">
                  <c:v>41396</c:v>
                </c:pt>
                <c:pt idx="410">
                  <c:v>41401</c:v>
                </c:pt>
                <c:pt idx="411">
                  <c:v>41402</c:v>
                </c:pt>
                <c:pt idx="412">
                  <c:v>41403</c:v>
                </c:pt>
                <c:pt idx="413">
                  <c:v>41404</c:v>
                </c:pt>
                <c:pt idx="414">
                  <c:v>41407</c:v>
                </c:pt>
                <c:pt idx="415">
                  <c:v>41408</c:v>
                </c:pt>
                <c:pt idx="416">
                  <c:v>41409</c:v>
                </c:pt>
                <c:pt idx="417">
                  <c:v>41410</c:v>
                </c:pt>
                <c:pt idx="418">
                  <c:v>41411</c:v>
                </c:pt>
                <c:pt idx="419">
                  <c:v>41414</c:v>
                </c:pt>
                <c:pt idx="420">
                  <c:v>41415</c:v>
                </c:pt>
                <c:pt idx="421">
                  <c:v>41416</c:v>
                </c:pt>
                <c:pt idx="422">
                  <c:v>41417</c:v>
                </c:pt>
                <c:pt idx="423">
                  <c:v>41418</c:v>
                </c:pt>
                <c:pt idx="424">
                  <c:v>41421</c:v>
                </c:pt>
                <c:pt idx="425">
                  <c:v>41422</c:v>
                </c:pt>
                <c:pt idx="426">
                  <c:v>41423</c:v>
                </c:pt>
                <c:pt idx="427">
                  <c:v>41424</c:v>
                </c:pt>
                <c:pt idx="428">
                  <c:v>41425</c:v>
                </c:pt>
                <c:pt idx="429">
                  <c:v>41428</c:v>
                </c:pt>
                <c:pt idx="430">
                  <c:v>41429</c:v>
                </c:pt>
                <c:pt idx="431">
                  <c:v>41430</c:v>
                </c:pt>
                <c:pt idx="432">
                  <c:v>41431</c:v>
                </c:pt>
                <c:pt idx="433">
                  <c:v>41432</c:v>
                </c:pt>
                <c:pt idx="434">
                  <c:v>41435</c:v>
                </c:pt>
                <c:pt idx="435">
                  <c:v>41436</c:v>
                </c:pt>
                <c:pt idx="436">
                  <c:v>41437</c:v>
                </c:pt>
                <c:pt idx="437">
                  <c:v>41438</c:v>
                </c:pt>
                <c:pt idx="438">
                  <c:v>41439</c:v>
                </c:pt>
                <c:pt idx="439">
                  <c:v>41442</c:v>
                </c:pt>
                <c:pt idx="440">
                  <c:v>41443</c:v>
                </c:pt>
                <c:pt idx="441">
                  <c:v>41444</c:v>
                </c:pt>
                <c:pt idx="442">
                  <c:v>41445</c:v>
                </c:pt>
                <c:pt idx="443">
                  <c:v>41446</c:v>
                </c:pt>
                <c:pt idx="444">
                  <c:v>41449</c:v>
                </c:pt>
                <c:pt idx="445">
                  <c:v>41450</c:v>
                </c:pt>
                <c:pt idx="446">
                  <c:v>41451</c:v>
                </c:pt>
                <c:pt idx="447">
                  <c:v>41452</c:v>
                </c:pt>
                <c:pt idx="448">
                  <c:v>41453</c:v>
                </c:pt>
                <c:pt idx="449">
                  <c:v>41456</c:v>
                </c:pt>
                <c:pt idx="450">
                  <c:v>41457</c:v>
                </c:pt>
                <c:pt idx="451">
                  <c:v>41458</c:v>
                </c:pt>
                <c:pt idx="452">
                  <c:v>41459</c:v>
                </c:pt>
                <c:pt idx="453">
                  <c:v>41460</c:v>
                </c:pt>
                <c:pt idx="454">
                  <c:v>41463</c:v>
                </c:pt>
                <c:pt idx="455">
                  <c:v>41464</c:v>
                </c:pt>
                <c:pt idx="456">
                  <c:v>41465</c:v>
                </c:pt>
                <c:pt idx="457">
                  <c:v>41466</c:v>
                </c:pt>
                <c:pt idx="458">
                  <c:v>41467</c:v>
                </c:pt>
                <c:pt idx="459">
                  <c:v>41471</c:v>
                </c:pt>
                <c:pt idx="460">
                  <c:v>41472</c:v>
                </c:pt>
                <c:pt idx="461">
                  <c:v>41473</c:v>
                </c:pt>
                <c:pt idx="462">
                  <c:v>41474</c:v>
                </c:pt>
                <c:pt idx="463">
                  <c:v>41477</c:v>
                </c:pt>
                <c:pt idx="464">
                  <c:v>41478</c:v>
                </c:pt>
                <c:pt idx="465">
                  <c:v>41479</c:v>
                </c:pt>
                <c:pt idx="466">
                  <c:v>41480</c:v>
                </c:pt>
                <c:pt idx="467">
                  <c:v>41481</c:v>
                </c:pt>
                <c:pt idx="468">
                  <c:v>41484</c:v>
                </c:pt>
                <c:pt idx="469">
                  <c:v>41485</c:v>
                </c:pt>
                <c:pt idx="470">
                  <c:v>41486</c:v>
                </c:pt>
                <c:pt idx="471">
                  <c:v>41487</c:v>
                </c:pt>
                <c:pt idx="472">
                  <c:v>41488</c:v>
                </c:pt>
                <c:pt idx="473">
                  <c:v>41491</c:v>
                </c:pt>
                <c:pt idx="474">
                  <c:v>41492</c:v>
                </c:pt>
                <c:pt idx="475">
                  <c:v>41493</c:v>
                </c:pt>
                <c:pt idx="476">
                  <c:v>41494</c:v>
                </c:pt>
                <c:pt idx="477">
                  <c:v>41495</c:v>
                </c:pt>
                <c:pt idx="478">
                  <c:v>41498</c:v>
                </c:pt>
                <c:pt idx="479">
                  <c:v>41499</c:v>
                </c:pt>
                <c:pt idx="480">
                  <c:v>41500</c:v>
                </c:pt>
                <c:pt idx="481">
                  <c:v>41501</c:v>
                </c:pt>
                <c:pt idx="482">
                  <c:v>41502</c:v>
                </c:pt>
                <c:pt idx="483">
                  <c:v>41505</c:v>
                </c:pt>
                <c:pt idx="484">
                  <c:v>41506</c:v>
                </c:pt>
                <c:pt idx="485">
                  <c:v>41507</c:v>
                </c:pt>
                <c:pt idx="486">
                  <c:v>41508</c:v>
                </c:pt>
                <c:pt idx="487">
                  <c:v>41509</c:v>
                </c:pt>
                <c:pt idx="488">
                  <c:v>41512</c:v>
                </c:pt>
                <c:pt idx="489">
                  <c:v>41513</c:v>
                </c:pt>
                <c:pt idx="490">
                  <c:v>41514</c:v>
                </c:pt>
                <c:pt idx="491">
                  <c:v>41515</c:v>
                </c:pt>
                <c:pt idx="492">
                  <c:v>41516</c:v>
                </c:pt>
                <c:pt idx="493">
                  <c:v>41519</c:v>
                </c:pt>
                <c:pt idx="494">
                  <c:v>41520</c:v>
                </c:pt>
                <c:pt idx="495">
                  <c:v>41521</c:v>
                </c:pt>
                <c:pt idx="496">
                  <c:v>41522</c:v>
                </c:pt>
                <c:pt idx="497">
                  <c:v>41523</c:v>
                </c:pt>
                <c:pt idx="498">
                  <c:v>41526</c:v>
                </c:pt>
                <c:pt idx="499">
                  <c:v>41527</c:v>
                </c:pt>
                <c:pt idx="500">
                  <c:v>41528</c:v>
                </c:pt>
                <c:pt idx="501">
                  <c:v>41529</c:v>
                </c:pt>
                <c:pt idx="502">
                  <c:v>41530</c:v>
                </c:pt>
                <c:pt idx="503">
                  <c:v>41534</c:v>
                </c:pt>
                <c:pt idx="504">
                  <c:v>41535</c:v>
                </c:pt>
                <c:pt idx="505">
                  <c:v>41536</c:v>
                </c:pt>
                <c:pt idx="506">
                  <c:v>41537</c:v>
                </c:pt>
                <c:pt idx="507">
                  <c:v>41541</c:v>
                </c:pt>
                <c:pt idx="508">
                  <c:v>41542</c:v>
                </c:pt>
                <c:pt idx="509">
                  <c:v>41543</c:v>
                </c:pt>
                <c:pt idx="510">
                  <c:v>41544</c:v>
                </c:pt>
                <c:pt idx="511">
                  <c:v>41547</c:v>
                </c:pt>
                <c:pt idx="512">
                  <c:v>41548</c:v>
                </c:pt>
                <c:pt idx="513">
                  <c:v>41549</c:v>
                </c:pt>
                <c:pt idx="514">
                  <c:v>41550</c:v>
                </c:pt>
                <c:pt idx="515">
                  <c:v>41551</c:v>
                </c:pt>
                <c:pt idx="516">
                  <c:v>41554</c:v>
                </c:pt>
                <c:pt idx="517">
                  <c:v>41555</c:v>
                </c:pt>
                <c:pt idx="518">
                  <c:v>41556</c:v>
                </c:pt>
                <c:pt idx="519">
                  <c:v>41557</c:v>
                </c:pt>
                <c:pt idx="520">
                  <c:v>41558</c:v>
                </c:pt>
                <c:pt idx="521">
                  <c:v>41562</c:v>
                </c:pt>
                <c:pt idx="522">
                  <c:v>41563</c:v>
                </c:pt>
                <c:pt idx="523">
                  <c:v>41564</c:v>
                </c:pt>
                <c:pt idx="524">
                  <c:v>41565</c:v>
                </c:pt>
                <c:pt idx="525">
                  <c:v>41568</c:v>
                </c:pt>
                <c:pt idx="526">
                  <c:v>41569</c:v>
                </c:pt>
                <c:pt idx="527">
                  <c:v>41570</c:v>
                </c:pt>
                <c:pt idx="528">
                  <c:v>41571</c:v>
                </c:pt>
                <c:pt idx="529">
                  <c:v>41572</c:v>
                </c:pt>
                <c:pt idx="530">
                  <c:v>41575</c:v>
                </c:pt>
                <c:pt idx="531">
                  <c:v>41576</c:v>
                </c:pt>
                <c:pt idx="532">
                  <c:v>41577</c:v>
                </c:pt>
                <c:pt idx="533">
                  <c:v>41578</c:v>
                </c:pt>
                <c:pt idx="534">
                  <c:v>41579</c:v>
                </c:pt>
                <c:pt idx="535">
                  <c:v>41583</c:v>
                </c:pt>
                <c:pt idx="536">
                  <c:v>41584</c:v>
                </c:pt>
                <c:pt idx="537">
                  <c:v>41585</c:v>
                </c:pt>
                <c:pt idx="538">
                  <c:v>41586</c:v>
                </c:pt>
                <c:pt idx="539">
                  <c:v>41589</c:v>
                </c:pt>
                <c:pt idx="540">
                  <c:v>41590</c:v>
                </c:pt>
                <c:pt idx="541">
                  <c:v>41591</c:v>
                </c:pt>
                <c:pt idx="542">
                  <c:v>41592</c:v>
                </c:pt>
                <c:pt idx="543">
                  <c:v>41593</c:v>
                </c:pt>
                <c:pt idx="544">
                  <c:v>41596</c:v>
                </c:pt>
                <c:pt idx="545">
                  <c:v>41597</c:v>
                </c:pt>
                <c:pt idx="546">
                  <c:v>41598</c:v>
                </c:pt>
                <c:pt idx="547">
                  <c:v>41599</c:v>
                </c:pt>
                <c:pt idx="548">
                  <c:v>41600</c:v>
                </c:pt>
                <c:pt idx="549">
                  <c:v>41603</c:v>
                </c:pt>
                <c:pt idx="550">
                  <c:v>41604</c:v>
                </c:pt>
                <c:pt idx="551">
                  <c:v>41605</c:v>
                </c:pt>
                <c:pt idx="552">
                  <c:v>41606</c:v>
                </c:pt>
                <c:pt idx="553">
                  <c:v>41607</c:v>
                </c:pt>
                <c:pt idx="554">
                  <c:v>41610</c:v>
                </c:pt>
                <c:pt idx="555">
                  <c:v>41611</c:v>
                </c:pt>
                <c:pt idx="556">
                  <c:v>41612</c:v>
                </c:pt>
                <c:pt idx="557">
                  <c:v>41613</c:v>
                </c:pt>
                <c:pt idx="558">
                  <c:v>41614</c:v>
                </c:pt>
                <c:pt idx="559">
                  <c:v>41617</c:v>
                </c:pt>
                <c:pt idx="560">
                  <c:v>41618</c:v>
                </c:pt>
                <c:pt idx="561">
                  <c:v>41619</c:v>
                </c:pt>
                <c:pt idx="562">
                  <c:v>41620</c:v>
                </c:pt>
                <c:pt idx="563">
                  <c:v>41621</c:v>
                </c:pt>
                <c:pt idx="564">
                  <c:v>41624</c:v>
                </c:pt>
                <c:pt idx="565">
                  <c:v>41625</c:v>
                </c:pt>
                <c:pt idx="566">
                  <c:v>41626</c:v>
                </c:pt>
                <c:pt idx="567">
                  <c:v>41627</c:v>
                </c:pt>
                <c:pt idx="568">
                  <c:v>41628</c:v>
                </c:pt>
                <c:pt idx="569">
                  <c:v>41632</c:v>
                </c:pt>
                <c:pt idx="570">
                  <c:v>41633</c:v>
                </c:pt>
                <c:pt idx="571">
                  <c:v>41634</c:v>
                </c:pt>
                <c:pt idx="572">
                  <c:v>41635</c:v>
                </c:pt>
                <c:pt idx="573">
                  <c:v>41638</c:v>
                </c:pt>
                <c:pt idx="574">
                  <c:v>41645</c:v>
                </c:pt>
                <c:pt idx="575">
                  <c:v>41646</c:v>
                </c:pt>
                <c:pt idx="576">
                  <c:v>41647</c:v>
                </c:pt>
                <c:pt idx="577">
                  <c:v>41648</c:v>
                </c:pt>
                <c:pt idx="578">
                  <c:v>41649</c:v>
                </c:pt>
                <c:pt idx="579">
                  <c:v>41653</c:v>
                </c:pt>
                <c:pt idx="580">
                  <c:v>41654</c:v>
                </c:pt>
                <c:pt idx="581">
                  <c:v>41655</c:v>
                </c:pt>
                <c:pt idx="582">
                  <c:v>41656</c:v>
                </c:pt>
                <c:pt idx="583">
                  <c:v>41659</c:v>
                </c:pt>
                <c:pt idx="584">
                  <c:v>41660</c:v>
                </c:pt>
                <c:pt idx="585">
                  <c:v>41661</c:v>
                </c:pt>
                <c:pt idx="586">
                  <c:v>41662</c:v>
                </c:pt>
                <c:pt idx="587">
                  <c:v>41663</c:v>
                </c:pt>
                <c:pt idx="588">
                  <c:v>41666</c:v>
                </c:pt>
                <c:pt idx="589">
                  <c:v>41667</c:v>
                </c:pt>
                <c:pt idx="590">
                  <c:v>41668</c:v>
                </c:pt>
                <c:pt idx="591">
                  <c:v>41669</c:v>
                </c:pt>
                <c:pt idx="592">
                  <c:v>41670</c:v>
                </c:pt>
                <c:pt idx="593">
                  <c:v>41673</c:v>
                </c:pt>
                <c:pt idx="594">
                  <c:v>41674</c:v>
                </c:pt>
                <c:pt idx="595">
                  <c:v>41675</c:v>
                </c:pt>
                <c:pt idx="596">
                  <c:v>41676</c:v>
                </c:pt>
                <c:pt idx="597">
                  <c:v>41677</c:v>
                </c:pt>
                <c:pt idx="598">
                  <c:v>41680</c:v>
                </c:pt>
                <c:pt idx="599">
                  <c:v>41682</c:v>
                </c:pt>
                <c:pt idx="600">
                  <c:v>41683</c:v>
                </c:pt>
                <c:pt idx="601">
                  <c:v>41684</c:v>
                </c:pt>
                <c:pt idx="602">
                  <c:v>41687</c:v>
                </c:pt>
                <c:pt idx="603">
                  <c:v>41688</c:v>
                </c:pt>
                <c:pt idx="604">
                  <c:v>41689</c:v>
                </c:pt>
                <c:pt idx="605">
                  <c:v>41690</c:v>
                </c:pt>
                <c:pt idx="606">
                  <c:v>41691</c:v>
                </c:pt>
                <c:pt idx="607">
                  <c:v>41694</c:v>
                </c:pt>
                <c:pt idx="608">
                  <c:v>41695</c:v>
                </c:pt>
                <c:pt idx="609">
                  <c:v>41696</c:v>
                </c:pt>
                <c:pt idx="610">
                  <c:v>41697</c:v>
                </c:pt>
                <c:pt idx="611">
                  <c:v>41698</c:v>
                </c:pt>
                <c:pt idx="612">
                  <c:v>41701</c:v>
                </c:pt>
                <c:pt idx="613">
                  <c:v>41702</c:v>
                </c:pt>
                <c:pt idx="614">
                  <c:v>41703</c:v>
                </c:pt>
                <c:pt idx="615">
                  <c:v>41704</c:v>
                </c:pt>
                <c:pt idx="616">
                  <c:v>41705</c:v>
                </c:pt>
                <c:pt idx="617">
                  <c:v>41708</c:v>
                </c:pt>
                <c:pt idx="618">
                  <c:v>41709</c:v>
                </c:pt>
                <c:pt idx="619">
                  <c:v>41710</c:v>
                </c:pt>
                <c:pt idx="620">
                  <c:v>41711</c:v>
                </c:pt>
                <c:pt idx="621">
                  <c:v>41712</c:v>
                </c:pt>
                <c:pt idx="622">
                  <c:v>41715</c:v>
                </c:pt>
                <c:pt idx="623">
                  <c:v>41716</c:v>
                </c:pt>
                <c:pt idx="624">
                  <c:v>41717</c:v>
                </c:pt>
                <c:pt idx="625">
                  <c:v>41718</c:v>
                </c:pt>
                <c:pt idx="626">
                  <c:v>41722</c:v>
                </c:pt>
                <c:pt idx="627">
                  <c:v>41723</c:v>
                </c:pt>
                <c:pt idx="628">
                  <c:v>41724</c:v>
                </c:pt>
                <c:pt idx="629">
                  <c:v>41725</c:v>
                </c:pt>
                <c:pt idx="630">
                  <c:v>41726</c:v>
                </c:pt>
                <c:pt idx="631">
                  <c:v>41729</c:v>
                </c:pt>
                <c:pt idx="632">
                  <c:v>41730</c:v>
                </c:pt>
                <c:pt idx="633">
                  <c:v>41731</c:v>
                </c:pt>
                <c:pt idx="634">
                  <c:v>41732</c:v>
                </c:pt>
                <c:pt idx="635">
                  <c:v>41733</c:v>
                </c:pt>
                <c:pt idx="636">
                  <c:v>41736</c:v>
                </c:pt>
                <c:pt idx="637">
                  <c:v>41737</c:v>
                </c:pt>
                <c:pt idx="638">
                  <c:v>41738</c:v>
                </c:pt>
                <c:pt idx="639">
                  <c:v>41739</c:v>
                </c:pt>
                <c:pt idx="640">
                  <c:v>41740</c:v>
                </c:pt>
                <c:pt idx="641">
                  <c:v>41743</c:v>
                </c:pt>
                <c:pt idx="642">
                  <c:v>41744</c:v>
                </c:pt>
                <c:pt idx="643">
                  <c:v>41745</c:v>
                </c:pt>
                <c:pt idx="644">
                  <c:v>41746</c:v>
                </c:pt>
                <c:pt idx="645">
                  <c:v>41747</c:v>
                </c:pt>
                <c:pt idx="646">
                  <c:v>41750</c:v>
                </c:pt>
                <c:pt idx="647">
                  <c:v>41751</c:v>
                </c:pt>
                <c:pt idx="648">
                  <c:v>41752</c:v>
                </c:pt>
                <c:pt idx="649">
                  <c:v>41753</c:v>
                </c:pt>
                <c:pt idx="650">
                  <c:v>41754</c:v>
                </c:pt>
                <c:pt idx="651">
                  <c:v>41757</c:v>
                </c:pt>
                <c:pt idx="652">
                  <c:v>41759</c:v>
                </c:pt>
                <c:pt idx="653">
                  <c:v>41760</c:v>
                </c:pt>
                <c:pt idx="654">
                  <c:v>41761</c:v>
                </c:pt>
                <c:pt idx="655">
                  <c:v>41766</c:v>
                </c:pt>
                <c:pt idx="656">
                  <c:v>41767</c:v>
                </c:pt>
                <c:pt idx="657">
                  <c:v>41768</c:v>
                </c:pt>
                <c:pt idx="658">
                  <c:v>41771</c:v>
                </c:pt>
                <c:pt idx="659">
                  <c:v>41772</c:v>
                </c:pt>
                <c:pt idx="660">
                  <c:v>41773</c:v>
                </c:pt>
                <c:pt idx="661">
                  <c:v>41774</c:v>
                </c:pt>
                <c:pt idx="662">
                  <c:v>41775</c:v>
                </c:pt>
                <c:pt idx="663">
                  <c:v>41778</c:v>
                </c:pt>
                <c:pt idx="664">
                  <c:v>41779</c:v>
                </c:pt>
                <c:pt idx="665">
                  <c:v>41780</c:v>
                </c:pt>
                <c:pt idx="666">
                  <c:v>41781</c:v>
                </c:pt>
                <c:pt idx="667">
                  <c:v>41782</c:v>
                </c:pt>
                <c:pt idx="668">
                  <c:v>41785</c:v>
                </c:pt>
                <c:pt idx="669">
                  <c:v>41786</c:v>
                </c:pt>
                <c:pt idx="670">
                  <c:v>41787</c:v>
                </c:pt>
                <c:pt idx="671">
                  <c:v>41788</c:v>
                </c:pt>
                <c:pt idx="672">
                  <c:v>41789</c:v>
                </c:pt>
                <c:pt idx="673">
                  <c:v>41792</c:v>
                </c:pt>
                <c:pt idx="674">
                  <c:v>41793</c:v>
                </c:pt>
                <c:pt idx="675">
                  <c:v>41794</c:v>
                </c:pt>
                <c:pt idx="676">
                  <c:v>41795</c:v>
                </c:pt>
                <c:pt idx="677">
                  <c:v>41796</c:v>
                </c:pt>
                <c:pt idx="678">
                  <c:v>41799</c:v>
                </c:pt>
                <c:pt idx="679">
                  <c:v>41800</c:v>
                </c:pt>
                <c:pt idx="680">
                  <c:v>41801</c:v>
                </c:pt>
                <c:pt idx="681">
                  <c:v>41802</c:v>
                </c:pt>
                <c:pt idx="682">
                  <c:v>41803</c:v>
                </c:pt>
                <c:pt idx="683">
                  <c:v>41806</c:v>
                </c:pt>
                <c:pt idx="684">
                  <c:v>41807</c:v>
                </c:pt>
                <c:pt idx="685">
                  <c:v>41808</c:v>
                </c:pt>
                <c:pt idx="686">
                  <c:v>41809</c:v>
                </c:pt>
                <c:pt idx="687">
                  <c:v>41810</c:v>
                </c:pt>
                <c:pt idx="688">
                  <c:v>41813</c:v>
                </c:pt>
                <c:pt idx="689">
                  <c:v>41814</c:v>
                </c:pt>
                <c:pt idx="690">
                  <c:v>41815</c:v>
                </c:pt>
                <c:pt idx="691">
                  <c:v>41816</c:v>
                </c:pt>
                <c:pt idx="692">
                  <c:v>41817</c:v>
                </c:pt>
                <c:pt idx="693">
                  <c:v>41820</c:v>
                </c:pt>
                <c:pt idx="694">
                  <c:v>41821</c:v>
                </c:pt>
                <c:pt idx="695">
                  <c:v>41822</c:v>
                </c:pt>
                <c:pt idx="696">
                  <c:v>41823</c:v>
                </c:pt>
                <c:pt idx="697">
                  <c:v>41824</c:v>
                </c:pt>
                <c:pt idx="698">
                  <c:v>41827</c:v>
                </c:pt>
                <c:pt idx="699">
                  <c:v>41828</c:v>
                </c:pt>
                <c:pt idx="700">
                  <c:v>41829</c:v>
                </c:pt>
                <c:pt idx="701">
                  <c:v>41830</c:v>
                </c:pt>
                <c:pt idx="702">
                  <c:v>41831</c:v>
                </c:pt>
                <c:pt idx="703">
                  <c:v>41834</c:v>
                </c:pt>
                <c:pt idx="704">
                  <c:v>41835</c:v>
                </c:pt>
                <c:pt idx="705">
                  <c:v>41836</c:v>
                </c:pt>
                <c:pt idx="706">
                  <c:v>41837</c:v>
                </c:pt>
                <c:pt idx="707">
                  <c:v>41838</c:v>
                </c:pt>
                <c:pt idx="708">
                  <c:v>41842</c:v>
                </c:pt>
                <c:pt idx="709">
                  <c:v>41843</c:v>
                </c:pt>
                <c:pt idx="710">
                  <c:v>41844</c:v>
                </c:pt>
                <c:pt idx="711">
                  <c:v>41845</c:v>
                </c:pt>
                <c:pt idx="712">
                  <c:v>41848</c:v>
                </c:pt>
                <c:pt idx="713">
                  <c:v>41849</c:v>
                </c:pt>
                <c:pt idx="714">
                  <c:v>41850</c:v>
                </c:pt>
                <c:pt idx="715">
                  <c:v>41851</c:v>
                </c:pt>
                <c:pt idx="716">
                  <c:v>41852</c:v>
                </c:pt>
                <c:pt idx="717">
                  <c:v>41855</c:v>
                </c:pt>
                <c:pt idx="718">
                  <c:v>41856</c:v>
                </c:pt>
                <c:pt idx="719">
                  <c:v>41857</c:v>
                </c:pt>
                <c:pt idx="720">
                  <c:v>41858</c:v>
                </c:pt>
                <c:pt idx="721">
                  <c:v>41859</c:v>
                </c:pt>
                <c:pt idx="722">
                  <c:v>41862</c:v>
                </c:pt>
                <c:pt idx="723">
                  <c:v>41863</c:v>
                </c:pt>
                <c:pt idx="724">
                  <c:v>41864</c:v>
                </c:pt>
                <c:pt idx="725">
                  <c:v>41865</c:v>
                </c:pt>
                <c:pt idx="726">
                  <c:v>41866</c:v>
                </c:pt>
                <c:pt idx="727">
                  <c:v>41869</c:v>
                </c:pt>
                <c:pt idx="728">
                  <c:v>41870</c:v>
                </c:pt>
                <c:pt idx="729">
                  <c:v>41871</c:v>
                </c:pt>
                <c:pt idx="730">
                  <c:v>41872</c:v>
                </c:pt>
                <c:pt idx="731">
                  <c:v>41873</c:v>
                </c:pt>
                <c:pt idx="732">
                  <c:v>41876</c:v>
                </c:pt>
                <c:pt idx="733">
                  <c:v>41877</c:v>
                </c:pt>
                <c:pt idx="734">
                  <c:v>41878</c:v>
                </c:pt>
                <c:pt idx="735">
                  <c:v>41879</c:v>
                </c:pt>
                <c:pt idx="736">
                  <c:v>41880</c:v>
                </c:pt>
                <c:pt idx="737">
                  <c:v>41883</c:v>
                </c:pt>
                <c:pt idx="738">
                  <c:v>41884</c:v>
                </c:pt>
                <c:pt idx="739">
                  <c:v>41885</c:v>
                </c:pt>
                <c:pt idx="740">
                  <c:v>41886</c:v>
                </c:pt>
                <c:pt idx="741">
                  <c:v>41887</c:v>
                </c:pt>
                <c:pt idx="742">
                  <c:v>41890</c:v>
                </c:pt>
                <c:pt idx="743">
                  <c:v>41891</c:v>
                </c:pt>
                <c:pt idx="744">
                  <c:v>41892</c:v>
                </c:pt>
                <c:pt idx="745">
                  <c:v>41893</c:v>
                </c:pt>
                <c:pt idx="746">
                  <c:v>41894</c:v>
                </c:pt>
                <c:pt idx="747">
                  <c:v>41898</c:v>
                </c:pt>
                <c:pt idx="748">
                  <c:v>41899</c:v>
                </c:pt>
                <c:pt idx="749">
                  <c:v>41900</c:v>
                </c:pt>
                <c:pt idx="750">
                  <c:v>41901</c:v>
                </c:pt>
                <c:pt idx="751">
                  <c:v>41904</c:v>
                </c:pt>
                <c:pt idx="752">
                  <c:v>41906</c:v>
                </c:pt>
                <c:pt idx="753">
                  <c:v>41907</c:v>
                </c:pt>
                <c:pt idx="754">
                  <c:v>41908</c:v>
                </c:pt>
                <c:pt idx="755">
                  <c:v>41911</c:v>
                </c:pt>
                <c:pt idx="756">
                  <c:v>41912</c:v>
                </c:pt>
                <c:pt idx="757">
                  <c:v>41913</c:v>
                </c:pt>
                <c:pt idx="758">
                  <c:v>41914</c:v>
                </c:pt>
                <c:pt idx="759">
                  <c:v>41915</c:v>
                </c:pt>
                <c:pt idx="760">
                  <c:v>41918</c:v>
                </c:pt>
                <c:pt idx="761">
                  <c:v>41919</c:v>
                </c:pt>
                <c:pt idx="762">
                  <c:v>41920</c:v>
                </c:pt>
                <c:pt idx="763">
                  <c:v>41921</c:v>
                </c:pt>
                <c:pt idx="764">
                  <c:v>41922</c:v>
                </c:pt>
                <c:pt idx="765">
                  <c:v>41926</c:v>
                </c:pt>
                <c:pt idx="766">
                  <c:v>41927</c:v>
                </c:pt>
                <c:pt idx="767">
                  <c:v>41928</c:v>
                </c:pt>
                <c:pt idx="768">
                  <c:v>41929</c:v>
                </c:pt>
                <c:pt idx="769">
                  <c:v>41932</c:v>
                </c:pt>
                <c:pt idx="770">
                  <c:v>41933</c:v>
                </c:pt>
                <c:pt idx="771">
                  <c:v>41934</c:v>
                </c:pt>
                <c:pt idx="772">
                  <c:v>41935</c:v>
                </c:pt>
                <c:pt idx="773">
                  <c:v>41936</c:v>
                </c:pt>
                <c:pt idx="774">
                  <c:v>41939</c:v>
                </c:pt>
                <c:pt idx="775">
                  <c:v>41940</c:v>
                </c:pt>
                <c:pt idx="776">
                  <c:v>41941</c:v>
                </c:pt>
                <c:pt idx="777">
                  <c:v>41942</c:v>
                </c:pt>
                <c:pt idx="778">
                  <c:v>41943</c:v>
                </c:pt>
                <c:pt idx="779">
                  <c:v>41947</c:v>
                </c:pt>
                <c:pt idx="780">
                  <c:v>41948</c:v>
                </c:pt>
                <c:pt idx="781">
                  <c:v>41949</c:v>
                </c:pt>
                <c:pt idx="782">
                  <c:v>41950</c:v>
                </c:pt>
                <c:pt idx="783">
                  <c:v>41953</c:v>
                </c:pt>
                <c:pt idx="784">
                  <c:v>41954</c:v>
                </c:pt>
                <c:pt idx="785">
                  <c:v>41955</c:v>
                </c:pt>
                <c:pt idx="786">
                  <c:v>41956</c:v>
                </c:pt>
                <c:pt idx="787">
                  <c:v>41957</c:v>
                </c:pt>
                <c:pt idx="788">
                  <c:v>41960</c:v>
                </c:pt>
                <c:pt idx="789">
                  <c:v>41961</c:v>
                </c:pt>
                <c:pt idx="790">
                  <c:v>41962</c:v>
                </c:pt>
                <c:pt idx="791">
                  <c:v>41963</c:v>
                </c:pt>
                <c:pt idx="792">
                  <c:v>41964</c:v>
                </c:pt>
                <c:pt idx="793">
                  <c:v>41968</c:v>
                </c:pt>
                <c:pt idx="794">
                  <c:v>41969</c:v>
                </c:pt>
                <c:pt idx="795">
                  <c:v>41970</c:v>
                </c:pt>
                <c:pt idx="796">
                  <c:v>41971</c:v>
                </c:pt>
                <c:pt idx="797">
                  <c:v>41974</c:v>
                </c:pt>
                <c:pt idx="798">
                  <c:v>41975</c:v>
                </c:pt>
                <c:pt idx="799">
                  <c:v>41976</c:v>
                </c:pt>
                <c:pt idx="800">
                  <c:v>41977</c:v>
                </c:pt>
                <c:pt idx="801">
                  <c:v>41978</c:v>
                </c:pt>
                <c:pt idx="802">
                  <c:v>41981</c:v>
                </c:pt>
                <c:pt idx="803">
                  <c:v>41982</c:v>
                </c:pt>
                <c:pt idx="804">
                  <c:v>41983</c:v>
                </c:pt>
                <c:pt idx="805">
                  <c:v>41984</c:v>
                </c:pt>
                <c:pt idx="806">
                  <c:v>41985</c:v>
                </c:pt>
                <c:pt idx="807">
                  <c:v>41988</c:v>
                </c:pt>
                <c:pt idx="808">
                  <c:v>41989</c:v>
                </c:pt>
                <c:pt idx="809">
                  <c:v>41990</c:v>
                </c:pt>
                <c:pt idx="810">
                  <c:v>41991</c:v>
                </c:pt>
                <c:pt idx="811">
                  <c:v>41992</c:v>
                </c:pt>
                <c:pt idx="812">
                  <c:v>41995</c:v>
                </c:pt>
                <c:pt idx="813">
                  <c:v>41997</c:v>
                </c:pt>
                <c:pt idx="814">
                  <c:v>41998</c:v>
                </c:pt>
                <c:pt idx="815">
                  <c:v>41999</c:v>
                </c:pt>
                <c:pt idx="816">
                  <c:v>42002</c:v>
                </c:pt>
                <c:pt idx="817">
                  <c:v>42003</c:v>
                </c:pt>
                <c:pt idx="818">
                  <c:v>42009</c:v>
                </c:pt>
                <c:pt idx="819">
                  <c:v>42010</c:v>
                </c:pt>
                <c:pt idx="820">
                  <c:v>42011</c:v>
                </c:pt>
                <c:pt idx="821">
                  <c:v>42012</c:v>
                </c:pt>
                <c:pt idx="822">
                  <c:v>42013</c:v>
                </c:pt>
                <c:pt idx="823">
                  <c:v>42017</c:v>
                </c:pt>
                <c:pt idx="824">
                  <c:v>42018</c:v>
                </c:pt>
                <c:pt idx="825">
                  <c:v>42019</c:v>
                </c:pt>
                <c:pt idx="826">
                  <c:v>42020</c:v>
                </c:pt>
                <c:pt idx="827">
                  <c:v>42023</c:v>
                </c:pt>
                <c:pt idx="828">
                  <c:v>42024</c:v>
                </c:pt>
                <c:pt idx="829">
                  <c:v>42025</c:v>
                </c:pt>
                <c:pt idx="830">
                  <c:v>42026</c:v>
                </c:pt>
                <c:pt idx="831">
                  <c:v>42027</c:v>
                </c:pt>
                <c:pt idx="832">
                  <c:v>42030</c:v>
                </c:pt>
                <c:pt idx="833">
                  <c:v>42031</c:v>
                </c:pt>
                <c:pt idx="834">
                  <c:v>42032</c:v>
                </c:pt>
                <c:pt idx="835">
                  <c:v>42033</c:v>
                </c:pt>
                <c:pt idx="836">
                  <c:v>42034</c:v>
                </c:pt>
                <c:pt idx="837">
                  <c:v>42037</c:v>
                </c:pt>
                <c:pt idx="838">
                  <c:v>42038</c:v>
                </c:pt>
                <c:pt idx="839">
                  <c:v>42039</c:v>
                </c:pt>
                <c:pt idx="840">
                  <c:v>42040</c:v>
                </c:pt>
                <c:pt idx="841">
                  <c:v>42041</c:v>
                </c:pt>
                <c:pt idx="842">
                  <c:v>42044</c:v>
                </c:pt>
                <c:pt idx="843">
                  <c:v>42045</c:v>
                </c:pt>
                <c:pt idx="844">
                  <c:v>42047</c:v>
                </c:pt>
                <c:pt idx="845">
                  <c:v>42048</c:v>
                </c:pt>
                <c:pt idx="846">
                  <c:v>42051</c:v>
                </c:pt>
                <c:pt idx="847">
                  <c:v>42052</c:v>
                </c:pt>
                <c:pt idx="848">
                  <c:v>42053</c:v>
                </c:pt>
                <c:pt idx="849">
                  <c:v>42054</c:v>
                </c:pt>
                <c:pt idx="850">
                  <c:v>42055</c:v>
                </c:pt>
                <c:pt idx="851">
                  <c:v>42058</c:v>
                </c:pt>
                <c:pt idx="852">
                  <c:v>42059</c:v>
                </c:pt>
                <c:pt idx="853">
                  <c:v>42060</c:v>
                </c:pt>
                <c:pt idx="854">
                  <c:v>42061</c:v>
                </c:pt>
                <c:pt idx="855">
                  <c:v>42062</c:v>
                </c:pt>
                <c:pt idx="856">
                  <c:v>42065</c:v>
                </c:pt>
                <c:pt idx="857">
                  <c:v>42066</c:v>
                </c:pt>
                <c:pt idx="858">
                  <c:v>42067</c:v>
                </c:pt>
                <c:pt idx="859">
                  <c:v>42068</c:v>
                </c:pt>
                <c:pt idx="860">
                  <c:v>42069</c:v>
                </c:pt>
                <c:pt idx="861">
                  <c:v>42072</c:v>
                </c:pt>
                <c:pt idx="862">
                  <c:v>42073</c:v>
                </c:pt>
                <c:pt idx="863">
                  <c:v>42074</c:v>
                </c:pt>
                <c:pt idx="864">
                  <c:v>42075</c:v>
                </c:pt>
                <c:pt idx="865">
                  <c:v>42076</c:v>
                </c:pt>
                <c:pt idx="866">
                  <c:v>42079</c:v>
                </c:pt>
                <c:pt idx="867">
                  <c:v>42080</c:v>
                </c:pt>
                <c:pt idx="868">
                  <c:v>42081</c:v>
                </c:pt>
                <c:pt idx="869">
                  <c:v>42082</c:v>
                </c:pt>
                <c:pt idx="870">
                  <c:v>42083</c:v>
                </c:pt>
                <c:pt idx="871">
                  <c:v>42086</c:v>
                </c:pt>
                <c:pt idx="872">
                  <c:v>42087</c:v>
                </c:pt>
                <c:pt idx="873">
                  <c:v>42088</c:v>
                </c:pt>
                <c:pt idx="874">
                  <c:v>42089</c:v>
                </c:pt>
                <c:pt idx="875">
                  <c:v>42090</c:v>
                </c:pt>
                <c:pt idx="876">
                  <c:v>42093</c:v>
                </c:pt>
                <c:pt idx="877">
                  <c:v>42094</c:v>
                </c:pt>
                <c:pt idx="878">
                  <c:v>42095</c:v>
                </c:pt>
                <c:pt idx="879">
                  <c:v>42096</c:v>
                </c:pt>
                <c:pt idx="880">
                  <c:v>42097</c:v>
                </c:pt>
                <c:pt idx="881">
                  <c:v>42100</c:v>
                </c:pt>
                <c:pt idx="882">
                  <c:v>42101</c:v>
                </c:pt>
                <c:pt idx="883">
                  <c:v>42102</c:v>
                </c:pt>
                <c:pt idx="884">
                  <c:v>42103</c:v>
                </c:pt>
                <c:pt idx="885">
                  <c:v>42104</c:v>
                </c:pt>
                <c:pt idx="886">
                  <c:v>42107</c:v>
                </c:pt>
                <c:pt idx="887">
                  <c:v>42108</c:v>
                </c:pt>
                <c:pt idx="888">
                  <c:v>42109</c:v>
                </c:pt>
                <c:pt idx="889">
                  <c:v>42110</c:v>
                </c:pt>
                <c:pt idx="890">
                  <c:v>42111</c:v>
                </c:pt>
                <c:pt idx="891">
                  <c:v>42114</c:v>
                </c:pt>
                <c:pt idx="892">
                  <c:v>42115</c:v>
                </c:pt>
                <c:pt idx="893">
                  <c:v>42116</c:v>
                </c:pt>
                <c:pt idx="894">
                  <c:v>42117</c:v>
                </c:pt>
                <c:pt idx="895">
                  <c:v>42118</c:v>
                </c:pt>
                <c:pt idx="896">
                  <c:v>42121</c:v>
                </c:pt>
                <c:pt idx="897">
                  <c:v>42122</c:v>
                </c:pt>
                <c:pt idx="898">
                  <c:v>42124</c:v>
                </c:pt>
                <c:pt idx="899">
                  <c:v>42125</c:v>
                </c:pt>
                <c:pt idx="900">
                  <c:v>42131</c:v>
                </c:pt>
                <c:pt idx="901">
                  <c:v>42132</c:v>
                </c:pt>
                <c:pt idx="902">
                  <c:v>42135</c:v>
                </c:pt>
                <c:pt idx="903">
                  <c:v>42136</c:v>
                </c:pt>
                <c:pt idx="904">
                  <c:v>42137</c:v>
                </c:pt>
                <c:pt idx="905">
                  <c:v>42138</c:v>
                </c:pt>
                <c:pt idx="906">
                  <c:v>42139</c:v>
                </c:pt>
                <c:pt idx="907">
                  <c:v>42142</c:v>
                </c:pt>
                <c:pt idx="908">
                  <c:v>42143</c:v>
                </c:pt>
                <c:pt idx="909">
                  <c:v>42144</c:v>
                </c:pt>
                <c:pt idx="910">
                  <c:v>42145</c:v>
                </c:pt>
                <c:pt idx="911">
                  <c:v>42146</c:v>
                </c:pt>
                <c:pt idx="912">
                  <c:v>42149</c:v>
                </c:pt>
                <c:pt idx="913">
                  <c:v>42150</c:v>
                </c:pt>
                <c:pt idx="914">
                  <c:v>42151</c:v>
                </c:pt>
                <c:pt idx="915">
                  <c:v>42152</c:v>
                </c:pt>
                <c:pt idx="916">
                  <c:v>42153</c:v>
                </c:pt>
                <c:pt idx="917">
                  <c:v>42156</c:v>
                </c:pt>
                <c:pt idx="918">
                  <c:v>42157</c:v>
                </c:pt>
                <c:pt idx="919">
                  <c:v>42158</c:v>
                </c:pt>
                <c:pt idx="920">
                  <c:v>42159</c:v>
                </c:pt>
                <c:pt idx="921">
                  <c:v>42160</c:v>
                </c:pt>
                <c:pt idx="922">
                  <c:v>42163</c:v>
                </c:pt>
                <c:pt idx="923">
                  <c:v>42164</c:v>
                </c:pt>
                <c:pt idx="924">
                  <c:v>42165</c:v>
                </c:pt>
                <c:pt idx="925">
                  <c:v>42166</c:v>
                </c:pt>
                <c:pt idx="926">
                  <c:v>42167</c:v>
                </c:pt>
                <c:pt idx="927">
                  <c:v>42170</c:v>
                </c:pt>
                <c:pt idx="928">
                  <c:v>42171</c:v>
                </c:pt>
                <c:pt idx="929">
                  <c:v>42172</c:v>
                </c:pt>
                <c:pt idx="930">
                  <c:v>42173</c:v>
                </c:pt>
                <c:pt idx="931">
                  <c:v>42174</c:v>
                </c:pt>
                <c:pt idx="932">
                  <c:v>42177</c:v>
                </c:pt>
                <c:pt idx="933">
                  <c:v>42178</c:v>
                </c:pt>
                <c:pt idx="934">
                  <c:v>42179</c:v>
                </c:pt>
                <c:pt idx="935">
                  <c:v>42180</c:v>
                </c:pt>
                <c:pt idx="936">
                  <c:v>42181</c:v>
                </c:pt>
                <c:pt idx="937">
                  <c:v>42184</c:v>
                </c:pt>
                <c:pt idx="938">
                  <c:v>42185</c:v>
                </c:pt>
                <c:pt idx="939">
                  <c:v>42186</c:v>
                </c:pt>
                <c:pt idx="940">
                  <c:v>42187</c:v>
                </c:pt>
                <c:pt idx="941">
                  <c:v>42188</c:v>
                </c:pt>
                <c:pt idx="942">
                  <c:v>42191</c:v>
                </c:pt>
                <c:pt idx="943">
                  <c:v>42192</c:v>
                </c:pt>
                <c:pt idx="944">
                  <c:v>42193</c:v>
                </c:pt>
                <c:pt idx="945">
                  <c:v>42194</c:v>
                </c:pt>
                <c:pt idx="946">
                  <c:v>42195</c:v>
                </c:pt>
                <c:pt idx="947">
                  <c:v>42198</c:v>
                </c:pt>
                <c:pt idx="948">
                  <c:v>42199</c:v>
                </c:pt>
                <c:pt idx="949">
                  <c:v>42200</c:v>
                </c:pt>
                <c:pt idx="950">
                  <c:v>42201</c:v>
                </c:pt>
                <c:pt idx="951">
                  <c:v>42202</c:v>
                </c:pt>
                <c:pt idx="952">
                  <c:v>42206</c:v>
                </c:pt>
                <c:pt idx="953">
                  <c:v>42207</c:v>
                </c:pt>
                <c:pt idx="954">
                  <c:v>42208</c:v>
                </c:pt>
                <c:pt idx="955">
                  <c:v>42209</c:v>
                </c:pt>
                <c:pt idx="956">
                  <c:v>42212</c:v>
                </c:pt>
                <c:pt idx="957">
                  <c:v>42213</c:v>
                </c:pt>
                <c:pt idx="958">
                  <c:v>42214</c:v>
                </c:pt>
                <c:pt idx="959">
                  <c:v>42215</c:v>
                </c:pt>
              </c:numCache>
            </c:numRef>
          </c:xVal>
          <c:yVal>
            <c:numRef>
              <c:f>'Beta-GARCH'!$P$266:$P$973</c:f>
              <c:numCache>
                <c:formatCode>General</c:formatCode>
                <c:ptCount val="708"/>
                <c:pt idx="0">
                  <c:v>1.6807744023904503E-2</c:v>
                </c:pt>
                <c:pt idx="1">
                  <c:v>2.4493694734761817E-4</c:v>
                </c:pt>
                <c:pt idx="2">
                  <c:v>-4.7741338040364623E-3</c:v>
                </c:pt>
                <c:pt idx="3">
                  <c:v>9.471057461092558E-3</c:v>
                </c:pt>
                <c:pt idx="4">
                  <c:v>1.0600731083221904E-2</c:v>
                </c:pt>
                <c:pt idx="5">
                  <c:v>2.8936338824780972E-3</c:v>
                </c:pt>
                <c:pt idx="6">
                  <c:v>-2.1158956479923052E-2</c:v>
                </c:pt>
                <c:pt idx="7">
                  <c:v>9.334340686178777E-3</c:v>
                </c:pt>
                <c:pt idx="8">
                  <c:v>-2.9203942565101393E-3</c:v>
                </c:pt>
                <c:pt idx="9">
                  <c:v>-5.369807044915742E-3</c:v>
                </c:pt>
                <c:pt idx="10">
                  <c:v>-1.2269938650306789E-2</c:v>
                </c:pt>
                <c:pt idx="11">
                  <c:v>-2.4840993788821653E-4</c:v>
                </c:pt>
                <c:pt idx="12">
                  <c:v>-2.2490120931034085E-2</c:v>
                </c:pt>
                <c:pt idx="13">
                  <c:v>2.0083920683460432E-2</c:v>
                </c:pt>
                <c:pt idx="14">
                  <c:v>-2.1682218068535875E-2</c:v>
                </c:pt>
                <c:pt idx="15">
                  <c:v>-1.8341637540653877E-2</c:v>
                </c:pt>
                <c:pt idx="16">
                  <c:v>-2.8545737641104685E-3</c:v>
                </c:pt>
                <c:pt idx="17">
                  <c:v>3.1229408750277354E-3</c:v>
                </c:pt>
                <c:pt idx="18">
                  <c:v>2.4516890622227949E-2</c:v>
                </c:pt>
                <c:pt idx="19">
                  <c:v>-1.6206709944034836E-2</c:v>
                </c:pt>
                <c:pt idx="20">
                  <c:v>-2.1106809051743003E-2</c:v>
                </c:pt>
                <c:pt idx="21">
                  <c:v>-2.0510097830925389E-2</c:v>
                </c:pt>
                <c:pt idx="22">
                  <c:v>4.6979597315435218E-3</c:v>
                </c:pt>
                <c:pt idx="23">
                  <c:v>-2.4048096834951016E-3</c:v>
                </c:pt>
                <c:pt idx="24">
                  <c:v>2.0624093226840445E-2</c:v>
                </c:pt>
                <c:pt idx="25">
                  <c:v>1.456503102696538E-2</c:v>
                </c:pt>
                <c:pt idx="26">
                  <c:v>8.6652612519400041E-3</c:v>
                </c:pt>
                <c:pt idx="27">
                  <c:v>6.6675729367244863E-3</c:v>
                </c:pt>
                <c:pt idx="28">
                  <c:v>-8.6613168090354797E-3</c:v>
                </c:pt>
                <c:pt idx="29">
                  <c:v>1.4647295010990824E-2</c:v>
                </c:pt>
                <c:pt idx="30">
                  <c:v>-1.633532966524831E-2</c:v>
                </c:pt>
                <c:pt idx="31">
                  <c:v>-3.9906925849640951E-3</c:v>
                </c:pt>
                <c:pt idx="32">
                  <c:v>1.3958820707296482E-2</c:v>
                </c:pt>
                <c:pt idx="33">
                  <c:v>-1.389414967090441E-2</c:v>
                </c:pt>
                <c:pt idx="34">
                  <c:v>0</c:v>
                </c:pt>
                <c:pt idx="35">
                  <c:v>0</c:v>
                </c:pt>
                <c:pt idx="36">
                  <c:v>1.4219234562833361E-3</c:v>
                </c:pt>
                <c:pt idx="37">
                  <c:v>7.4867947917027777E-3</c:v>
                </c:pt>
                <c:pt idx="38">
                  <c:v>-3.2030748288376376E-3</c:v>
                </c:pt>
                <c:pt idx="39">
                  <c:v>4.5629754024559599E-2</c:v>
                </c:pt>
                <c:pt idx="40">
                  <c:v>-1.3521819631759913E-3</c:v>
                </c:pt>
                <c:pt idx="41">
                  <c:v>-1.9202339222115561E-2</c:v>
                </c:pt>
                <c:pt idx="42">
                  <c:v>-1.6691792168674779E-2</c:v>
                </c:pt>
                <c:pt idx="43">
                  <c:v>3.8290237097389213E-3</c:v>
                </c:pt>
                <c:pt idx="44">
                  <c:v>-1.2078893526283774E-2</c:v>
                </c:pt>
                <c:pt idx="45">
                  <c:v>2.1879794924573037E-3</c:v>
                </c:pt>
                <c:pt idx="46">
                  <c:v>-1.8749183816006765E-2</c:v>
                </c:pt>
                <c:pt idx="47">
                  <c:v>5.0386046308805277E-2</c:v>
                </c:pt>
                <c:pt idx="48">
                  <c:v>2.2800821759261902E-2</c:v>
                </c:pt>
                <c:pt idx="49">
                  <c:v>1.4861762205470086E-2</c:v>
                </c:pt>
                <c:pt idx="50">
                  <c:v>-5.2814189240527609E-3</c:v>
                </c:pt>
                <c:pt idx="51">
                  <c:v>1.8824628255413645E-2</c:v>
                </c:pt>
                <c:pt idx="52">
                  <c:v>0</c:v>
                </c:pt>
                <c:pt idx="53">
                  <c:v>2.7241537368233981E-2</c:v>
                </c:pt>
                <c:pt idx="54">
                  <c:v>-1.7179810313162291E-2</c:v>
                </c:pt>
                <c:pt idx="55">
                  <c:v>-1.5250704252715019E-3</c:v>
                </c:pt>
                <c:pt idx="56">
                  <c:v>1.6449312460941057E-2</c:v>
                </c:pt>
                <c:pt idx="57">
                  <c:v>-4.9705235239736467E-3</c:v>
                </c:pt>
                <c:pt idx="58">
                  <c:v>-4.8791588085695947E-3</c:v>
                </c:pt>
                <c:pt idx="59">
                  <c:v>-1.6344500754400526E-3</c:v>
                </c:pt>
                <c:pt idx="60">
                  <c:v>-2.9232928995542862E-3</c:v>
                </c:pt>
                <c:pt idx="61">
                  <c:v>4.5737893012942621E-3</c:v>
                </c:pt>
                <c:pt idx="62">
                  <c:v>5.1365162205689874E-3</c:v>
                </c:pt>
                <c:pt idx="63">
                  <c:v>-2.0905923830566442E-3</c:v>
                </c:pt>
                <c:pt idx="64">
                  <c:v>1.5130936106400039E-3</c:v>
                </c:pt>
                <c:pt idx="65">
                  <c:v>8.4833930801837543E-3</c:v>
                </c:pt>
                <c:pt idx="66">
                  <c:v>-1.0371076404368296E-2</c:v>
                </c:pt>
                <c:pt idx="67">
                  <c:v>4.6577784580037473E-4</c:v>
                </c:pt>
                <c:pt idx="68">
                  <c:v>7.7979284869162946E-3</c:v>
                </c:pt>
                <c:pt idx="69">
                  <c:v>3.0719530233030534E-2</c:v>
                </c:pt>
                <c:pt idx="70">
                  <c:v>1.6806722689075571E-2</c:v>
                </c:pt>
                <c:pt idx="71">
                  <c:v>2.0716220385674999E-2</c:v>
                </c:pt>
                <c:pt idx="72">
                  <c:v>-2.007988837568464E-2</c:v>
                </c:pt>
                <c:pt idx="73">
                  <c:v>4.5169440734915689E-3</c:v>
                </c:pt>
                <c:pt idx="74">
                  <c:v>-8.9931892958983184E-3</c:v>
                </c:pt>
                <c:pt idx="75">
                  <c:v>2.4125719077847441E-2</c:v>
                </c:pt>
                <c:pt idx="76">
                  <c:v>-5.0788955578249251E-3</c:v>
                </c:pt>
                <c:pt idx="77">
                  <c:v>5.7239013793852545E-2</c:v>
                </c:pt>
                <c:pt idx="78">
                  <c:v>-1.8594586751369824E-2</c:v>
                </c:pt>
                <c:pt idx="79">
                  <c:v>-1.6748655048138272E-2</c:v>
                </c:pt>
                <c:pt idx="80">
                  <c:v>1.8418013414244649E-2</c:v>
                </c:pt>
                <c:pt idx="81">
                  <c:v>1.2544396297537119E-2</c:v>
                </c:pt>
                <c:pt idx="82">
                  <c:v>-7.7431343408720377E-3</c:v>
                </c:pt>
                <c:pt idx="83">
                  <c:v>3.3295078209396589E-3</c:v>
                </c:pt>
                <c:pt idx="84">
                  <c:v>-1.8562698330395144E-2</c:v>
                </c:pt>
                <c:pt idx="85">
                  <c:v>2.2612003620160692E-2</c:v>
                </c:pt>
                <c:pt idx="86">
                  <c:v>-9.1961149947935583E-3</c:v>
                </c:pt>
                <c:pt idx="87">
                  <c:v>0</c:v>
                </c:pt>
                <c:pt idx="88">
                  <c:v>-1.1054301919431797E-2</c:v>
                </c:pt>
                <c:pt idx="89">
                  <c:v>-4.007223367980095E-3</c:v>
                </c:pt>
                <c:pt idx="90">
                  <c:v>1.3658031137893989E-2</c:v>
                </c:pt>
                <c:pt idx="91">
                  <c:v>3.760183909759407E-3</c:v>
                </c:pt>
                <c:pt idx="92">
                  <c:v>-1.3735681867547922E-2</c:v>
                </c:pt>
                <c:pt idx="93">
                  <c:v>8.6516038051445143E-3</c:v>
                </c:pt>
                <c:pt idx="94">
                  <c:v>0</c:v>
                </c:pt>
                <c:pt idx="95">
                  <c:v>-2.4058054896611836E-3</c:v>
                </c:pt>
                <c:pt idx="96">
                  <c:v>2.8939854390064301E-2</c:v>
                </c:pt>
                <c:pt idx="97">
                  <c:v>-3.0571182020927568E-3</c:v>
                </c:pt>
                <c:pt idx="98">
                  <c:v>1.0528457313125683E-2</c:v>
                </c:pt>
                <c:pt idx="99">
                  <c:v>3.9854359297447406E-2</c:v>
                </c:pt>
                <c:pt idx="100">
                  <c:v>0</c:v>
                </c:pt>
                <c:pt idx="101">
                  <c:v>1.6050524823428169E-2</c:v>
                </c:pt>
                <c:pt idx="102">
                  <c:v>3.6381523304400698E-3</c:v>
                </c:pt>
                <c:pt idx="103">
                  <c:v>-5.9143660037324075E-3</c:v>
                </c:pt>
                <c:pt idx="104">
                  <c:v>-1.5065732799786291E-2</c:v>
                </c:pt>
                <c:pt idx="105">
                  <c:v>-3.8972135999337798E-4</c:v>
                </c:pt>
                <c:pt idx="106">
                  <c:v>0</c:v>
                </c:pt>
                <c:pt idx="107">
                  <c:v>-7.7973685730481357E-4</c:v>
                </c:pt>
                <c:pt idx="108">
                  <c:v>6.8278386703424232E-4</c:v>
                </c:pt>
                <c:pt idx="109">
                  <c:v>-1.4523813803443364E-2</c:v>
                </c:pt>
                <c:pt idx="110">
                  <c:v>1.2265064535411652E-2</c:v>
                </c:pt>
                <c:pt idx="111">
                  <c:v>-2.853232474232259E-2</c:v>
                </c:pt>
                <c:pt idx="112">
                  <c:v>3.0577359295460793E-2</c:v>
                </c:pt>
                <c:pt idx="113">
                  <c:v>-8.2959009203191769E-3</c:v>
                </c:pt>
                <c:pt idx="114">
                  <c:v>9.743105897617399E-3</c:v>
                </c:pt>
                <c:pt idx="115">
                  <c:v>8.7723198591094231E-4</c:v>
                </c:pt>
                <c:pt idx="116">
                  <c:v>-2.4345115895508807E-3</c:v>
                </c:pt>
                <c:pt idx="117">
                  <c:v>8.3951677392586355E-3</c:v>
                </c:pt>
                <c:pt idx="118">
                  <c:v>1.1132565020351315E-2</c:v>
                </c:pt>
                <c:pt idx="119">
                  <c:v>-1.1392963467485751E-2</c:v>
                </c:pt>
                <c:pt idx="120">
                  <c:v>4.164245512991549E-3</c:v>
                </c:pt>
                <c:pt idx="121">
                  <c:v>4.8220656799677908E-3</c:v>
                </c:pt>
                <c:pt idx="122">
                  <c:v>-1.3724925353202355E-2</c:v>
                </c:pt>
                <c:pt idx="123">
                  <c:v>1.8489197771716093E-3</c:v>
                </c:pt>
                <c:pt idx="124">
                  <c:v>5.7309763690425175E-3</c:v>
                </c:pt>
                <c:pt idx="125">
                  <c:v>3.7666505334494893E-3</c:v>
                </c:pt>
                <c:pt idx="126">
                  <c:v>-1.0199143654382903E-2</c:v>
                </c:pt>
                <c:pt idx="127">
                  <c:v>2.721872186588703E-3</c:v>
                </c:pt>
                <c:pt idx="128">
                  <c:v>3.6839262494634539E-3</c:v>
                </c:pt>
                <c:pt idx="129">
                  <c:v>4.4431469568544379E-3</c:v>
                </c:pt>
                <c:pt idx="130">
                  <c:v>-6.5390904229079005E-3</c:v>
                </c:pt>
                <c:pt idx="131">
                  <c:v>2.8070855252557703E-3</c:v>
                </c:pt>
                <c:pt idx="132">
                  <c:v>-4.8262549194257875E-3</c:v>
                </c:pt>
                <c:pt idx="133">
                  <c:v>-4.4616780690917013E-3</c:v>
                </c:pt>
                <c:pt idx="134">
                  <c:v>0</c:v>
                </c:pt>
                <c:pt idx="135">
                  <c:v>-1.383474292512421E-2</c:v>
                </c:pt>
                <c:pt idx="136">
                  <c:v>-1.2546966878611232E-2</c:v>
                </c:pt>
                <c:pt idx="137">
                  <c:v>9.3046526054423317E-3</c:v>
                </c:pt>
                <c:pt idx="138">
                  <c:v>4.7085647712697742E-2</c:v>
                </c:pt>
                <c:pt idx="139">
                  <c:v>8.2363251416166516E-3</c:v>
                </c:pt>
                <c:pt idx="140">
                  <c:v>2.0751164319248838E-2</c:v>
                </c:pt>
                <c:pt idx="141">
                  <c:v>-1.0946573552999439E-2</c:v>
                </c:pt>
                <c:pt idx="142">
                  <c:v>1.1718768928165035E-2</c:v>
                </c:pt>
                <c:pt idx="143">
                  <c:v>4.1367898891045307E-2</c:v>
                </c:pt>
                <c:pt idx="144">
                  <c:v>-1.5889918925582336E-3</c:v>
                </c:pt>
                <c:pt idx="145">
                  <c:v>-1.7771901286859459E-2</c:v>
                </c:pt>
                <c:pt idx="146">
                  <c:v>1.2782483131964506E-2</c:v>
                </c:pt>
                <c:pt idx="147">
                  <c:v>-7.5548660998157047E-3</c:v>
                </c:pt>
                <c:pt idx="148">
                  <c:v>-9.9409005931971883E-3</c:v>
                </c:pt>
                <c:pt idx="149">
                  <c:v>1.5468104510137248E-2</c:v>
                </c:pt>
                <c:pt idx="150">
                  <c:v>-2.672278591265842E-4</c:v>
                </c:pt>
                <c:pt idx="151">
                  <c:v>6.3262851378522722E-3</c:v>
                </c:pt>
                <c:pt idx="152">
                  <c:v>6.6406940563008554E-3</c:v>
                </c:pt>
                <c:pt idx="153">
                  <c:v>1.8911020865317596E-2</c:v>
                </c:pt>
                <c:pt idx="154">
                  <c:v>-3.1076744857622129E-3</c:v>
                </c:pt>
                <c:pt idx="155">
                  <c:v>7.1007964902807252E-3</c:v>
                </c:pt>
                <c:pt idx="156">
                  <c:v>-2.2184023503421635E-2</c:v>
                </c:pt>
                <c:pt idx="157">
                  <c:v>5.8036932307097278E-3</c:v>
                </c:pt>
                <c:pt idx="158">
                  <c:v>1.486278234471361E-2</c:v>
                </c:pt>
                <c:pt idx="159">
                  <c:v>3.1185345775579965E-2</c:v>
                </c:pt>
                <c:pt idx="160">
                  <c:v>-1.3032565071826929E-2</c:v>
                </c:pt>
                <c:pt idx="161">
                  <c:v>2.6578635742158685E-2</c:v>
                </c:pt>
                <c:pt idx="162">
                  <c:v>2.9271133156918872E-2</c:v>
                </c:pt>
                <c:pt idx="163">
                  <c:v>-5.4474083882494195E-3</c:v>
                </c:pt>
                <c:pt idx="164">
                  <c:v>1.9734159972063514E-2</c:v>
                </c:pt>
                <c:pt idx="165">
                  <c:v>-1.1690324039341671E-2</c:v>
                </c:pt>
                <c:pt idx="166">
                  <c:v>1.7583095806031901E-2</c:v>
                </c:pt>
                <c:pt idx="167">
                  <c:v>1.0446072887213331E-2</c:v>
                </c:pt>
                <c:pt idx="168">
                  <c:v>8.3171943249371605E-3</c:v>
                </c:pt>
                <c:pt idx="169">
                  <c:v>-1.4492792056022274E-2</c:v>
                </c:pt>
                <c:pt idx="170">
                  <c:v>-2.4874781754530062E-2</c:v>
                </c:pt>
                <c:pt idx="171">
                  <c:v>-3.313015295587507E-2</c:v>
                </c:pt>
                <c:pt idx="172">
                  <c:v>0</c:v>
                </c:pt>
                <c:pt idx="173">
                  <c:v>2.1986235974332136E-2</c:v>
                </c:pt>
                <c:pt idx="174">
                  <c:v>-2.9306705634031593E-2</c:v>
                </c:pt>
                <c:pt idx="175">
                  <c:v>7.4433302667893386E-3</c:v>
                </c:pt>
                <c:pt idx="176">
                  <c:v>-2.4157363640688656E-2</c:v>
                </c:pt>
                <c:pt idx="177">
                  <c:v>-1.1399438245867199E-2</c:v>
                </c:pt>
                <c:pt idx="178">
                  <c:v>1.7640504411328806E-2</c:v>
                </c:pt>
                <c:pt idx="179">
                  <c:v>-2.866564301258856E-2</c:v>
                </c:pt>
                <c:pt idx="180">
                  <c:v>-3.3951422461441227E-3</c:v>
                </c:pt>
                <c:pt idx="181">
                  <c:v>2.2536643364693187E-2</c:v>
                </c:pt>
                <c:pt idx="182">
                  <c:v>3.4939382110702022E-2</c:v>
                </c:pt>
                <c:pt idx="183">
                  <c:v>-1.0152736109735994E-2</c:v>
                </c:pt>
                <c:pt idx="184">
                  <c:v>-6.5877335988614449E-3</c:v>
                </c:pt>
                <c:pt idx="185">
                  <c:v>1.8215445770556116E-2</c:v>
                </c:pt>
                <c:pt idx="186">
                  <c:v>-3.2316619151279036E-2</c:v>
                </c:pt>
                <c:pt idx="187">
                  <c:v>2.5558017351116513E-2</c:v>
                </c:pt>
                <c:pt idx="188">
                  <c:v>1.5866456617373181E-2</c:v>
                </c:pt>
                <c:pt idx="189">
                  <c:v>-1.2347714348289185E-2</c:v>
                </c:pt>
                <c:pt idx="190">
                  <c:v>-3.0799809826128621E-2</c:v>
                </c:pt>
                <c:pt idx="191">
                  <c:v>2.1271186080150217E-2</c:v>
                </c:pt>
                <c:pt idx="192">
                  <c:v>-2.5261429729951601E-2</c:v>
                </c:pt>
                <c:pt idx="193">
                  <c:v>6.5219429033034348E-3</c:v>
                </c:pt>
                <c:pt idx="194">
                  <c:v>6.5648989123974211E-3</c:v>
                </c:pt>
                <c:pt idx="195">
                  <c:v>3.1170591752847532E-2</c:v>
                </c:pt>
                <c:pt idx="196">
                  <c:v>-8.8713160649139811E-3</c:v>
                </c:pt>
                <c:pt idx="197">
                  <c:v>1.9559032999866277E-2</c:v>
                </c:pt>
                <c:pt idx="198">
                  <c:v>1.1786734151846723E-2</c:v>
                </c:pt>
                <c:pt idx="199">
                  <c:v>4.0167108217503689E-4</c:v>
                </c:pt>
                <c:pt idx="200">
                  <c:v>0</c:v>
                </c:pt>
                <c:pt idx="201">
                  <c:v>6.0231289597605375E-3</c:v>
                </c:pt>
                <c:pt idx="202">
                  <c:v>-2.9535803373572644E-3</c:v>
                </c:pt>
                <c:pt idx="203">
                  <c:v>1.0408286462637584E-2</c:v>
                </c:pt>
                <c:pt idx="204">
                  <c:v>4.5166403609344652E-3</c:v>
                </c:pt>
                <c:pt idx="205">
                  <c:v>1.9878489071826655E-2</c:v>
                </c:pt>
                <c:pt idx="206">
                  <c:v>3.0938898728223307E-3</c:v>
                </c:pt>
                <c:pt idx="207">
                  <c:v>-6.0143263780657596E-3</c:v>
                </c:pt>
                <c:pt idx="208">
                  <c:v>1.4971623148813284E-2</c:v>
                </c:pt>
                <c:pt idx="209">
                  <c:v>-3.0566341503102112E-4</c:v>
                </c:pt>
                <c:pt idx="210">
                  <c:v>-3.3639295864541507E-3</c:v>
                </c:pt>
                <c:pt idx="211">
                  <c:v>-4.6024853896720064E-4</c:v>
                </c:pt>
                <c:pt idx="212">
                  <c:v>-6.2932231858813248E-3</c:v>
                </c:pt>
                <c:pt idx="213">
                  <c:v>-8.1093839391221945E-3</c:v>
                </c:pt>
                <c:pt idx="214">
                  <c:v>-6.8519041342623987E-3</c:v>
                </c:pt>
                <c:pt idx="215">
                  <c:v>-2.3990630560784876E-2</c:v>
                </c:pt>
                <c:pt idx="216">
                  <c:v>-3.4058945040709165E-2</c:v>
                </c:pt>
                <c:pt idx="217">
                  <c:v>1.9459426195426177E-2</c:v>
                </c:pt>
                <c:pt idx="218">
                  <c:v>-5.6284690636583257E-3</c:v>
                </c:pt>
                <c:pt idx="219">
                  <c:v>3.5602919842445901E-2</c:v>
                </c:pt>
                <c:pt idx="220">
                  <c:v>6.4084316604631208E-2</c:v>
                </c:pt>
                <c:pt idx="221">
                  <c:v>-3.5881835243328664E-2</c:v>
                </c:pt>
                <c:pt idx="222">
                  <c:v>1.4670836795260822E-3</c:v>
                </c:pt>
                <c:pt idx="223">
                  <c:v>-1.6499607166529096E-2</c:v>
                </c:pt>
                <c:pt idx="224">
                  <c:v>3.6845485055589933E-3</c:v>
                </c:pt>
                <c:pt idx="225">
                  <c:v>-3.5929001296017837E-3</c:v>
                </c:pt>
                <c:pt idx="226">
                  <c:v>5.8791800580073605E-3</c:v>
                </c:pt>
                <c:pt idx="227">
                  <c:v>1.4650794088563179E-2</c:v>
                </c:pt>
                <c:pt idx="228">
                  <c:v>-7.1428035439969895E-3</c:v>
                </c:pt>
                <c:pt idx="229">
                  <c:v>-1.4079113047756997E-2</c:v>
                </c:pt>
                <c:pt idx="230">
                  <c:v>1.1220149342177077E-2</c:v>
                </c:pt>
                <c:pt idx="231">
                  <c:v>-5.2762878151658699E-3</c:v>
                </c:pt>
                <c:pt idx="232">
                  <c:v>-1.1154446438871535E-2</c:v>
                </c:pt>
                <c:pt idx="233">
                  <c:v>-3.0843228622936758E-2</c:v>
                </c:pt>
                <c:pt idx="234">
                  <c:v>1.554611740561529E-2</c:v>
                </c:pt>
                <c:pt idx="235">
                  <c:v>1.7953074087194265E-2</c:v>
                </c:pt>
                <c:pt idx="236">
                  <c:v>-1.4329580122359076E-2</c:v>
                </c:pt>
                <c:pt idx="237">
                  <c:v>-9.18604506452525E-3</c:v>
                </c:pt>
                <c:pt idx="238">
                  <c:v>-1.0480248222507482E-3</c:v>
                </c:pt>
                <c:pt idx="239">
                  <c:v>-1.6144781982252443E-4</c:v>
                </c:pt>
                <c:pt idx="240">
                  <c:v>-2.5022181168957824E-2</c:v>
                </c:pt>
                <c:pt idx="241">
                  <c:v>0</c:v>
                </c:pt>
                <c:pt idx="242">
                  <c:v>2.905871322908582E-2</c:v>
                </c:pt>
                <c:pt idx="243">
                  <c:v>1.238932391658909E-2</c:v>
                </c:pt>
                <c:pt idx="244">
                  <c:v>-1.5892959818593067E-3</c:v>
                </c:pt>
                <c:pt idx="245">
                  <c:v>-7.1630054693017087E-4</c:v>
                </c:pt>
                <c:pt idx="246">
                  <c:v>9.9561925139897145E-3</c:v>
                </c:pt>
                <c:pt idx="247">
                  <c:v>4.5740850652817855E-3</c:v>
                </c:pt>
                <c:pt idx="248">
                  <c:v>1.4131025611501258E-3</c:v>
                </c:pt>
                <c:pt idx="249">
                  <c:v>-1.2935042535826891E-2</c:v>
                </c:pt>
                <c:pt idx="250">
                  <c:v>7.0685328546253867E-3</c:v>
                </c:pt>
                <c:pt idx="251">
                  <c:v>-1.5776024863345395E-4</c:v>
                </c:pt>
                <c:pt idx="252">
                  <c:v>3.2733822627652787E-2</c:v>
                </c:pt>
                <c:pt idx="253">
                  <c:v>-5.5754681053102884E-3</c:v>
                </c:pt>
                <c:pt idx="254">
                  <c:v>-5.760368796321913E-3</c:v>
                </c:pt>
                <c:pt idx="255">
                  <c:v>8.5747472052859486E-3</c:v>
                </c:pt>
                <c:pt idx="256">
                  <c:v>-5.4380515538917651E-3</c:v>
                </c:pt>
                <c:pt idx="257">
                  <c:v>1.6403464779200627E-2</c:v>
                </c:pt>
                <c:pt idx="258">
                  <c:v>-1.303228558970404E-2</c:v>
                </c:pt>
                <c:pt idx="259">
                  <c:v>-1.7119576889282118E-2</c:v>
                </c:pt>
                <c:pt idx="260">
                  <c:v>-5.5455674884447026E-3</c:v>
                </c:pt>
                <c:pt idx="261">
                  <c:v>2.6704681118441265E-3</c:v>
                </c:pt>
                <c:pt idx="262">
                  <c:v>7.0496629469007921E-4</c:v>
                </c:pt>
                <c:pt idx="263">
                  <c:v>2.0351859099805303E-3</c:v>
                </c:pt>
                <c:pt idx="264">
                  <c:v>-2.0857738491435796E-2</c:v>
                </c:pt>
                <c:pt idx="265">
                  <c:v>-1.3243944893695292E-2</c:v>
                </c:pt>
                <c:pt idx="266">
                  <c:v>3.5656500646830569E-2</c:v>
                </c:pt>
                <c:pt idx="267">
                  <c:v>2.2718433061704513E-2</c:v>
                </c:pt>
                <c:pt idx="268">
                  <c:v>4.9617862595419115E-3</c:v>
                </c:pt>
                <c:pt idx="269">
                  <c:v>-1.5495579893455846E-2</c:v>
                </c:pt>
                <c:pt idx="270">
                  <c:v>4.8607668786297964E-3</c:v>
                </c:pt>
                <c:pt idx="271">
                  <c:v>-1.0749308555384474E-3</c:v>
                </c:pt>
                <c:pt idx="272">
                  <c:v>-4.4581243139989457E-3</c:v>
                </c:pt>
                <c:pt idx="273">
                  <c:v>-1.0809063903363114E-3</c:v>
                </c:pt>
                <c:pt idx="274">
                  <c:v>1.027981101098252E-2</c:v>
                </c:pt>
                <c:pt idx="275">
                  <c:v>-1.1169818084394989E-2</c:v>
                </c:pt>
                <c:pt idx="276">
                  <c:v>4.4101121856867653E-3</c:v>
                </c:pt>
                <c:pt idx="277">
                  <c:v>-8.7043979284333606E-3</c:v>
                </c:pt>
                <c:pt idx="278">
                  <c:v>-2.4866500507164657E-3</c:v>
                </c:pt>
                <c:pt idx="279">
                  <c:v>4.5182053641117381E-3</c:v>
                </c:pt>
                <c:pt idx="280">
                  <c:v>9.6936799463438472E-3</c:v>
                </c:pt>
                <c:pt idx="281">
                  <c:v>-5.9907758676830403E-3</c:v>
                </c:pt>
                <c:pt idx="282">
                  <c:v>2.6270824080836253E-3</c:v>
                </c:pt>
                <c:pt idx="283">
                  <c:v>-9.01663875680625E-3</c:v>
                </c:pt>
                <c:pt idx="284">
                  <c:v>4.74376715899405E-3</c:v>
                </c:pt>
                <c:pt idx="285">
                  <c:v>-2.538698975356779E-2</c:v>
                </c:pt>
                <c:pt idx="286">
                  <c:v>1.1515287667015262E-2</c:v>
                </c:pt>
                <c:pt idx="287">
                  <c:v>-5.4958387651132812E-3</c:v>
                </c:pt>
                <c:pt idx="288">
                  <c:v>4.9735928787177919E-3</c:v>
                </c:pt>
                <c:pt idx="289">
                  <c:v>2.8279732247924461E-3</c:v>
                </c:pt>
                <c:pt idx="290">
                  <c:v>-1.4100030891429638E-3</c:v>
                </c:pt>
                <c:pt idx="291">
                  <c:v>3.9221837796787895E-3</c:v>
                </c:pt>
                <c:pt idx="292">
                  <c:v>-2.5785356482606048E-3</c:v>
                </c:pt>
                <c:pt idx="293">
                  <c:v>-1.1045859599751573E-2</c:v>
                </c:pt>
                <c:pt idx="294">
                  <c:v>-1.5050301252380605E-3</c:v>
                </c:pt>
                <c:pt idx="295">
                  <c:v>-3.4906940859018576E-3</c:v>
                </c:pt>
                <c:pt idx="296">
                  <c:v>5.5727807851859712E-3</c:v>
                </c:pt>
                <c:pt idx="297">
                  <c:v>-5.6210910556739879E-3</c:v>
                </c:pt>
                <c:pt idx="298">
                  <c:v>-5.3343790658340051E-3</c:v>
                </c:pt>
                <c:pt idx="299">
                  <c:v>2.2412470983750321E-3</c:v>
                </c:pt>
                <c:pt idx="300">
                  <c:v>0</c:v>
                </c:pt>
                <c:pt idx="301">
                  <c:v>-1.2778212704881442E-3</c:v>
                </c:pt>
                <c:pt idx="302">
                  <c:v>-7.5970010172651259E-3</c:v>
                </c:pt>
                <c:pt idx="303">
                  <c:v>-3.948404576122555E-3</c:v>
                </c:pt>
                <c:pt idx="304">
                  <c:v>-4.0449801468733781E-3</c:v>
                </c:pt>
                <c:pt idx="305">
                  <c:v>-1.2265477928149804E-2</c:v>
                </c:pt>
                <c:pt idx="306">
                  <c:v>9.3750001541941241E-3</c:v>
                </c:pt>
                <c:pt idx="307">
                  <c:v>-2.5256477517621168E-3</c:v>
                </c:pt>
                <c:pt idx="308">
                  <c:v>-5.9626153720494512E-3</c:v>
                </c:pt>
                <c:pt idx="309">
                  <c:v>-1.1175029034717232E-2</c:v>
                </c:pt>
                <c:pt idx="310">
                  <c:v>0</c:v>
                </c:pt>
                <c:pt idx="311">
                  <c:v>-9.3069223635341425E-3</c:v>
                </c:pt>
                <c:pt idx="312">
                  <c:v>-4.781068572545899E-3</c:v>
                </c:pt>
                <c:pt idx="313">
                  <c:v>-1.6860513832939183E-4</c:v>
                </c:pt>
                <c:pt idx="314">
                  <c:v>2.03153001849945E-2</c:v>
                </c:pt>
                <c:pt idx="315">
                  <c:v>-1.924985112979305E-2</c:v>
                </c:pt>
                <c:pt idx="316">
                  <c:v>3.3696403282768017E-4</c:v>
                </c:pt>
                <c:pt idx="317">
                  <c:v>-1.1789389473684242E-3</c:v>
                </c:pt>
                <c:pt idx="318">
                  <c:v>0</c:v>
                </c:pt>
                <c:pt idx="319">
                  <c:v>2.5967464581675648E-2</c:v>
                </c:pt>
                <c:pt idx="320">
                  <c:v>1.561303286033322E-3</c:v>
                </c:pt>
                <c:pt idx="321">
                  <c:v>-4.2664589169624234E-3</c:v>
                </c:pt>
                <c:pt idx="322">
                  <c:v>-9.8055618836060399E-3</c:v>
                </c:pt>
                <c:pt idx="323">
                  <c:v>2.4132562605183594E-3</c:v>
                </c:pt>
                <c:pt idx="324">
                  <c:v>-5.063929977286441E-3</c:v>
                </c:pt>
                <c:pt idx="325">
                  <c:v>4.0050396997086679E-3</c:v>
                </c:pt>
                <c:pt idx="326">
                  <c:v>3.9889968588215918E-3</c:v>
                </c:pt>
                <c:pt idx="327">
                  <c:v>-1.1174563548953964E-2</c:v>
                </c:pt>
                <c:pt idx="328">
                  <c:v>8.3726771167969005E-5</c:v>
                </c:pt>
                <c:pt idx="329">
                  <c:v>3.01331712552666E-3</c:v>
                </c:pt>
                <c:pt idx="330">
                  <c:v>-5.3408995186362551E-3</c:v>
                </c:pt>
                <c:pt idx="331">
                  <c:v>0</c:v>
                </c:pt>
                <c:pt idx="332">
                  <c:v>1.0655230964758289E-2</c:v>
                </c:pt>
                <c:pt idx="333">
                  <c:v>1.0210883365523005E-2</c:v>
                </c:pt>
                <c:pt idx="334">
                  <c:v>-1.9147020804552328E-2</c:v>
                </c:pt>
                <c:pt idx="335">
                  <c:v>-1.2399497215151656E-2</c:v>
                </c:pt>
                <c:pt idx="336">
                  <c:v>-7.2107059860206935E-3</c:v>
                </c:pt>
                <c:pt idx="337">
                  <c:v>6.8358797473799804E-3</c:v>
                </c:pt>
                <c:pt idx="338">
                  <c:v>-5.3467282466820309E-3</c:v>
                </c:pt>
                <c:pt idx="339">
                  <c:v>-3.4123721009993169E-4</c:v>
                </c:pt>
                <c:pt idx="340">
                  <c:v>-2.0484823472692981E-2</c:v>
                </c:pt>
                <c:pt idx="341">
                  <c:v>-1.7514830646308321E-2</c:v>
                </c:pt>
                <c:pt idx="342">
                  <c:v>-2.3060044345898367E-3</c:v>
                </c:pt>
                <c:pt idx="343">
                  <c:v>2.8180336530897687E-2</c:v>
                </c:pt>
                <c:pt idx="344">
                  <c:v>2.5937661216057784E-3</c:v>
                </c:pt>
                <c:pt idx="345">
                  <c:v>1.2245584789975839E-2</c:v>
                </c:pt>
                <c:pt idx="346">
                  <c:v>-2.8965412224367659E-3</c:v>
                </c:pt>
                <c:pt idx="347">
                  <c:v>4.442899825334079E-3</c:v>
                </c:pt>
                <c:pt idx="348">
                  <c:v>-1.1993841646713799E-2</c:v>
                </c:pt>
                <c:pt idx="349">
                  <c:v>-8.437399768619791E-3</c:v>
                </c:pt>
                <c:pt idx="350">
                  <c:v>0</c:v>
                </c:pt>
                <c:pt idx="351">
                  <c:v>9.637935393556285E-3</c:v>
                </c:pt>
                <c:pt idx="352">
                  <c:v>-9.1159099511173292E-3</c:v>
                </c:pt>
                <c:pt idx="353">
                  <c:v>9.5470403615083299E-4</c:v>
                </c:pt>
                <c:pt idx="354">
                  <c:v>8.7574263633500848E-3</c:v>
                </c:pt>
                <c:pt idx="355">
                  <c:v>-1.4612171724673884E-3</c:v>
                </c:pt>
                <c:pt idx="356">
                  <c:v>2.5824481808116584E-3</c:v>
                </c:pt>
                <c:pt idx="357">
                  <c:v>-7.6414440830991914E-3</c:v>
                </c:pt>
                <c:pt idx="358">
                  <c:v>3.8068436787188631E-3</c:v>
                </c:pt>
                <c:pt idx="359">
                  <c:v>-6.2057750268688094E-3</c:v>
                </c:pt>
                <c:pt idx="360">
                  <c:v>-1.4744188688355919E-2</c:v>
                </c:pt>
                <c:pt idx="361">
                  <c:v>1.417254426360115E-2</c:v>
                </c:pt>
                <c:pt idx="362">
                  <c:v>-1.6925588203502984E-2</c:v>
                </c:pt>
                <c:pt idx="363">
                  <c:v>1.2272646790170372E-2</c:v>
                </c:pt>
                <c:pt idx="364">
                  <c:v>-6.0183426773948723E-3</c:v>
                </c:pt>
                <c:pt idx="365">
                  <c:v>-5.4405318132724201E-3</c:v>
                </c:pt>
                <c:pt idx="366">
                  <c:v>-7.7642229667981288E-3</c:v>
                </c:pt>
                <c:pt idx="367">
                  <c:v>-1.0314743111459523E-2</c:v>
                </c:pt>
                <c:pt idx="368">
                  <c:v>-9.7933869777164784E-3</c:v>
                </c:pt>
                <c:pt idx="369">
                  <c:v>-1.3156673742461433E-2</c:v>
                </c:pt>
                <c:pt idx="370">
                  <c:v>1.7561566429540987E-2</c:v>
                </c:pt>
                <c:pt idx="371">
                  <c:v>-7.5900968210012021E-3</c:v>
                </c:pt>
                <c:pt idx="372">
                  <c:v>-1.047074550722471E-2</c:v>
                </c:pt>
                <c:pt idx="373">
                  <c:v>-9.8454085388296475E-3</c:v>
                </c:pt>
                <c:pt idx="374">
                  <c:v>3.0666387597191314E-3</c:v>
                </c:pt>
                <c:pt idx="375">
                  <c:v>4.8174633163338143E-3</c:v>
                </c:pt>
                <c:pt idx="376">
                  <c:v>1.9085377273514448E-2</c:v>
                </c:pt>
                <c:pt idx="377">
                  <c:v>9.4997105717877783E-3</c:v>
                </c:pt>
                <c:pt idx="378">
                  <c:v>1.1202724301797362E-2</c:v>
                </c:pt>
                <c:pt idx="379">
                  <c:v>6.2040236425775497E-4</c:v>
                </c:pt>
                <c:pt idx="380">
                  <c:v>2.8343577885852067E-3</c:v>
                </c:pt>
                <c:pt idx="381">
                  <c:v>1.9431284053779141E-3</c:v>
                </c:pt>
                <c:pt idx="382">
                  <c:v>-5.1128437039343888E-3</c:v>
                </c:pt>
                <c:pt idx="383">
                  <c:v>-1.4176847295969797E-2</c:v>
                </c:pt>
                <c:pt idx="384">
                  <c:v>1.1684073131690287E-3</c:v>
                </c:pt>
                <c:pt idx="385">
                  <c:v>-2.0558407581994897E-2</c:v>
                </c:pt>
                <c:pt idx="386">
                  <c:v>-1.2557241293441712E-2</c:v>
                </c:pt>
                <c:pt idx="387">
                  <c:v>-4.0285935943025986E-2</c:v>
                </c:pt>
                <c:pt idx="388">
                  <c:v>1.45081730777461E-2</c:v>
                </c:pt>
                <c:pt idx="389">
                  <c:v>2.316713722153807E-2</c:v>
                </c:pt>
                <c:pt idx="390">
                  <c:v>-4.2862374207975895E-3</c:v>
                </c:pt>
                <c:pt idx="391">
                  <c:v>1.5066441932749086E-2</c:v>
                </c:pt>
                <c:pt idx="392">
                  <c:v>-4.1486493578993811E-3</c:v>
                </c:pt>
                <c:pt idx="393">
                  <c:v>0</c:v>
                </c:pt>
                <c:pt idx="394">
                  <c:v>5.739696511933845E-3</c:v>
                </c:pt>
                <c:pt idx="395">
                  <c:v>-2.0250460422039929E-3</c:v>
                </c:pt>
                <c:pt idx="396">
                  <c:v>-2.4902785923313076E-3</c:v>
                </c:pt>
                <c:pt idx="397">
                  <c:v>-1.0263531941497317E-2</c:v>
                </c:pt>
                <c:pt idx="398">
                  <c:v>-5.1382940476617511E-3</c:v>
                </c:pt>
                <c:pt idx="399">
                  <c:v>5.446539683473306E-3</c:v>
                </c:pt>
                <c:pt idx="400">
                  <c:v>1.2608555150835921E-2</c:v>
                </c:pt>
                <c:pt idx="401">
                  <c:v>1.2082687918883561E-2</c:v>
                </c:pt>
                <c:pt idx="402">
                  <c:v>1.8226282195581422E-3</c:v>
                </c:pt>
                <c:pt idx="403">
                  <c:v>-8.1870372054944074E-3</c:v>
                </c:pt>
                <c:pt idx="404">
                  <c:v>-8.0711456302957618E-3</c:v>
                </c:pt>
                <c:pt idx="405">
                  <c:v>6.6574293729555478E-3</c:v>
                </c:pt>
                <c:pt idx="406">
                  <c:v>3.1229538957575631E-3</c:v>
                </c:pt>
                <c:pt idx="407">
                  <c:v>1.98699571455907E-2</c:v>
                </c:pt>
                <c:pt idx="408">
                  <c:v>-8.5293322462559606E-3</c:v>
                </c:pt>
                <c:pt idx="409">
                  <c:v>-8.4216245585438942E-3</c:v>
                </c:pt>
                <c:pt idx="410">
                  <c:v>1.0045753424656745E-3</c:v>
                </c:pt>
                <c:pt idx="411">
                  <c:v>-9.1232550942135227E-3</c:v>
                </c:pt>
                <c:pt idx="412">
                  <c:v>-8.6548475402370428E-3</c:v>
                </c:pt>
                <c:pt idx="413">
                  <c:v>3.6221789471937438E-3</c:v>
                </c:pt>
                <c:pt idx="414">
                  <c:v>1.3233389102968562E-2</c:v>
                </c:pt>
                <c:pt idx="415">
                  <c:v>1.3699972850489406E-3</c:v>
                </c:pt>
                <c:pt idx="416">
                  <c:v>0</c:v>
                </c:pt>
                <c:pt idx="417">
                  <c:v>4.2867749387702769E-3</c:v>
                </c:pt>
                <c:pt idx="418">
                  <c:v>-1.8163381907515541E-3</c:v>
                </c:pt>
                <c:pt idx="419">
                  <c:v>1.4375342939665359E-2</c:v>
                </c:pt>
                <c:pt idx="420">
                  <c:v>1.4530478330441854E-2</c:v>
                </c:pt>
                <c:pt idx="421">
                  <c:v>7.4263636510798481E-3</c:v>
                </c:pt>
                <c:pt idx="422">
                  <c:v>8.5125144847526535E-3</c:v>
                </c:pt>
                <c:pt idx="423">
                  <c:v>-3.8287069931902673E-3</c:v>
                </c:pt>
                <c:pt idx="424">
                  <c:v>9.6080535567422132E-4</c:v>
                </c:pt>
                <c:pt idx="425">
                  <c:v>4.8870409245846957E-3</c:v>
                </c:pt>
                <c:pt idx="426">
                  <c:v>-6.9476334008233831E-4</c:v>
                </c:pt>
                <c:pt idx="427">
                  <c:v>-1.0428408794646682E-2</c:v>
                </c:pt>
                <c:pt idx="428">
                  <c:v>1.6685254675894434E-3</c:v>
                </c:pt>
                <c:pt idx="429">
                  <c:v>1.7534981896107915E-3</c:v>
                </c:pt>
                <c:pt idx="430">
                  <c:v>-1.7507438867370162E-4</c:v>
                </c:pt>
                <c:pt idx="431">
                  <c:v>2.1008841404215328E-3</c:v>
                </c:pt>
                <c:pt idx="432">
                  <c:v>2.009049563005405E-3</c:v>
                </c:pt>
                <c:pt idx="433">
                  <c:v>1.1681666913797129E-2</c:v>
                </c:pt>
                <c:pt idx="434">
                  <c:v>1.4648832021141756E-2</c:v>
                </c:pt>
                <c:pt idx="435">
                  <c:v>3.9915159235668352E-3</c:v>
                </c:pt>
                <c:pt idx="436">
                  <c:v>-8.4588055450954824E-3</c:v>
                </c:pt>
                <c:pt idx="437">
                  <c:v>-5.7157310551464446E-3</c:v>
                </c:pt>
                <c:pt idx="438">
                  <c:v>7.893590530409389E-3</c:v>
                </c:pt>
                <c:pt idx="439">
                  <c:v>1.5323146204790916E-3</c:v>
                </c:pt>
                <c:pt idx="440">
                  <c:v>1.0114695960651066E-2</c:v>
                </c:pt>
                <c:pt idx="441">
                  <c:v>6.9001012083507174E-3</c:v>
                </c:pt>
                <c:pt idx="442">
                  <c:v>2.1728212544602554E-2</c:v>
                </c:pt>
                <c:pt idx="443">
                  <c:v>-3.1081710599022427E-3</c:v>
                </c:pt>
                <c:pt idx="444">
                  <c:v>-1.2306695412865887E-3</c:v>
                </c:pt>
                <c:pt idx="445">
                  <c:v>0</c:v>
                </c:pt>
                <c:pt idx="446">
                  <c:v>-4.6824857138958453E-3</c:v>
                </c:pt>
                <c:pt idx="447">
                  <c:v>-7.0980601816420519E-3</c:v>
                </c:pt>
                <c:pt idx="448">
                  <c:v>-2.1612800791035447E-3</c:v>
                </c:pt>
                <c:pt idx="449">
                  <c:v>-1.6577790598318987E-2</c:v>
                </c:pt>
                <c:pt idx="450">
                  <c:v>3.9813129017878257E-3</c:v>
                </c:pt>
                <c:pt idx="451">
                  <c:v>4.0499747903299799E-3</c:v>
                </c:pt>
                <c:pt idx="452">
                  <c:v>-2.4369831932773423E-3</c:v>
                </c:pt>
                <c:pt idx="453">
                  <c:v>3.7065369699817996E-3</c:v>
                </c:pt>
                <c:pt idx="454">
                  <c:v>-6.4624841550569023E-3</c:v>
                </c:pt>
                <c:pt idx="455">
                  <c:v>4.3926762390440466E-3</c:v>
                </c:pt>
                <c:pt idx="456">
                  <c:v>2.3549032404559522E-3</c:v>
                </c:pt>
                <c:pt idx="457">
                  <c:v>2.0976673938579715E-3</c:v>
                </c:pt>
                <c:pt idx="458">
                  <c:v>-4.1868039855985639E-4</c:v>
                </c:pt>
                <c:pt idx="459">
                  <c:v>2.0941531771021538E-3</c:v>
                </c:pt>
                <c:pt idx="460">
                  <c:v>7.9411938796587478E-3</c:v>
                </c:pt>
                <c:pt idx="461">
                  <c:v>0</c:v>
                </c:pt>
                <c:pt idx="462">
                  <c:v>-4.4783628383087137E-3</c:v>
                </c:pt>
                <c:pt idx="463">
                  <c:v>-1.7077665635807593E-2</c:v>
                </c:pt>
                <c:pt idx="464">
                  <c:v>-3.3901348146475607E-3</c:v>
                </c:pt>
                <c:pt idx="465">
                  <c:v>4.5072456673949102E-3</c:v>
                </c:pt>
                <c:pt idx="466">
                  <c:v>7.7039957406705994E-3</c:v>
                </c:pt>
                <c:pt idx="467">
                  <c:v>-2.0330992357649347E-2</c:v>
                </c:pt>
                <c:pt idx="468">
                  <c:v>6.0028298944958536E-4</c:v>
                </c:pt>
                <c:pt idx="469">
                  <c:v>8.141900925608514E-3</c:v>
                </c:pt>
                <c:pt idx="470">
                  <c:v>-7.3960301129651906E-3</c:v>
                </c:pt>
                <c:pt idx="471">
                  <c:v>4.1109625880273448E-3</c:v>
                </c:pt>
                <c:pt idx="472">
                  <c:v>5.885380516639005E-3</c:v>
                </c:pt>
                <c:pt idx="473">
                  <c:v>-1.6111422030018474E-3</c:v>
                </c:pt>
                <c:pt idx="474">
                  <c:v>-7.2192883849038214E-3</c:v>
                </c:pt>
                <c:pt idx="475">
                  <c:v>2.7376165860006907E-3</c:v>
                </c:pt>
                <c:pt idx="476">
                  <c:v>-2.2182578467558889E-3</c:v>
                </c:pt>
                <c:pt idx="477">
                  <c:v>-1.0688328619623655E-2</c:v>
                </c:pt>
                <c:pt idx="478">
                  <c:v>6.9146069208625427E-4</c:v>
                </c:pt>
                <c:pt idx="479">
                  <c:v>-1.4596674854004843E-2</c:v>
                </c:pt>
                <c:pt idx="480">
                  <c:v>6.8367694569819726E-3</c:v>
                </c:pt>
                <c:pt idx="481">
                  <c:v>1.8281448116614918E-3</c:v>
                </c:pt>
                <c:pt idx="482">
                  <c:v>-1.4772158241707078E-3</c:v>
                </c:pt>
                <c:pt idx="483">
                  <c:v>-4.1772168069891258E-3</c:v>
                </c:pt>
                <c:pt idx="484">
                  <c:v>-9.6128637595049859E-4</c:v>
                </c:pt>
                <c:pt idx="485">
                  <c:v>0</c:v>
                </c:pt>
                <c:pt idx="486">
                  <c:v>1.6445040237928588E-2</c:v>
                </c:pt>
                <c:pt idx="487">
                  <c:v>-2.0653873166622816E-3</c:v>
                </c:pt>
                <c:pt idx="488">
                  <c:v>7.7616420124337893E-4</c:v>
                </c:pt>
                <c:pt idx="489">
                  <c:v>2.9297371065126754E-3</c:v>
                </c:pt>
                <c:pt idx="490">
                  <c:v>-3.0071140390679485E-3</c:v>
                </c:pt>
                <c:pt idx="491">
                  <c:v>-8.7901067839528668E-3</c:v>
                </c:pt>
                <c:pt idx="492">
                  <c:v>1.2780395047306436E-2</c:v>
                </c:pt>
                <c:pt idx="493">
                  <c:v>-1.0300884372923536E-3</c:v>
                </c:pt>
                <c:pt idx="494">
                  <c:v>6.3590098902033265E-3</c:v>
                </c:pt>
                <c:pt idx="495">
                  <c:v>4.0986678840519986E-3</c:v>
                </c:pt>
                <c:pt idx="496">
                  <c:v>-2.0409729412695921E-3</c:v>
                </c:pt>
                <c:pt idx="497">
                  <c:v>1.7724772351508822E-2</c:v>
                </c:pt>
                <c:pt idx="498">
                  <c:v>-5.6099639956460612E-3</c:v>
                </c:pt>
                <c:pt idx="499">
                  <c:v>2.1050858520530458E-3</c:v>
                </c:pt>
                <c:pt idx="500">
                  <c:v>-1.3444584262758408E-3</c:v>
                </c:pt>
                <c:pt idx="501">
                  <c:v>-8.2456459107387303E-3</c:v>
                </c:pt>
                <c:pt idx="502">
                  <c:v>6.617451261115237E-3</c:v>
                </c:pt>
                <c:pt idx="503">
                  <c:v>-9.5238515040226845E-3</c:v>
                </c:pt>
                <c:pt idx="504">
                  <c:v>8.5108919803733585E-5</c:v>
                </c:pt>
                <c:pt idx="505">
                  <c:v>-7.487424551071431E-3</c:v>
                </c:pt>
                <c:pt idx="506">
                  <c:v>-1.8602648630901886E-2</c:v>
                </c:pt>
                <c:pt idx="507">
                  <c:v>1.467506076148517E-2</c:v>
                </c:pt>
                <c:pt idx="508">
                  <c:v>4.6486999087913539E-3</c:v>
                </c:pt>
                <c:pt idx="509">
                  <c:v>-7.5406771432907638E-3</c:v>
                </c:pt>
                <c:pt idx="510">
                  <c:v>3.7990157140390668E-3</c:v>
                </c:pt>
                <c:pt idx="511">
                  <c:v>-1.4966497248124933E-2</c:v>
                </c:pt>
                <c:pt idx="512">
                  <c:v>-4.8026197555699479E-3</c:v>
                </c:pt>
                <c:pt idx="513">
                  <c:v>-2.0619443532337911E-2</c:v>
                </c:pt>
                <c:pt idx="514">
                  <c:v>-1.3976034385163039E-2</c:v>
                </c:pt>
                <c:pt idx="515">
                  <c:v>1.0903325656976826E-3</c:v>
                </c:pt>
                <c:pt idx="516">
                  <c:v>-3.5396532946088133E-3</c:v>
                </c:pt>
                <c:pt idx="517">
                  <c:v>3.2061180143353685E-2</c:v>
                </c:pt>
                <c:pt idx="518">
                  <c:v>3.5301386202490903E-4</c:v>
                </c:pt>
                <c:pt idx="519">
                  <c:v>-9.5280195770272025E-3</c:v>
                </c:pt>
                <c:pt idx="520">
                  <c:v>1.0154155432996026E-2</c:v>
                </c:pt>
                <c:pt idx="521">
                  <c:v>9.6993030703005356E-3</c:v>
                </c:pt>
                <c:pt idx="522">
                  <c:v>-1.484638870235977E-3</c:v>
                </c:pt>
                <c:pt idx="523">
                  <c:v>6.6468604739149395E-3</c:v>
                </c:pt>
                <c:pt idx="524">
                  <c:v>6.1685491949357019E-3</c:v>
                </c:pt>
                <c:pt idx="525">
                  <c:v>4.3176755775431452E-4</c:v>
                </c:pt>
                <c:pt idx="526">
                  <c:v>4.7384748425817858E-2</c:v>
                </c:pt>
                <c:pt idx="527">
                  <c:v>-1.6069188563150982E-2</c:v>
                </c:pt>
                <c:pt idx="528">
                  <c:v>1.6499170577903399E-2</c:v>
                </c:pt>
                <c:pt idx="529">
                  <c:v>-1.2688481189211176E-2</c:v>
                </c:pt>
                <c:pt idx="530">
                  <c:v>-9.6804137581503191E-3</c:v>
                </c:pt>
                <c:pt idx="531">
                  <c:v>-5.8986855295979357E-3</c:v>
                </c:pt>
                <c:pt idx="532">
                  <c:v>9.917758668154919E-3</c:v>
                </c:pt>
                <c:pt idx="533">
                  <c:v>-2.9377035667089713E-3</c:v>
                </c:pt>
                <c:pt idx="534">
                  <c:v>8.6707550410745071E-3</c:v>
                </c:pt>
                <c:pt idx="535">
                  <c:v>0</c:v>
                </c:pt>
                <c:pt idx="536">
                  <c:v>-1.0265431480554144E-2</c:v>
                </c:pt>
                <c:pt idx="537">
                  <c:v>1.2480007166877582E-2</c:v>
                </c:pt>
                <c:pt idx="538">
                  <c:v>2.3319563587906877E-3</c:v>
                </c:pt>
                <c:pt idx="539">
                  <c:v>-5.2347071912706156E-3</c:v>
                </c:pt>
                <c:pt idx="540">
                  <c:v>1.3113932399649864E-2</c:v>
                </c:pt>
                <c:pt idx="541">
                  <c:v>4.2872206753463704E-3</c:v>
                </c:pt>
                <c:pt idx="542">
                  <c:v>-9.0305395128564836E-4</c:v>
                </c:pt>
                <c:pt idx="543">
                  <c:v>0</c:v>
                </c:pt>
                <c:pt idx="544">
                  <c:v>1.1750205712823591E-2</c:v>
                </c:pt>
                <c:pt idx="545">
                  <c:v>1.469995162917126E-2</c:v>
                </c:pt>
                <c:pt idx="546">
                  <c:v>1.3046245989334793E-2</c:v>
                </c:pt>
                <c:pt idx="547">
                  <c:v>9.0068657659794216E-3</c:v>
                </c:pt>
                <c:pt idx="548">
                  <c:v>6.9689688119096704E-3</c:v>
                </c:pt>
                <c:pt idx="549">
                  <c:v>3.3436468113383633E-3</c:v>
                </c:pt>
                <c:pt idx="550">
                  <c:v>-4.7275905194730239E-3</c:v>
                </c:pt>
                <c:pt idx="551">
                  <c:v>-4.6719359082980638E-4</c:v>
                </c:pt>
                <c:pt idx="552">
                  <c:v>-2.2359013537246786E-2</c:v>
                </c:pt>
                <c:pt idx="553">
                  <c:v>4.7812416093910848E-3</c:v>
                </c:pt>
                <c:pt idx="554">
                  <c:v>-1.2292767461107634E-2</c:v>
                </c:pt>
                <c:pt idx="555">
                  <c:v>-2.4008334478815341E-2</c:v>
                </c:pt>
                <c:pt idx="556">
                  <c:v>3.208547843474685E-3</c:v>
                </c:pt>
                <c:pt idx="557">
                  <c:v>1.0496957347925884E-2</c:v>
                </c:pt>
                <c:pt idx="558">
                  <c:v>1.2335635348680096E-2</c:v>
                </c:pt>
                <c:pt idx="559">
                  <c:v>1.8197883889656596E-2</c:v>
                </c:pt>
                <c:pt idx="560">
                  <c:v>-2.9131800186885659E-3</c:v>
                </c:pt>
                <c:pt idx="561">
                  <c:v>9.4759160571378231E-4</c:v>
                </c:pt>
                <c:pt idx="562">
                  <c:v>0</c:v>
                </c:pt>
                <c:pt idx="563">
                  <c:v>1.0571189482941223E-2</c:v>
                </c:pt>
                <c:pt idx="564">
                  <c:v>-5.6986960640736939E-3</c:v>
                </c:pt>
                <c:pt idx="565">
                  <c:v>-1.1462659697040301E-2</c:v>
                </c:pt>
                <c:pt idx="566">
                  <c:v>-2.0173146845424594E-2</c:v>
                </c:pt>
                <c:pt idx="567">
                  <c:v>-1.0294277126669082E-2</c:v>
                </c:pt>
                <c:pt idx="568">
                  <c:v>2.5143325555173179E-2</c:v>
                </c:pt>
                <c:pt idx="569">
                  <c:v>1.9253847076037944E-2</c:v>
                </c:pt>
                <c:pt idx="570">
                  <c:v>-1.1757328550598412E-2</c:v>
                </c:pt>
                <c:pt idx="571">
                  <c:v>2.6174016082265439E-3</c:v>
                </c:pt>
                <c:pt idx="572">
                  <c:v>-4.6673837618105285E-3</c:v>
                </c:pt>
                <c:pt idx="573">
                  <c:v>7.6299395962486916E-3</c:v>
                </c:pt>
                <c:pt idx="574">
                  <c:v>1.6564174290615075E-2</c:v>
                </c:pt>
                <c:pt idx="575">
                  <c:v>0</c:v>
                </c:pt>
                <c:pt idx="576">
                  <c:v>2.1725557816356655E-3</c:v>
                </c:pt>
                <c:pt idx="577">
                  <c:v>-3.8711674242437599E-3</c:v>
                </c:pt>
                <c:pt idx="578">
                  <c:v>9.3268845227147956E-3</c:v>
                </c:pt>
                <c:pt idx="579">
                  <c:v>-1.5400970157086746E-3</c:v>
                </c:pt>
                <c:pt idx="580">
                  <c:v>1.6967429678623303E-2</c:v>
                </c:pt>
                <c:pt idx="581">
                  <c:v>-5.7636507980916019E-3</c:v>
                </c:pt>
                <c:pt idx="582">
                  <c:v>-1.1442333572434515E-3</c:v>
                </c:pt>
                <c:pt idx="583">
                  <c:v>9.163780278666156E-3</c:v>
                </c:pt>
                <c:pt idx="584">
                  <c:v>-2.4971533483383879E-2</c:v>
                </c:pt>
                <c:pt idx="585">
                  <c:v>1.7384477265759646E-2</c:v>
                </c:pt>
                <c:pt idx="586">
                  <c:v>7.6359755171617749E-5</c:v>
                </c:pt>
                <c:pt idx="587">
                  <c:v>1.2051769089926667E-2</c:v>
                </c:pt>
                <c:pt idx="588">
                  <c:v>-7.0846250346123796E-3</c:v>
                </c:pt>
                <c:pt idx="589">
                  <c:v>-1.6471822663130964E-2</c:v>
                </c:pt>
                <c:pt idx="590">
                  <c:v>-3.1643357092665525E-3</c:v>
                </c:pt>
                <c:pt idx="591">
                  <c:v>1.3084561378613913E-2</c:v>
                </c:pt>
                <c:pt idx="592">
                  <c:v>7.4130757013493032E-3</c:v>
                </c:pt>
                <c:pt idx="593">
                  <c:v>5.0826730725328506E-3</c:v>
                </c:pt>
                <c:pt idx="594">
                  <c:v>0</c:v>
                </c:pt>
                <c:pt idx="595">
                  <c:v>-3.0945957017662895E-3</c:v>
                </c:pt>
                <c:pt idx="596">
                  <c:v>1.5748046399938653E-2</c:v>
                </c:pt>
                <c:pt idx="597">
                  <c:v>8.348203388545139E-3</c:v>
                </c:pt>
                <c:pt idx="598">
                  <c:v>1.1975125753807658E-2</c:v>
                </c:pt>
                <c:pt idx="599">
                  <c:v>5.8438278675176925E-4</c:v>
                </c:pt>
                <c:pt idx="600">
                  <c:v>9.9284569989330773E-3</c:v>
                </c:pt>
                <c:pt idx="601">
                  <c:v>-1.0626001463813983E-2</c:v>
                </c:pt>
                <c:pt idx="602">
                  <c:v>-5.1137577669957412E-4</c:v>
                </c:pt>
                <c:pt idx="603">
                  <c:v>-1.0453274624562803E-2</c:v>
                </c:pt>
                <c:pt idx="604">
                  <c:v>3.6935806934172977E-3</c:v>
                </c:pt>
                <c:pt idx="605">
                  <c:v>-3.4591964178698476E-3</c:v>
                </c:pt>
                <c:pt idx="606">
                  <c:v>8.8633681918781626E-4</c:v>
                </c:pt>
                <c:pt idx="607">
                  <c:v>-4.5750441388712204E-3</c:v>
                </c:pt>
                <c:pt idx="608">
                  <c:v>-7.4091923236152546E-5</c:v>
                </c:pt>
                <c:pt idx="609">
                  <c:v>3.7067240248107591E-3</c:v>
                </c:pt>
                <c:pt idx="610">
                  <c:v>-1.2556296717307736E-2</c:v>
                </c:pt>
                <c:pt idx="611">
                  <c:v>2.3187822227723753E-3</c:v>
                </c:pt>
                <c:pt idx="612">
                  <c:v>2.6343276119402903E-2</c:v>
                </c:pt>
                <c:pt idx="613">
                  <c:v>-9.8887588881608757E-3</c:v>
                </c:pt>
                <c:pt idx="614">
                  <c:v>9.9141221989296202E-3</c:v>
                </c:pt>
                <c:pt idx="615">
                  <c:v>-4.0721130287344476E-3</c:v>
                </c:pt>
                <c:pt idx="616">
                  <c:v>2.2780336160467707E-2</c:v>
                </c:pt>
                <c:pt idx="617">
                  <c:v>1.4280410989719883E-4</c:v>
                </c:pt>
                <c:pt idx="618">
                  <c:v>2.1341826352241577E-2</c:v>
                </c:pt>
                <c:pt idx="619">
                  <c:v>1.5584674417070898E-2</c:v>
                </c:pt>
                <c:pt idx="620">
                  <c:v>-5.5051125892114916E-3</c:v>
                </c:pt>
                <c:pt idx="621">
                  <c:v>-4.9128562160847267E-3</c:v>
                </c:pt>
                <c:pt idx="622">
                  <c:v>-4.8675127580489752E-3</c:v>
                </c:pt>
                <c:pt idx="623">
                  <c:v>-4.9612675217577396E-3</c:v>
                </c:pt>
                <c:pt idx="624">
                  <c:v>1.0534340331502801E-3</c:v>
                </c:pt>
                <c:pt idx="625">
                  <c:v>-1.8660146924023624E-2</c:v>
                </c:pt>
                <c:pt idx="626">
                  <c:v>-1.0079369576662778E-2</c:v>
                </c:pt>
                <c:pt idx="627">
                  <c:v>1.1120797548261008E-2</c:v>
                </c:pt>
                <c:pt idx="628">
                  <c:v>0</c:v>
                </c:pt>
                <c:pt idx="629">
                  <c:v>4.4279030301983546E-3</c:v>
                </c:pt>
                <c:pt idx="630">
                  <c:v>-6.5415102854202711E-3</c:v>
                </c:pt>
                <c:pt idx="631">
                  <c:v>1.5745848727841683E-3</c:v>
                </c:pt>
                <c:pt idx="632">
                  <c:v>-2.1436329549295863E-4</c:v>
                </c:pt>
                <c:pt idx="633">
                  <c:v>-1.8584089240680779E-3</c:v>
                </c:pt>
                <c:pt idx="634">
                  <c:v>-1.4965958394527301E-2</c:v>
                </c:pt>
                <c:pt idx="635">
                  <c:v>7.9965543471436362E-3</c:v>
                </c:pt>
                <c:pt idx="636">
                  <c:v>3.0289772673022242E-3</c:v>
                </c:pt>
                <c:pt idx="637">
                  <c:v>-7.1905377165593087E-4</c:v>
                </c:pt>
                <c:pt idx="638">
                  <c:v>-3.9574256427522547E-3</c:v>
                </c:pt>
                <c:pt idx="639">
                  <c:v>2.1671820788145002E-3</c:v>
                </c:pt>
                <c:pt idx="640">
                  <c:v>1.8741483997447794E-2</c:v>
                </c:pt>
                <c:pt idx="641">
                  <c:v>2.3349748484400301E-3</c:v>
                </c:pt>
                <c:pt idx="642">
                  <c:v>-4.4473032769360987E-3</c:v>
                </c:pt>
                <c:pt idx="643">
                  <c:v>1.2763809209130894E-3</c:v>
                </c:pt>
                <c:pt idx="644">
                  <c:v>-3.8949293444904276E-3</c:v>
                </c:pt>
                <c:pt idx="645">
                  <c:v>9.9530354058572357E-3</c:v>
                </c:pt>
                <c:pt idx="646">
                  <c:v>-2.1399366766146288E-2</c:v>
                </c:pt>
                <c:pt idx="647">
                  <c:v>6.7616384185975598E-3</c:v>
                </c:pt>
                <c:pt idx="648">
                  <c:v>-1.4575656601674813E-2</c:v>
                </c:pt>
                <c:pt idx="649">
                  <c:v>3.04524148847507E-2</c:v>
                </c:pt>
                <c:pt idx="650">
                  <c:v>-3.285954238881017E-2</c:v>
                </c:pt>
                <c:pt idx="651">
                  <c:v>1.5278792621580273E-3</c:v>
                </c:pt>
                <c:pt idx="652">
                  <c:v>-7.5549104299023062E-3</c:v>
                </c:pt>
                <c:pt idx="653">
                  <c:v>9.7350464695888927E-3</c:v>
                </c:pt>
                <c:pt idx="654">
                  <c:v>1.0293570357960968E-2</c:v>
                </c:pt>
                <c:pt idx="655">
                  <c:v>4.3049438295539311E-4</c:v>
                </c:pt>
                <c:pt idx="656">
                  <c:v>7.1724883468937684E-4</c:v>
                </c:pt>
                <c:pt idx="657">
                  <c:v>-3.7268257989452325E-3</c:v>
                </c:pt>
                <c:pt idx="658">
                  <c:v>3.0933531074508469E-3</c:v>
                </c:pt>
                <c:pt idx="659">
                  <c:v>-8.749289891719858E-3</c:v>
                </c:pt>
                <c:pt idx="660">
                  <c:v>0</c:v>
                </c:pt>
                <c:pt idx="661">
                  <c:v>-3.7621472741850015E-3</c:v>
                </c:pt>
                <c:pt idx="662">
                  <c:v>7.7705666180951649E-3</c:v>
                </c:pt>
                <c:pt idx="663">
                  <c:v>6.9899904304968619E-3</c:v>
                </c:pt>
                <c:pt idx="664">
                  <c:v>-1.3238914654396972E-2</c:v>
                </c:pt>
                <c:pt idx="665">
                  <c:v>-4.7138589072003301E-3</c:v>
                </c:pt>
                <c:pt idx="666">
                  <c:v>-4.8819438617769828E-3</c:v>
                </c:pt>
                <c:pt idx="667">
                  <c:v>6.3703225848117384E-3</c:v>
                </c:pt>
                <c:pt idx="668">
                  <c:v>-4.292753138929517E-3</c:v>
                </c:pt>
                <c:pt idx="669">
                  <c:v>-9.7918227347392195E-3</c:v>
                </c:pt>
                <c:pt idx="670">
                  <c:v>-1.7415696901176947E-2</c:v>
                </c:pt>
                <c:pt idx="671">
                  <c:v>-6.3837103890518332E-3</c:v>
                </c:pt>
                <c:pt idx="672">
                  <c:v>1.4663658019720582E-2</c:v>
                </c:pt>
                <c:pt idx="673">
                  <c:v>7.0022941372804848E-3</c:v>
                </c:pt>
                <c:pt idx="674">
                  <c:v>2.2933275340530912E-3</c:v>
                </c:pt>
                <c:pt idx="675">
                  <c:v>1.4753855828697482E-4</c:v>
                </c:pt>
                <c:pt idx="676">
                  <c:v>4.0587633406672374E-3</c:v>
                </c:pt>
                <c:pt idx="677">
                  <c:v>-8.746163585861666E-3</c:v>
                </c:pt>
                <c:pt idx="678">
                  <c:v>-2.8916661559895696E-3</c:v>
                </c:pt>
                <c:pt idx="679">
                  <c:v>-3.4205235996586092E-3</c:v>
                </c:pt>
                <c:pt idx="680">
                  <c:v>1.0893836415644342E-2</c:v>
                </c:pt>
                <c:pt idx="681">
                  <c:v>1.1957558664232648E-2</c:v>
                </c:pt>
                <c:pt idx="682">
                  <c:v>-1.2399795226850752E-2</c:v>
                </c:pt>
                <c:pt idx="683">
                  <c:v>-3.9143207052136919E-3</c:v>
                </c:pt>
                <c:pt idx="684">
                  <c:v>4.374672068461205E-3</c:v>
                </c:pt>
                <c:pt idx="685">
                  <c:v>-2.2220654395802564E-2</c:v>
                </c:pt>
                <c:pt idx="686">
                  <c:v>9.8150474099294449E-3</c:v>
                </c:pt>
                <c:pt idx="687">
                  <c:v>-1.1214504672896197E-3</c:v>
                </c:pt>
                <c:pt idx="688">
                  <c:v>-6.362320073548533E-3</c:v>
                </c:pt>
                <c:pt idx="689">
                  <c:v>0</c:v>
                </c:pt>
                <c:pt idx="690">
                  <c:v>-1.5068926553674089E-4</c:v>
                </c:pt>
                <c:pt idx="691">
                  <c:v>-2.6368643904727262E-3</c:v>
                </c:pt>
                <c:pt idx="692">
                  <c:v>-3.2255656736075777E-2</c:v>
                </c:pt>
                <c:pt idx="693">
                  <c:v>7.1813128781412772E-3</c:v>
                </c:pt>
                <c:pt idx="694">
                  <c:v>1.9297876612399234E-2</c:v>
                </c:pt>
                <c:pt idx="695">
                  <c:v>1.4598524495178733E-2</c:v>
                </c:pt>
                <c:pt idx="696">
                  <c:v>7.4902576814972477E-5</c:v>
                </c:pt>
                <c:pt idx="697">
                  <c:v>4.0465193865835136E-3</c:v>
                </c:pt>
                <c:pt idx="698">
                  <c:v>1.3284565516659352E-2</c:v>
                </c:pt>
                <c:pt idx="699">
                  <c:v>-3.019834926129894E-3</c:v>
                </c:pt>
                <c:pt idx="700">
                  <c:v>-5.9101876040914547E-3</c:v>
                </c:pt>
                <c:pt idx="701">
                  <c:v>-4.2359765790127568E-3</c:v>
                </c:pt>
                <c:pt idx="702">
                  <c:v>-5.5228373190969737E-3</c:v>
                </c:pt>
                <c:pt idx="703">
                  <c:v>-5.2532607879924864E-3</c:v>
                </c:pt>
                <c:pt idx="704">
                  <c:v>-5.7337607151920489E-3</c:v>
                </c:pt>
                <c:pt idx="705">
                  <c:v>3.7941423974441335E-4</c:v>
                </c:pt>
                <c:pt idx="706">
                  <c:v>5.5370981655671336E-3</c:v>
                </c:pt>
                <c:pt idx="707">
                  <c:v>-2.2629779298419805E-3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274112"/>
        <c:axId val="398231424"/>
      </c:scatterChart>
      <c:dateAx>
        <c:axId val="39527411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crossAx val="398231424"/>
        <c:crosses val="autoZero"/>
        <c:auto val="1"/>
        <c:lblOffset val="100"/>
        <c:baseTimeUnit val="days"/>
      </c:dateAx>
      <c:valAx>
        <c:axId val="398231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952741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'Beta-GARCH'!$Q$13:$Q$265</c:f>
              <c:strCache>
                <c:ptCount val="1"/>
                <c:pt idx="0">
                  <c:v>SRHypoPL</c:v>
                </c:pt>
              </c:strCache>
            </c:strRef>
          </c:tx>
          <c:spPr>
            <a:ln w="28575">
              <a:noFill/>
            </a:ln>
          </c:spPr>
          <c:xVal>
            <c:numRef>
              <c:f>'Beta-GARCH'!$P$266:$P$973</c:f>
              <c:numCache>
                <c:formatCode>General</c:formatCode>
                <c:ptCount val="708"/>
                <c:pt idx="0">
                  <c:v>1.6807744023904503E-2</c:v>
                </c:pt>
                <c:pt idx="1">
                  <c:v>2.4493694734761817E-4</c:v>
                </c:pt>
                <c:pt idx="2">
                  <c:v>-4.7741338040364623E-3</c:v>
                </c:pt>
                <c:pt idx="3">
                  <c:v>9.471057461092558E-3</c:v>
                </c:pt>
                <c:pt idx="4">
                  <c:v>1.0600731083221904E-2</c:v>
                </c:pt>
                <c:pt idx="5">
                  <c:v>2.8936338824780972E-3</c:v>
                </c:pt>
                <c:pt idx="6">
                  <c:v>-2.1158956479923052E-2</c:v>
                </c:pt>
                <c:pt idx="7">
                  <c:v>9.334340686178777E-3</c:v>
                </c:pt>
                <c:pt idx="8">
                  <c:v>-2.9203942565101393E-3</c:v>
                </c:pt>
                <c:pt idx="9">
                  <c:v>-5.369807044915742E-3</c:v>
                </c:pt>
                <c:pt idx="10">
                  <c:v>-1.2269938650306789E-2</c:v>
                </c:pt>
                <c:pt idx="11">
                  <c:v>-2.4840993788821653E-4</c:v>
                </c:pt>
                <c:pt idx="12">
                  <c:v>-2.2490120931034085E-2</c:v>
                </c:pt>
                <c:pt idx="13">
                  <c:v>2.0083920683460432E-2</c:v>
                </c:pt>
                <c:pt idx="14">
                  <c:v>-2.1682218068535875E-2</c:v>
                </c:pt>
                <c:pt idx="15">
                  <c:v>-1.8341637540653877E-2</c:v>
                </c:pt>
                <c:pt idx="16">
                  <c:v>-2.8545737641104685E-3</c:v>
                </c:pt>
                <c:pt idx="17">
                  <c:v>3.1229408750277354E-3</c:v>
                </c:pt>
                <c:pt idx="18">
                  <c:v>2.4516890622227949E-2</c:v>
                </c:pt>
                <c:pt idx="19">
                  <c:v>-1.6206709944034836E-2</c:v>
                </c:pt>
                <c:pt idx="20">
                  <c:v>-2.1106809051743003E-2</c:v>
                </c:pt>
                <c:pt idx="21">
                  <c:v>-2.0510097830925389E-2</c:v>
                </c:pt>
                <c:pt idx="22">
                  <c:v>4.6979597315435218E-3</c:v>
                </c:pt>
                <c:pt idx="23">
                  <c:v>-2.4048096834951016E-3</c:v>
                </c:pt>
                <c:pt idx="24">
                  <c:v>2.0624093226840445E-2</c:v>
                </c:pt>
                <c:pt idx="25">
                  <c:v>1.456503102696538E-2</c:v>
                </c:pt>
                <c:pt idx="26">
                  <c:v>8.6652612519400041E-3</c:v>
                </c:pt>
                <c:pt idx="27">
                  <c:v>6.6675729367244863E-3</c:v>
                </c:pt>
                <c:pt idx="28">
                  <c:v>-8.6613168090354797E-3</c:v>
                </c:pt>
                <c:pt idx="29">
                  <c:v>1.4647295010990824E-2</c:v>
                </c:pt>
                <c:pt idx="30">
                  <c:v>-1.633532966524831E-2</c:v>
                </c:pt>
                <c:pt idx="31">
                  <c:v>-3.9906925849640951E-3</c:v>
                </c:pt>
                <c:pt idx="32">
                  <c:v>1.3958820707296482E-2</c:v>
                </c:pt>
                <c:pt idx="33">
                  <c:v>-1.389414967090441E-2</c:v>
                </c:pt>
                <c:pt idx="34">
                  <c:v>0</c:v>
                </c:pt>
                <c:pt idx="35">
                  <c:v>0</c:v>
                </c:pt>
                <c:pt idx="36">
                  <c:v>1.4219234562833361E-3</c:v>
                </c:pt>
                <c:pt idx="37">
                  <c:v>7.4867947917027777E-3</c:v>
                </c:pt>
                <c:pt idx="38">
                  <c:v>-3.2030748288376376E-3</c:v>
                </c:pt>
                <c:pt idx="39">
                  <c:v>4.5629754024559599E-2</c:v>
                </c:pt>
                <c:pt idx="40">
                  <c:v>-1.3521819631759913E-3</c:v>
                </c:pt>
                <c:pt idx="41">
                  <c:v>-1.9202339222115561E-2</c:v>
                </c:pt>
                <c:pt idx="42">
                  <c:v>-1.6691792168674779E-2</c:v>
                </c:pt>
                <c:pt idx="43">
                  <c:v>3.8290237097389213E-3</c:v>
                </c:pt>
                <c:pt idx="44">
                  <c:v>-1.2078893526283774E-2</c:v>
                </c:pt>
                <c:pt idx="45">
                  <c:v>2.1879794924573037E-3</c:v>
                </c:pt>
                <c:pt idx="46">
                  <c:v>-1.8749183816006765E-2</c:v>
                </c:pt>
                <c:pt idx="47">
                  <c:v>5.0386046308805277E-2</c:v>
                </c:pt>
                <c:pt idx="48">
                  <c:v>2.2800821759261902E-2</c:v>
                </c:pt>
                <c:pt idx="49">
                  <c:v>1.4861762205470086E-2</c:v>
                </c:pt>
                <c:pt idx="50">
                  <c:v>-5.2814189240527609E-3</c:v>
                </c:pt>
                <c:pt idx="51">
                  <c:v>1.8824628255413645E-2</c:v>
                </c:pt>
                <c:pt idx="52">
                  <c:v>0</c:v>
                </c:pt>
                <c:pt idx="53">
                  <c:v>2.7241537368233981E-2</c:v>
                </c:pt>
                <c:pt idx="54">
                  <c:v>-1.7179810313162291E-2</c:v>
                </c:pt>
                <c:pt idx="55">
                  <c:v>-1.5250704252715019E-3</c:v>
                </c:pt>
                <c:pt idx="56">
                  <c:v>1.6449312460941057E-2</c:v>
                </c:pt>
                <c:pt idx="57">
                  <c:v>-4.9705235239736467E-3</c:v>
                </c:pt>
                <c:pt idx="58">
                  <c:v>-4.8791588085695947E-3</c:v>
                </c:pt>
                <c:pt idx="59">
                  <c:v>-1.6344500754400526E-3</c:v>
                </c:pt>
                <c:pt idx="60">
                  <c:v>-2.9232928995542862E-3</c:v>
                </c:pt>
                <c:pt idx="61">
                  <c:v>4.5737893012942621E-3</c:v>
                </c:pt>
                <c:pt idx="62">
                  <c:v>5.1365162205689874E-3</c:v>
                </c:pt>
                <c:pt idx="63">
                  <c:v>-2.0905923830566442E-3</c:v>
                </c:pt>
                <c:pt idx="64">
                  <c:v>1.5130936106400039E-3</c:v>
                </c:pt>
                <c:pt idx="65">
                  <c:v>8.4833930801837543E-3</c:v>
                </c:pt>
                <c:pt idx="66">
                  <c:v>-1.0371076404368296E-2</c:v>
                </c:pt>
                <c:pt idx="67">
                  <c:v>4.6577784580037473E-4</c:v>
                </c:pt>
                <c:pt idx="68">
                  <c:v>7.7979284869162946E-3</c:v>
                </c:pt>
                <c:pt idx="69">
                  <c:v>3.0719530233030534E-2</c:v>
                </c:pt>
                <c:pt idx="70">
                  <c:v>1.6806722689075571E-2</c:v>
                </c:pt>
                <c:pt idx="71">
                  <c:v>2.0716220385674999E-2</c:v>
                </c:pt>
                <c:pt idx="72">
                  <c:v>-2.007988837568464E-2</c:v>
                </c:pt>
                <c:pt idx="73">
                  <c:v>4.5169440734915689E-3</c:v>
                </c:pt>
                <c:pt idx="74">
                  <c:v>-8.9931892958983184E-3</c:v>
                </c:pt>
                <c:pt idx="75">
                  <c:v>2.4125719077847441E-2</c:v>
                </c:pt>
                <c:pt idx="76">
                  <c:v>-5.0788955578249251E-3</c:v>
                </c:pt>
                <c:pt idx="77">
                  <c:v>5.7239013793852545E-2</c:v>
                </c:pt>
                <c:pt idx="78">
                  <c:v>-1.8594586751369824E-2</c:v>
                </c:pt>
                <c:pt idx="79">
                  <c:v>-1.6748655048138272E-2</c:v>
                </c:pt>
                <c:pt idx="80">
                  <c:v>1.8418013414244649E-2</c:v>
                </c:pt>
                <c:pt idx="81">
                  <c:v>1.2544396297537119E-2</c:v>
                </c:pt>
                <c:pt idx="82">
                  <c:v>-7.7431343408720377E-3</c:v>
                </c:pt>
                <c:pt idx="83">
                  <c:v>3.3295078209396589E-3</c:v>
                </c:pt>
                <c:pt idx="84">
                  <c:v>-1.8562698330395144E-2</c:v>
                </c:pt>
                <c:pt idx="85">
                  <c:v>2.2612003620160692E-2</c:v>
                </c:pt>
                <c:pt idx="86">
                  <c:v>-9.1961149947935583E-3</c:v>
                </c:pt>
                <c:pt idx="87">
                  <c:v>0</c:v>
                </c:pt>
                <c:pt idx="88">
                  <c:v>-1.1054301919431797E-2</c:v>
                </c:pt>
                <c:pt idx="89">
                  <c:v>-4.007223367980095E-3</c:v>
                </c:pt>
                <c:pt idx="90">
                  <c:v>1.3658031137893989E-2</c:v>
                </c:pt>
                <c:pt idx="91">
                  <c:v>3.760183909759407E-3</c:v>
                </c:pt>
                <c:pt idx="92">
                  <c:v>-1.3735681867547922E-2</c:v>
                </c:pt>
                <c:pt idx="93">
                  <c:v>8.6516038051445143E-3</c:v>
                </c:pt>
                <c:pt idx="94">
                  <c:v>0</c:v>
                </c:pt>
                <c:pt idx="95">
                  <c:v>-2.4058054896611836E-3</c:v>
                </c:pt>
                <c:pt idx="96">
                  <c:v>2.8939854390064301E-2</c:v>
                </c:pt>
                <c:pt idx="97">
                  <c:v>-3.0571182020927568E-3</c:v>
                </c:pt>
                <c:pt idx="98">
                  <c:v>1.0528457313125683E-2</c:v>
                </c:pt>
                <c:pt idx="99">
                  <c:v>3.9854359297447406E-2</c:v>
                </c:pt>
                <c:pt idx="100">
                  <c:v>0</c:v>
                </c:pt>
                <c:pt idx="101">
                  <c:v>1.6050524823428169E-2</c:v>
                </c:pt>
                <c:pt idx="102">
                  <c:v>3.6381523304400698E-3</c:v>
                </c:pt>
                <c:pt idx="103">
                  <c:v>-5.9143660037324075E-3</c:v>
                </c:pt>
                <c:pt idx="104">
                  <c:v>-1.5065732799786291E-2</c:v>
                </c:pt>
                <c:pt idx="105">
                  <c:v>-3.8972135999337798E-4</c:v>
                </c:pt>
                <c:pt idx="106">
                  <c:v>0</c:v>
                </c:pt>
                <c:pt idx="107">
                  <c:v>-7.7973685730481357E-4</c:v>
                </c:pt>
                <c:pt idx="108">
                  <c:v>6.8278386703424232E-4</c:v>
                </c:pt>
                <c:pt idx="109">
                  <c:v>-1.4523813803443364E-2</c:v>
                </c:pt>
                <c:pt idx="110">
                  <c:v>1.2265064535411652E-2</c:v>
                </c:pt>
                <c:pt idx="111">
                  <c:v>-2.853232474232259E-2</c:v>
                </c:pt>
                <c:pt idx="112">
                  <c:v>3.0577359295460793E-2</c:v>
                </c:pt>
                <c:pt idx="113">
                  <c:v>-8.2959009203191769E-3</c:v>
                </c:pt>
                <c:pt idx="114">
                  <c:v>9.743105897617399E-3</c:v>
                </c:pt>
                <c:pt idx="115">
                  <c:v>8.7723198591094231E-4</c:v>
                </c:pt>
                <c:pt idx="116">
                  <c:v>-2.4345115895508807E-3</c:v>
                </c:pt>
                <c:pt idx="117">
                  <c:v>8.3951677392586355E-3</c:v>
                </c:pt>
                <c:pt idx="118">
                  <c:v>1.1132565020351315E-2</c:v>
                </c:pt>
                <c:pt idx="119">
                  <c:v>-1.1392963467485751E-2</c:v>
                </c:pt>
                <c:pt idx="120">
                  <c:v>4.164245512991549E-3</c:v>
                </c:pt>
                <c:pt idx="121">
                  <c:v>4.8220656799677908E-3</c:v>
                </c:pt>
                <c:pt idx="122">
                  <c:v>-1.3724925353202355E-2</c:v>
                </c:pt>
                <c:pt idx="123">
                  <c:v>1.8489197771716093E-3</c:v>
                </c:pt>
                <c:pt idx="124">
                  <c:v>5.7309763690425175E-3</c:v>
                </c:pt>
                <c:pt idx="125">
                  <c:v>3.7666505334494893E-3</c:v>
                </c:pt>
                <c:pt idx="126">
                  <c:v>-1.0199143654382903E-2</c:v>
                </c:pt>
                <c:pt idx="127">
                  <c:v>2.721872186588703E-3</c:v>
                </c:pt>
                <c:pt idx="128">
                  <c:v>3.6839262494634539E-3</c:v>
                </c:pt>
                <c:pt idx="129">
                  <c:v>4.4431469568544379E-3</c:v>
                </c:pt>
                <c:pt idx="130">
                  <c:v>-6.5390904229079005E-3</c:v>
                </c:pt>
                <c:pt idx="131">
                  <c:v>2.8070855252557703E-3</c:v>
                </c:pt>
                <c:pt idx="132">
                  <c:v>-4.8262549194257875E-3</c:v>
                </c:pt>
                <c:pt idx="133">
                  <c:v>-4.4616780690917013E-3</c:v>
                </c:pt>
                <c:pt idx="134">
                  <c:v>0</c:v>
                </c:pt>
                <c:pt idx="135">
                  <c:v>-1.383474292512421E-2</c:v>
                </c:pt>
                <c:pt idx="136">
                  <c:v>-1.2546966878611232E-2</c:v>
                </c:pt>
                <c:pt idx="137">
                  <c:v>9.3046526054423317E-3</c:v>
                </c:pt>
                <c:pt idx="138">
                  <c:v>4.7085647712697742E-2</c:v>
                </c:pt>
                <c:pt idx="139">
                  <c:v>8.2363251416166516E-3</c:v>
                </c:pt>
                <c:pt idx="140">
                  <c:v>2.0751164319248838E-2</c:v>
                </c:pt>
                <c:pt idx="141">
                  <c:v>-1.0946573552999439E-2</c:v>
                </c:pt>
                <c:pt idx="142">
                  <c:v>1.1718768928165035E-2</c:v>
                </c:pt>
                <c:pt idx="143">
                  <c:v>4.1367898891045307E-2</c:v>
                </c:pt>
                <c:pt idx="144">
                  <c:v>-1.5889918925582336E-3</c:v>
                </c:pt>
                <c:pt idx="145">
                  <c:v>-1.7771901286859459E-2</c:v>
                </c:pt>
                <c:pt idx="146">
                  <c:v>1.2782483131964506E-2</c:v>
                </c:pt>
                <c:pt idx="147">
                  <c:v>-7.5548660998157047E-3</c:v>
                </c:pt>
                <c:pt idx="148">
                  <c:v>-9.9409005931971883E-3</c:v>
                </c:pt>
                <c:pt idx="149">
                  <c:v>1.5468104510137248E-2</c:v>
                </c:pt>
                <c:pt idx="150">
                  <c:v>-2.672278591265842E-4</c:v>
                </c:pt>
                <c:pt idx="151">
                  <c:v>6.3262851378522722E-3</c:v>
                </c:pt>
                <c:pt idx="152">
                  <c:v>6.6406940563008554E-3</c:v>
                </c:pt>
                <c:pt idx="153">
                  <c:v>1.8911020865317596E-2</c:v>
                </c:pt>
                <c:pt idx="154">
                  <c:v>-3.1076744857622129E-3</c:v>
                </c:pt>
                <c:pt idx="155">
                  <c:v>7.1007964902807252E-3</c:v>
                </c:pt>
                <c:pt idx="156">
                  <c:v>-2.2184023503421635E-2</c:v>
                </c:pt>
                <c:pt idx="157">
                  <c:v>5.8036932307097278E-3</c:v>
                </c:pt>
                <c:pt idx="158">
                  <c:v>1.486278234471361E-2</c:v>
                </c:pt>
                <c:pt idx="159">
                  <c:v>3.1185345775579965E-2</c:v>
                </c:pt>
                <c:pt idx="160">
                  <c:v>-1.3032565071826929E-2</c:v>
                </c:pt>
                <c:pt idx="161">
                  <c:v>2.6578635742158685E-2</c:v>
                </c:pt>
                <c:pt idx="162">
                  <c:v>2.9271133156918872E-2</c:v>
                </c:pt>
                <c:pt idx="163">
                  <c:v>-5.4474083882494195E-3</c:v>
                </c:pt>
                <c:pt idx="164">
                  <c:v>1.9734159972063514E-2</c:v>
                </c:pt>
                <c:pt idx="165">
                  <c:v>-1.1690324039341671E-2</c:v>
                </c:pt>
                <c:pt idx="166">
                  <c:v>1.7583095806031901E-2</c:v>
                </c:pt>
                <c:pt idx="167">
                  <c:v>1.0446072887213331E-2</c:v>
                </c:pt>
                <c:pt idx="168">
                  <c:v>8.3171943249371605E-3</c:v>
                </c:pt>
                <c:pt idx="169">
                  <c:v>-1.4492792056022274E-2</c:v>
                </c:pt>
                <c:pt idx="170">
                  <c:v>-2.4874781754530062E-2</c:v>
                </c:pt>
                <c:pt idx="171">
                  <c:v>-3.313015295587507E-2</c:v>
                </c:pt>
                <c:pt idx="172">
                  <c:v>0</c:v>
                </c:pt>
                <c:pt idx="173">
                  <c:v>2.1986235974332136E-2</c:v>
                </c:pt>
                <c:pt idx="174">
                  <c:v>-2.9306705634031593E-2</c:v>
                </c:pt>
                <c:pt idx="175">
                  <c:v>7.4433302667893386E-3</c:v>
                </c:pt>
                <c:pt idx="176">
                  <c:v>-2.4157363640688656E-2</c:v>
                </c:pt>
                <c:pt idx="177">
                  <c:v>-1.1399438245867199E-2</c:v>
                </c:pt>
                <c:pt idx="178">
                  <c:v>1.7640504411328806E-2</c:v>
                </c:pt>
                <c:pt idx="179">
                  <c:v>-2.866564301258856E-2</c:v>
                </c:pt>
                <c:pt idx="180">
                  <c:v>-3.3951422461441227E-3</c:v>
                </c:pt>
                <c:pt idx="181">
                  <c:v>2.2536643364693187E-2</c:v>
                </c:pt>
                <c:pt idx="182">
                  <c:v>3.4939382110702022E-2</c:v>
                </c:pt>
                <c:pt idx="183">
                  <c:v>-1.0152736109735994E-2</c:v>
                </c:pt>
                <c:pt idx="184">
                  <c:v>-6.5877335988614449E-3</c:v>
                </c:pt>
                <c:pt idx="185">
                  <c:v>1.8215445770556116E-2</c:v>
                </c:pt>
                <c:pt idx="186">
                  <c:v>-3.2316619151279036E-2</c:v>
                </c:pt>
                <c:pt idx="187">
                  <c:v>2.5558017351116513E-2</c:v>
                </c:pt>
                <c:pt idx="188">
                  <c:v>1.5866456617373181E-2</c:v>
                </c:pt>
                <c:pt idx="189">
                  <c:v>-1.2347714348289185E-2</c:v>
                </c:pt>
                <c:pt idx="190">
                  <c:v>-3.0799809826128621E-2</c:v>
                </c:pt>
                <c:pt idx="191">
                  <c:v>2.1271186080150217E-2</c:v>
                </c:pt>
                <c:pt idx="192">
                  <c:v>-2.5261429729951601E-2</c:v>
                </c:pt>
                <c:pt idx="193">
                  <c:v>6.5219429033034348E-3</c:v>
                </c:pt>
                <c:pt idx="194">
                  <c:v>6.5648989123974211E-3</c:v>
                </c:pt>
                <c:pt idx="195">
                  <c:v>3.1170591752847532E-2</c:v>
                </c:pt>
                <c:pt idx="196">
                  <c:v>-8.8713160649139811E-3</c:v>
                </c:pt>
                <c:pt idx="197">
                  <c:v>1.9559032999866277E-2</c:v>
                </c:pt>
                <c:pt idx="198">
                  <c:v>1.1786734151846723E-2</c:v>
                </c:pt>
                <c:pt idx="199">
                  <c:v>4.0167108217503689E-4</c:v>
                </c:pt>
                <c:pt idx="200">
                  <c:v>0</c:v>
                </c:pt>
                <c:pt idx="201">
                  <c:v>6.0231289597605375E-3</c:v>
                </c:pt>
                <c:pt idx="202">
                  <c:v>-2.9535803373572644E-3</c:v>
                </c:pt>
                <c:pt idx="203">
                  <c:v>1.0408286462637584E-2</c:v>
                </c:pt>
                <c:pt idx="204">
                  <c:v>4.5166403609344652E-3</c:v>
                </c:pt>
                <c:pt idx="205">
                  <c:v>1.9878489071826655E-2</c:v>
                </c:pt>
                <c:pt idx="206">
                  <c:v>3.0938898728223307E-3</c:v>
                </c:pt>
                <c:pt idx="207">
                  <c:v>-6.0143263780657596E-3</c:v>
                </c:pt>
                <c:pt idx="208">
                  <c:v>1.4971623148813284E-2</c:v>
                </c:pt>
                <c:pt idx="209">
                  <c:v>-3.0566341503102112E-4</c:v>
                </c:pt>
                <c:pt idx="210">
                  <c:v>-3.3639295864541507E-3</c:v>
                </c:pt>
                <c:pt idx="211">
                  <c:v>-4.6024853896720064E-4</c:v>
                </c:pt>
                <c:pt idx="212">
                  <c:v>-6.2932231858813248E-3</c:v>
                </c:pt>
                <c:pt idx="213">
                  <c:v>-8.1093839391221945E-3</c:v>
                </c:pt>
                <c:pt idx="214">
                  <c:v>-6.8519041342623987E-3</c:v>
                </c:pt>
                <c:pt idx="215">
                  <c:v>-2.3990630560784876E-2</c:v>
                </c:pt>
                <c:pt idx="216">
                  <c:v>-3.4058945040709165E-2</c:v>
                </c:pt>
                <c:pt idx="217">
                  <c:v>1.9459426195426177E-2</c:v>
                </c:pt>
                <c:pt idx="218">
                  <c:v>-5.6284690636583257E-3</c:v>
                </c:pt>
                <c:pt idx="219">
                  <c:v>3.5602919842445901E-2</c:v>
                </c:pt>
                <c:pt idx="220">
                  <c:v>6.4084316604631208E-2</c:v>
                </c:pt>
                <c:pt idx="221">
                  <c:v>-3.5881835243328664E-2</c:v>
                </c:pt>
                <c:pt idx="222">
                  <c:v>1.4670836795260822E-3</c:v>
                </c:pt>
                <c:pt idx="223">
                  <c:v>-1.6499607166529096E-2</c:v>
                </c:pt>
                <c:pt idx="224">
                  <c:v>3.6845485055589933E-3</c:v>
                </c:pt>
                <c:pt idx="225">
                  <c:v>-3.5929001296017837E-3</c:v>
                </c:pt>
                <c:pt idx="226">
                  <c:v>5.8791800580073605E-3</c:v>
                </c:pt>
                <c:pt idx="227">
                  <c:v>1.4650794088563179E-2</c:v>
                </c:pt>
                <c:pt idx="228">
                  <c:v>-7.1428035439969895E-3</c:v>
                </c:pt>
                <c:pt idx="229">
                  <c:v>-1.4079113047756997E-2</c:v>
                </c:pt>
                <c:pt idx="230">
                  <c:v>1.1220149342177077E-2</c:v>
                </c:pt>
                <c:pt idx="231">
                  <c:v>-5.2762878151658699E-3</c:v>
                </c:pt>
                <c:pt idx="232">
                  <c:v>-1.1154446438871535E-2</c:v>
                </c:pt>
                <c:pt idx="233">
                  <c:v>-3.0843228622936758E-2</c:v>
                </c:pt>
                <c:pt idx="234">
                  <c:v>1.554611740561529E-2</c:v>
                </c:pt>
                <c:pt idx="235">
                  <c:v>1.7953074087194265E-2</c:v>
                </c:pt>
                <c:pt idx="236">
                  <c:v>-1.4329580122359076E-2</c:v>
                </c:pt>
                <c:pt idx="237">
                  <c:v>-9.18604506452525E-3</c:v>
                </c:pt>
                <c:pt idx="238">
                  <c:v>-1.0480248222507482E-3</c:v>
                </c:pt>
                <c:pt idx="239">
                  <c:v>-1.6144781982252443E-4</c:v>
                </c:pt>
                <c:pt idx="240">
                  <c:v>-2.5022181168957824E-2</c:v>
                </c:pt>
                <c:pt idx="241">
                  <c:v>0</c:v>
                </c:pt>
                <c:pt idx="242">
                  <c:v>2.905871322908582E-2</c:v>
                </c:pt>
                <c:pt idx="243">
                  <c:v>1.238932391658909E-2</c:v>
                </c:pt>
                <c:pt idx="244">
                  <c:v>-1.5892959818593067E-3</c:v>
                </c:pt>
                <c:pt idx="245">
                  <c:v>-7.1630054693017087E-4</c:v>
                </c:pt>
                <c:pt idx="246">
                  <c:v>9.9561925139897145E-3</c:v>
                </c:pt>
                <c:pt idx="247">
                  <c:v>4.5740850652817855E-3</c:v>
                </c:pt>
                <c:pt idx="248">
                  <c:v>1.4131025611501258E-3</c:v>
                </c:pt>
                <c:pt idx="249">
                  <c:v>-1.2935042535826891E-2</c:v>
                </c:pt>
                <c:pt idx="250">
                  <c:v>7.0685328546253867E-3</c:v>
                </c:pt>
                <c:pt idx="251">
                  <c:v>-1.5776024863345395E-4</c:v>
                </c:pt>
                <c:pt idx="252">
                  <c:v>3.2733822627652787E-2</c:v>
                </c:pt>
                <c:pt idx="253">
                  <c:v>-5.5754681053102884E-3</c:v>
                </c:pt>
                <c:pt idx="254">
                  <c:v>-5.760368796321913E-3</c:v>
                </c:pt>
                <c:pt idx="255">
                  <c:v>8.5747472052859486E-3</c:v>
                </c:pt>
                <c:pt idx="256">
                  <c:v>-5.4380515538917651E-3</c:v>
                </c:pt>
                <c:pt idx="257">
                  <c:v>1.6403464779200627E-2</c:v>
                </c:pt>
                <c:pt idx="258">
                  <c:v>-1.303228558970404E-2</c:v>
                </c:pt>
                <c:pt idx="259">
                  <c:v>-1.7119576889282118E-2</c:v>
                </c:pt>
                <c:pt idx="260">
                  <c:v>-5.5455674884447026E-3</c:v>
                </c:pt>
                <c:pt idx="261">
                  <c:v>2.6704681118441265E-3</c:v>
                </c:pt>
                <c:pt idx="262">
                  <c:v>7.0496629469007921E-4</c:v>
                </c:pt>
                <c:pt idx="263">
                  <c:v>2.0351859099805303E-3</c:v>
                </c:pt>
                <c:pt idx="264">
                  <c:v>-2.0857738491435796E-2</c:v>
                </c:pt>
                <c:pt idx="265">
                  <c:v>-1.3243944893695292E-2</c:v>
                </c:pt>
                <c:pt idx="266">
                  <c:v>3.5656500646830569E-2</c:v>
                </c:pt>
                <c:pt idx="267">
                  <c:v>2.2718433061704513E-2</c:v>
                </c:pt>
                <c:pt idx="268">
                  <c:v>4.9617862595419115E-3</c:v>
                </c:pt>
                <c:pt idx="269">
                  <c:v>-1.5495579893455846E-2</c:v>
                </c:pt>
                <c:pt idx="270">
                  <c:v>4.8607668786297964E-3</c:v>
                </c:pt>
                <c:pt idx="271">
                  <c:v>-1.0749308555384474E-3</c:v>
                </c:pt>
                <c:pt idx="272">
                  <c:v>-4.4581243139989457E-3</c:v>
                </c:pt>
                <c:pt idx="273">
                  <c:v>-1.0809063903363114E-3</c:v>
                </c:pt>
                <c:pt idx="274">
                  <c:v>1.027981101098252E-2</c:v>
                </c:pt>
                <c:pt idx="275">
                  <c:v>-1.1169818084394989E-2</c:v>
                </c:pt>
                <c:pt idx="276">
                  <c:v>4.4101121856867653E-3</c:v>
                </c:pt>
                <c:pt idx="277">
                  <c:v>-8.7043979284333606E-3</c:v>
                </c:pt>
                <c:pt idx="278">
                  <c:v>-2.4866500507164657E-3</c:v>
                </c:pt>
                <c:pt idx="279">
                  <c:v>4.5182053641117381E-3</c:v>
                </c:pt>
                <c:pt idx="280">
                  <c:v>9.6936799463438472E-3</c:v>
                </c:pt>
                <c:pt idx="281">
                  <c:v>-5.9907758676830403E-3</c:v>
                </c:pt>
                <c:pt idx="282">
                  <c:v>2.6270824080836253E-3</c:v>
                </c:pt>
                <c:pt idx="283">
                  <c:v>-9.01663875680625E-3</c:v>
                </c:pt>
                <c:pt idx="284">
                  <c:v>4.74376715899405E-3</c:v>
                </c:pt>
                <c:pt idx="285">
                  <c:v>-2.538698975356779E-2</c:v>
                </c:pt>
                <c:pt idx="286">
                  <c:v>1.1515287667015262E-2</c:v>
                </c:pt>
                <c:pt idx="287">
                  <c:v>-5.4958387651132812E-3</c:v>
                </c:pt>
                <c:pt idx="288">
                  <c:v>4.9735928787177919E-3</c:v>
                </c:pt>
                <c:pt idx="289">
                  <c:v>2.8279732247924461E-3</c:v>
                </c:pt>
                <c:pt idx="290">
                  <c:v>-1.4100030891429638E-3</c:v>
                </c:pt>
                <c:pt idx="291">
                  <c:v>3.9221837796787895E-3</c:v>
                </c:pt>
                <c:pt idx="292">
                  <c:v>-2.5785356482606048E-3</c:v>
                </c:pt>
                <c:pt idx="293">
                  <c:v>-1.1045859599751573E-2</c:v>
                </c:pt>
                <c:pt idx="294">
                  <c:v>-1.5050301252380605E-3</c:v>
                </c:pt>
                <c:pt idx="295">
                  <c:v>-3.4906940859018576E-3</c:v>
                </c:pt>
                <c:pt idx="296">
                  <c:v>5.5727807851859712E-3</c:v>
                </c:pt>
                <c:pt idx="297">
                  <c:v>-5.6210910556739879E-3</c:v>
                </c:pt>
                <c:pt idx="298">
                  <c:v>-5.3343790658340051E-3</c:v>
                </c:pt>
                <c:pt idx="299">
                  <c:v>2.2412470983750321E-3</c:v>
                </c:pt>
                <c:pt idx="300">
                  <c:v>0</c:v>
                </c:pt>
                <c:pt idx="301">
                  <c:v>-1.2778212704881442E-3</c:v>
                </c:pt>
                <c:pt idx="302">
                  <c:v>-7.5970010172651259E-3</c:v>
                </c:pt>
                <c:pt idx="303">
                  <c:v>-3.948404576122555E-3</c:v>
                </c:pt>
                <c:pt idx="304">
                  <c:v>-4.0449801468733781E-3</c:v>
                </c:pt>
                <c:pt idx="305">
                  <c:v>-1.2265477928149804E-2</c:v>
                </c:pt>
                <c:pt idx="306">
                  <c:v>9.3750001541941241E-3</c:v>
                </c:pt>
                <c:pt idx="307">
                  <c:v>-2.5256477517621168E-3</c:v>
                </c:pt>
                <c:pt idx="308">
                  <c:v>-5.9626153720494512E-3</c:v>
                </c:pt>
                <c:pt idx="309">
                  <c:v>-1.1175029034717232E-2</c:v>
                </c:pt>
                <c:pt idx="310">
                  <c:v>0</c:v>
                </c:pt>
                <c:pt idx="311">
                  <c:v>-9.3069223635341425E-3</c:v>
                </c:pt>
                <c:pt idx="312">
                  <c:v>-4.781068572545899E-3</c:v>
                </c:pt>
                <c:pt idx="313">
                  <c:v>-1.6860513832939183E-4</c:v>
                </c:pt>
                <c:pt idx="314">
                  <c:v>2.03153001849945E-2</c:v>
                </c:pt>
                <c:pt idx="315">
                  <c:v>-1.924985112979305E-2</c:v>
                </c:pt>
                <c:pt idx="316">
                  <c:v>3.3696403282768017E-4</c:v>
                </c:pt>
                <c:pt idx="317">
                  <c:v>-1.1789389473684242E-3</c:v>
                </c:pt>
                <c:pt idx="318">
                  <c:v>0</c:v>
                </c:pt>
                <c:pt idx="319">
                  <c:v>2.5967464581675648E-2</c:v>
                </c:pt>
                <c:pt idx="320">
                  <c:v>1.561303286033322E-3</c:v>
                </c:pt>
                <c:pt idx="321">
                  <c:v>-4.2664589169624234E-3</c:v>
                </c:pt>
                <c:pt idx="322">
                  <c:v>-9.8055618836060399E-3</c:v>
                </c:pt>
                <c:pt idx="323">
                  <c:v>2.4132562605183594E-3</c:v>
                </c:pt>
                <c:pt idx="324">
                  <c:v>-5.063929977286441E-3</c:v>
                </c:pt>
                <c:pt idx="325">
                  <c:v>4.0050396997086679E-3</c:v>
                </c:pt>
                <c:pt idx="326">
                  <c:v>3.9889968588215918E-3</c:v>
                </c:pt>
                <c:pt idx="327">
                  <c:v>-1.1174563548953964E-2</c:v>
                </c:pt>
                <c:pt idx="328">
                  <c:v>8.3726771167969005E-5</c:v>
                </c:pt>
                <c:pt idx="329">
                  <c:v>3.01331712552666E-3</c:v>
                </c:pt>
                <c:pt idx="330">
                  <c:v>-5.3408995186362551E-3</c:v>
                </c:pt>
                <c:pt idx="331">
                  <c:v>0</c:v>
                </c:pt>
                <c:pt idx="332">
                  <c:v>1.0655230964758289E-2</c:v>
                </c:pt>
                <c:pt idx="333">
                  <c:v>1.0210883365523005E-2</c:v>
                </c:pt>
                <c:pt idx="334">
                  <c:v>-1.9147020804552328E-2</c:v>
                </c:pt>
                <c:pt idx="335">
                  <c:v>-1.2399497215151656E-2</c:v>
                </c:pt>
                <c:pt idx="336">
                  <c:v>-7.2107059860206935E-3</c:v>
                </c:pt>
                <c:pt idx="337">
                  <c:v>6.8358797473799804E-3</c:v>
                </c:pt>
                <c:pt idx="338">
                  <c:v>-5.3467282466820309E-3</c:v>
                </c:pt>
                <c:pt idx="339">
                  <c:v>-3.4123721009993169E-4</c:v>
                </c:pt>
                <c:pt idx="340">
                  <c:v>-2.0484823472692981E-2</c:v>
                </c:pt>
                <c:pt idx="341">
                  <c:v>-1.7514830646308321E-2</c:v>
                </c:pt>
                <c:pt idx="342">
                  <c:v>-2.3060044345898367E-3</c:v>
                </c:pt>
                <c:pt idx="343">
                  <c:v>2.8180336530897687E-2</c:v>
                </c:pt>
                <c:pt idx="344">
                  <c:v>2.5937661216057784E-3</c:v>
                </c:pt>
                <c:pt idx="345">
                  <c:v>1.2245584789975839E-2</c:v>
                </c:pt>
                <c:pt idx="346">
                  <c:v>-2.8965412224367659E-3</c:v>
                </c:pt>
                <c:pt idx="347">
                  <c:v>4.442899825334079E-3</c:v>
                </c:pt>
                <c:pt idx="348">
                  <c:v>-1.1993841646713799E-2</c:v>
                </c:pt>
                <c:pt idx="349">
                  <c:v>-8.437399768619791E-3</c:v>
                </c:pt>
                <c:pt idx="350">
                  <c:v>0</c:v>
                </c:pt>
                <c:pt idx="351">
                  <c:v>9.637935393556285E-3</c:v>
                </c:pt>
                <c:pt idx="352">
                  <c:v>-9.1159099511173292E-3</c:v>
                </c:pt>
                <c:pt idx="353">
                  <c:v>9.5470403615083299E-4</c:v>
                </c:pt>
                <c:pt idx="354">
                  <c:v>8.7574263633500848E-3</c:v>
                </c:pt>
                <c:pt idx="355">
                  <c:v>-1.4612171724673884E-3</c:v>
                </c:pt>
                <c:pt idx="356">
                  <c:v>2.5824481808116584E-3</c:v>
                </c:pt>
                <c:pt idx="357">
                  <c:v>-7.6414440830991914E-3</c:v>
                </c:pt>
                <c:pt idx="358">
                  <c:v>3.8068436787188631E-3</c:v>
                </c:pt>
                <c:pt idx="359">
                  <c:v>-6.2057750268688094E-3</c:v>
                </c:pt>
                <c:pt idx="360">
                  <c:v>-1.4744188688355919E-2</c:v>
                </c:pt>
                <c:pt idx="361">
                  <c:v>1.417254426360115E-2</c:v>
                </c:pt>
                <c:pt idx="362">
                  <c:v>-1.6925588203502984E-2</c:v>
                </c:pt>
                <c:pt idx="363">
                  <c:v>1.2272646790170372E-2</c:v>
                </c:pt>
                <c:pt idx="364">
                  <c:v>-6.0183426773948723E-3</c:v>
                </c:pt>
                <c:pt idx="365">
                  <c:v>-5.4405318132724201E-3</c:v>
                </c:pt>
                <c:pt idx="366">
                  <c:v>-7.7642229667981288E-3</c:v>
                </c:pt>
                <c:pt idx="367">
                  <c:v>-1.0314743111459523E-2</c:v>
                </c:pt>
                <c:pt idx="368">
                  <c:v>-9.7933869777164784E-3</c:v>
                </c:pt>
                <c:pt idx="369">
                  <c:v>-1.3156673742461433E-2</c:v>
                </c:pt>
                <c:pt idx="370">
                  <c:v>1.7561566429540987E-2</c:v>
                </c:pt>
                <c:pt idx="371">
                  <c:v>-7.5900968210012021E-3</c:v>
                </c:pt>
                <c:pt idx="372">
                  <c:v>-1.047074550722471E-2</c:v>
                </c:pt>
                <c:pt idx="373">
                  <c:v>-9.8454085388296475E-3</c:v>
                </c:pt>
                <c:pt idx="374">
                  <c:v>3.0666387597191314E-3</c:v>
                </c:pt>
                <c:pt idx="375">
                  <c:v>4.8174633163338143E-3</c:v>
                </c:pt>
                <c:pt idx="376">
                  <c:v>1.9085377273514448E-2</c:v>
                </c:pt>
                <c:pt idx="377">
                  <c:v>9.4997105717877783E-3</c:v>
                </c:pt>
                <c:pt idx="378">
                  <c:v>1.1202724301797362E-2</c:v>
                </c:pt>
                <c:pt idx="379">
                  <c:v>6.2040236425775497E-4</c:v>
                </c:pt>
                <c:pt idx="380">
                  <c:v>2.8343577885852067E-3</c:v>
                </c:pt>
                <c:pt idx="381">
                  <c:v>1.9431284053779141E-3</c:v>
                </c:pt>
                <c:pt idx="382">
                  <c:v>-5.1128437039343888E-3</c:v>
                </c:pt>
                <c:pt idx="383">
                  <c:v>-1.4176847295969797E-2</c:v>
                </c:pt>
                <c:pt idx="384">
                  <c:v>1.1684073131690287E-3</c:v>
                </c:pt>
                <c:pt idx="385">
                  <c:v>-2.0558407581994897E-2</c:v>
                </c:pt>
                <c:pt idx="386">
                  <c:v>-1.2557241293441712E-2</c:v>
                </c:pt>
                <c:pt idx="387">
                  <c:v>-4.0285935943025986E-2</c:v>
                </c:pt>
                <c:pt idx="388">
                  <c:v>1.45081730777461E-2</c:v>
                </c:pt>
                <c:pt idx="389">
                  <c:v>2.316713722153807E-2</c:v>
                </c:pt>
                <c:pt idx="390">
                  <c:v>-4.2862374207975895E-3</c:v>
                </c:pt>
                <c:pt idx="391">
                  <c:v>1.5066441932749086E-2</c:v>
                </c:pt>
                <c:pt idx="392">
                  <c:v>-4.1486493578993811E-3</c:v>
                </c:pt>
                <c:pt idx="393">
                  <c:v>0</c:v>
                </c:pt>
                <c:pt idx="394">
                  <c:v>5.739696511933845E-3</c:v>
                </c:pt>
                <c:pt idx="395">
                  <c:v>-2.0250460422039929E-3</c:v>
                </c:pt>
                <c:pt idx="396">
                  <c:v>-2.4902785923313076E-3</c:v>
                </c:pt>
                <c:pt idx="397">
                  <c:v>-1.0263531941497317E-2</c:v>
                </c:pt>
                <c:pt idx="398">
                  <c:v>-5.1382940476617511E-3</c:v>
                </c:pt>
                <c:pt idx="399">
                  <c:v>5.446539683473306E-3</c:v>
                </c:pt>
                <c:pt idx="400">
                  <c:v>1.2608555150835921E-2</c:v>
                </c:pt>
                <c:pt idx="401">
                  <c:v>1.2082687918883561E-2</c:v>
                </c:pt>
                <c:pt idx="402">
                  <c:v>1.8226282195581422E-3</c:v>
                </c:pt>
                <c:pt idx="403">
                  <c:v>-8.1870372054944074E-3</c:v>
                </c:pt>
                <c:pt idx="404">
                  <c:v>-8.0711456302957618E-3</c:v>
                </c:pt>
                <c:pt idx="405">
                  <c:v>6.6574293729555478E-3</c:v>
                </c:pt>
                <c:pt idx="406">
                  <c:v>3.1229538957575631E-3</c:v>
                </c:pt>
                <c:pt idx="407">
                  <c:v>1.98699571455907E-2</c:v>
                </c:pt>
                <c:pt idx="408">
                  <c:v>-8.5293322462559606E-3</c:v>
                </c:pt>
                <c:pt idx="409">
                  <c:v>-8.4216245585438942E-3</c:v>
                </c:pt>
                <c:pt idx="410">
                  <c:v>1.0045753424656745E-3</c:v>
                </c:pt>
                <c:pt idx="411">
                  <c:v>-9.1232550942135227E-3</c:v>
                </c:pt>
                <c:pt idx="412">
                  <c:v>-8.6548475402370428E-3</c:v>
                </c:pt>
                <c:pt idx="413">
                  <c:v>3.6221789471937438E-3</c:v>
                </c:pt>
                <c:pt idx="414">
                  <c:v>1.3233389102968562E-2</c:v>
                </c:pt>
                <c:pt idx="415">
                  <c:v>1.3699972850489406E-3</c:v>
                </c:pt>
                <c:pt idx="416">
                  <c:v>0</c:v>
                </c:pt>
                <c:pt idx="417">
                  <c:v>4.2867749387702769E-3</c:v>
                </c:pt>
                <c:pt idx="418">
                  <c:v>-1.8163381907515541E-3</c:v>
                </c:pt>
                <c:pt idx="419">
                  <c:v>1.4375342939665359E-2</c:v>
                </c:pt>
                <c:pt idx="420">
                  <c:v>1.4530478330441854E-2</c:v>
                </c:pt>
                <c:pt idx="421">
                  <c:v>7.4263636510798481E-3</c:v>
                </c:pt>
                <c:pt idx="422">
                  <c:v>8.5125144847526535E-3</c:v>
                </c:pt>
                <c:pt idx="423">
                  <c:v>-3.8287069931902673E-3</c:v>
                </c:pt>
                <c:pt idx="424">
                  <c:v>9.6080535567422132E-4</c:v>
                </c:pt>
                <c:pt idx="425">
                  <c:v>4.8870409245846957E-3</c:v>
                </c:pt>
                <c:pt idx="426">
                  <c:v>-6.9476334008233831E-4</c:v>
                </c:pt>
                <c:pt idx="427">
                  <c:v>-1.0428408794646682E-2</c:v>
                </c:pt>
                <c:pt idx="428">
                  <c:v>1.6685254675894434E-3</c:v>
                </c:pt>
                <c:pt idx="429">
                  <c:v>1.7534981896107915E-3</c:v>
                </c:pt>
                <c:pt idx="430">
                  <c:v>-1.7507438867370162E-4</c:v>
                </c:pt>
                <c:pt idx="431">
                  <c:v>2.1008841404215328E-3</c:v>
                </c:pt>
                <c:pt idx="432">
                  <c:v>2.009049563005405E-3</c:v>
                </c:pt>
                <c:pt idx="433">
                  <c:v>1.1681666913797129E-2</c:v>
                </c:pt>
                <c:pt idx="434">
                  <c:v>1.4648832021141756E-2</c:v>
                </c:pt>
                <c:pt idx="435">
                  <c:v>3.9915159235668352E-3</c:v>
                </c:pt>
                <c:pt idx="436">
                  <c:v>-8.4588055450954824E-3</c:v>
                </c:pt>
                <c:pt idx="437">
                  <c:v>-5.7157310551464446E-3</c:v>
                </c:pt>
                <c:pt idx="438">
                  <c:v>7.893590530409389E-3</c:v>
                </c:pt>
                <c:pt idx="439">
                  <c:v>1.5323146204790916E-3</c:v>
                </c:pt>
                <c:pt idx="440">
                  <c:v>1.0114695960651066E-2</c:v>
                </c:pt>
                <c:pt idx="441">
                  <c:v>6.9001012083507174E-3</c:v>
                </c:pt>
                <c:pt idx="442">
                  <c:v>2.1728212544602554E-2</c:v>
                </c:pt>
                <c:pt idx="443">
                  <c:v>-3.1081710599022427E-3</c:v>
                </c:pt>
                <c:pt idx="444">
                  <c:v>-1.2306695412865887E-3</c:v>
                </c:pt>
                <c:pt idx="445">
                  <c:v>0</c:v>
                </c:pt>
                <c:pt idx="446">
                  <c:v>-4.6824857138958453E-3</c:v>
                </c:pt>
                <c:pt idx="447">
                  <c:v>-7.0980601816420519E-3</c:v>
                </c:pt>
                <c:pt idx="448">
                  <c:v>-2.1612800791035447E-3</c:v>
                </c:pt>
                <c:pt idx="449">
                  <c:v>-1.6577790598318987E-2</c:v>
                </c:pt>
                <c:pt idx="450">
                  <c:v>3.9813129017878257E-3</c:v>
                </c:pt>
                <c:pt idx="451">
                  <c:v>4.0499747903299799E-3</c:v>
                </c:pt>
                <c:pt idx="452">
                  <c:v>-2.4369831932773423E-3</c:v>
                </c:pt>
                <c:pt idx="453">
                  <c:v>3.7065369699817996E-3</c:v>
                </c:pt>
                <c:pt idx="454">
                  <c:v>-6.4624841550569023E-3</c:v>
                </c:pt>
                <c:pt idx="455">
                  <c:v>4.3926762390440466E-3</c:v>
                </c:pt>
                <c:pt idx="456">
                  <c:v>2.3549032404559522E-3</c:v>
                </c:pt>
                <c:pt idx="457">
                  <c:v>2.0976673938579715E-3</c:v>
                </c:pt>
                <c:pt idx="458">
                  <c:v>-4.1868039855985639E-4</c:v>
                </c:pt>
                <c:pt idx="459">
                  <c:v>2.0941531771021538E-3</c:v>
                </c:pt>
                <c:pt idx="460">
                  <c:v>7.9411938796587478E-3</c:v>
                </c:pt>
                <c:pt idx="461">
                  <c:v>0</c:v>
                </c:pt>
                <c:pt idx="462">
                  <c:v>-4.4783628383087137E-3</c:v>
                </c:pt>
                <c:pt idx="463">
                  <c:v>-1.7077665635807593E-2</c:v>
                </c:pt>
                <c:pt idx="464">
                  <c:v>-3.3901348146475607E-3</c:v>
                </c:pt>
                <c:pt idx="465">
                  <c:v>4.5072456673949102E-3</c:v>
                </c:pt>
                <c:pt idx="466">
                  <c:v>7.7039957406705994E-3</c:v>
                </c:pt>
                <c:pt idx="467">
                  <c:v>-2.0330992357649347E-2</c:v>
                </c:pt>
                <c:pt idx="468">
                  <c:v>6.0028298944958536E-4</c:v>
                </c:pt>
                <c:pt idx="469">
                  <c:v>8.141900925608514E-3</c:v>
                </c:pt>
                <c:pt idx="470">
                  <c:v>-7.3960301129651906E-3</c:v>
                </c:pt>
                <c:pt idx="471">
                  <c:v>4.1109625880273448E-3</c:v>
                </c:pt>
                <c:pt idx="472">
                  <c:v>5.885380516639005E-3</c:v>
                </c:pt>
                <c:pt idx="473">
                  <c:v>-1.6111422030018474E-3</c:v>
                </c:pt>
                <c:pt idx="474">
                  <c:v>-7.2192883849038214E-3</c:v>
                </c:pt>
                <c:pt idx="475">
                  <c:v>2.7376165860006907E-3</c:v>
                </c:pt>
                <c:pt idx="476">
                  <c:v>-2.2182578467558889E-3</c:v>
                </c:pt>
                <c:pt idx="477">
                  <c:v>-1.0688328619623655E-2</c:v>
                </c:pt>
                <c:pt idx="478">
                  <c:v>6.9146069208625427E-4</c:v>
                </c:pt>
                <c:pt idx="479">
                  <c:v>-1.4596674854004843E-2</c:v>
                </c:pt>
                <c:pt idx="480">
                  <c:v>6.8367694569819726E-3</c:v>
                </c:pt>
                <c:pt idx="481">
                  <c:v>1.8281448116614918E-3</c:v>
                </c:pt>
                <c:pt idx="482">
                  <c:v>-1.4772158241707078E-3</c:v>
                </c:pt>
                <c:pt idx="483">
                  <c:v>-4.1772168069891258E-3</c:v>
                </c:pt>
                <c:pt idx="484">
                  <c:v>-9.6128637595049859E-4</c:v>
                </c:pt>
                <c:pt idx="485">
                  <c:v>0</c:v>
                </c:pt>
                <c:pt idx="486">
                  <c:v>1.6445040237928588E-2</c:v>
                </c:pt>
                <c:pt idx="487">
                  <c:v>-2.0653873166622816E-3</c:v>
                </c:pt>
                <c:pt idx="488">
                  <c:v>7.7616420124337893E-4</c:v>
                </c:pt>
                <c:pt idx="489">
                  <c:v>2.9297371065126754E-3</c:v>
                </c:pt>
                <c:pt idx="490">
                  <c:v>-3.0071140390679485E-3</c:v>
                </c:pt>
                <c:pt idx="491">
                  <c:v>-8.7901067839528668E-3</c:v>
                </c:pt>
                <c:pt idx="492">
                  <c:v>1.2780395047306436E-2</c:v>
                </c:pt>
                <c:pt idx="493">
                  <c:v>-1.0300884372923536E-3</c:v>
                </c:pt>
                <c:pt idx="494">
                  <c:v>6.3590098902033265E-3</c:v>
                </c:pt>
                <c:pt idx="495">
                  <c:v>4.0986678840519986E-3</c:v>
                </c:pt>
                <c:pt idx="496">
                  <c:v>-2.0409729412695921E-3</c:v>
                </c:pt>
                <c:pt idx="497">
                  <c:v>1.7724772351508822E-2</c:v>
                </c:pt>
                <c:pt idx="498">
                  <c:v>-5.6099639956460612E-3</c:v>
                </c:pt>
                <c:pt idx="499">
                  <c:v>2.1050858520530458E-3</c:v>
                </c:pt>
                <c:pt idx="500">
                  <c:v>-1.3444584262758408E-3</c:v>
                </c:pt>
                <c:pt idx="501">
                  <c:v>-8.2456459107387303E-3</c:v>
                </c:pt>
                <c:pt idx="502">
                  <c:v>6.617451261115237E-3</c:v>
                </c:pt>
                <c:pt idx="503">
                  <c:v>-9.5238515040226845E-3</c:v>
                </c:pt>
                <c:pt idx="504">
                  <c:v>8.5108919803733585E-5</c:v>
                </c:pt>
                <c:pt idx="505">
                  <c:v>-7.487424551071431E-3</c:v>
                </c:pt>
                <c:pt idx="506">
                  <c:v>-1.8602648630901886E-2</c:v>
                </c:pt>
                <c:pt idx="507">
                  <c:v>1.467506076148517E-2</c:v>
                </c:pt>
                <c:pt idx="508">
                  <c:v>4.6486999087913539E-3</c:v>
                </c:pt>
                <c:pt idx="509">
                  <c:v>-7.5406771432907638E-3</c:v>
                </c:pt>
                <c:pt idx="510">
                  <c:v>3.7990157140390668E-3</c:v>
                </c:pt>
                <c:pt idx="511">
                  <c:v>-1.4966497248124933E-2</c:v>
                </c:pt>
                <c:pt idx="512">
                  <c:v>-4.8026197555699479E-3</c:v>
                </c:pt>
                <c:pt idx="513">
                  <c:v>-2.0619443532337911E-2</c:v>
                </c:pt>
                <c:pt idx="514">
                  <c:v>-1.3976034385163039E-2</c:v>
                </c:pt>
                <c:pt idx="515">
                  <c:v>1.0903325656976826E-3</c:v>
                </c:pt>
                <c:pt idx="516">
                  <c:v>-3.5396532946088133E-3</c:v>
                </c:pt>
                <c:pt idx="517">
                  <c:v>3.2061180143353685E-2</c:v>
                </c:pt>
                <c:pt idx="518">
                  <c:v>3.5301386202490903E-4</c:v>
                </c:pt>
                <c:pt idx="519">
                  <c:v>-9.5280195770272025E-3</c:v>
                </c:pt>
                <c:pt idx="520">
                  <c:v>1.0154155432996026E-2</c:v>
                </c:pt>
                <c:pt idx="521">
                  <c:v>9.6993030703005356E-3</c:v>
                </c:pt>
                <c:pt idx="522">
                  <c:v>-1.484638870235977E-3</c:v>
                </c:pt>
                <c:pt idx="523">
                  <c:v>6.6468604739149395E-3</c:v>
                </c:pt>
                <c:pt idx="524">
                  <c:v>6.1685491949357019E-3</c:v>
                </c:pt>
                <c:pt idx="525">
                  <c:v>4.3176755775431452E-4</c:v>
                </c:pt>
                <c:pt idx="526">
                  <c:v>4.7384748425817858E-2</c:v>
                </c:pt>
                <c:pt idx="527">
                  <c:v>-1.6069188563150982E-2</c:v>
                </c:pt>
                <c:pt idx="528">
                  <c:v>1.6499170577903399E-2</c:v>
                </c:pt>
                <c:pt idx="529">
                  <c:v>-1.2688481189211176E-2</c:v>
                </c:pt>
                <c:pt idx="530">
                  <c:v>-9.6804137581503191E-3</c:v>
                </c:pt>
                <c:pt idx="531">
                  <c:v>-5.8986855295979357E-3</c:v>
                </c:pt>
                <c:pt idx="532">
                  <c:v>9.917758668154919E-3</c:v>
                </c:pt>
                <c:pt idx="533">
                  <c:v>-2.9377035667089713E-3</c:v>
                </c:pt>
                <c:pt idx="534">
                  <c:v>8.6707550410745071E-3</c:v>
                </c:pt>
                <c:pt idx="535">
                  <c:v>0</c:v>
                </c:pt>
                <c:pt idx="536">
                  <c:v>-1.0265431480554144E-2</c:v>
                </c:pt>
                <c:pt idx="537">
                  <c:v>1.2480007166877582E-2</c:v>
                </c:pt>
                <c:pt idx="538">
                  <c:v>2.3319563587906877E-3</c:v>
                </c:pt>
                <c:pt idx="539">
                  <c:v>-5.2347071912706156E-3</c:v>
                </c:pt>
                <c:pt idx="540">
                  <c:v>1.3113932399649864E-2</c:v>
                </c:pt>
                <c:pt idx="541">
                  <c:v>4.2872206753463704E-3</c:v>
                </c:pt>
                <c:pt idx="542">
                  <c:v>-9.0305395128564836E-4</c:v>
                </c:pt>
                <c:pt idx="543">
                  <c:v>0</c:v>
                </c:pt>
                <c:pt idx="544">
                  <c:v>1.1750205712823591E-2</c:v>
                </c:pt>
                <c:pt idx="545">
                  <c:v>1.469995162917126E-2</c:v>
                </c:pt>
                <c:pt idx="546">
                  <c:v>1.3046245989334793E-2</c:v>
                </c:pt>
                <c:pt idx="547">
                  <c:v>9.0068657659794216E-3</c:v>
                </c:pt>
                <c:pt idx="548">
                  <c:v>6.9689688119096704E-3</c:v>
                </c:pt>
                <c:pt idx="549">
                  <c:v>3.3436468113383633E-3</c:v>
                </c:pt>
                <c:pt idx="550">
                  <c:v>-4.7275905194730239E-3</c:v>
                </c:pt>
                <c:pt idx="551">
                  <c:v>-4.6719359082980638E-4</c:v>
                </c:pt>
                <c:pt idx="552">
                  <c:v>-2.2359013537246786E-2</c:v>
                </c:pt>
                <c:pt idx="553">
                  <c:v>4.7812416093910848E-3</c:v>
                </c:pt>
                <c:pt idx="554">
                  <c:v>-1.2292767461107634E-2</c:v>
                </c:pt>
                <c:pt idx="555">
                  <c:v>-2.4008334478815341E-2</c:v>
                </c:pt>
                <c:pt idx="556">
                  <c:v>3.208547843474685E-3</c:v>
                </c:pt>
                <c:pt idx="557">
                  <c:v>1.0496957347925884E-2</c:v>
                </c:pt>
                <c:pt idx="558">
                  <c:v>1.2335635348680096E-2</c:v>
                </c:pt>
                <c:pt idx="559">
                  <c:v>1.8197883889656596E-2</c:v>
                </c:pt>
                <c:pt idx="560">
                  <c:v>-2.9131800186885659E-3</c:v>
                </c:pt>
                <c:pt idx="561">
                  <c:v>9.4759160571378231E-4</c:v>
                </c:pt>
                <c:pt idx="562">
                  <c:v>0</c:v>
                </c:pt>
                <c:pt idx="563">
                  <c:v>1.0571189482941223E-2</c:v>
                </c:pt>
                <c:pt idx="564">
                  <c:v>-5.6986960640736939E-3</c:v>
                </c:pt>
                <c:pt idx="565">
                  <c:v>-1.1462659697040301E-2</c:v>
                </c:pt>
                <c:pt idx="566">
                  <c:v>-2.0173146845424594E-2</c:v>
                </c:pt>
                <c:pt idx="567">
                  <c:v>-1.0294277126669082E-2</c:v>
                </c:pt>
                <c:pt idx="568">
                  <c:v>2.5143325555173179E-2</c:v>
                </c:pt>
                <c:pt idx="569">
                  <c:v>1.9253847076037944E-2</c:v>
                </c:pt>
                <c:pt idx="570">
                  <c:v>-1.1757328550598412E-2</c:v>
                </c:pt>
                <c:pt idx="571">
                  <c:v>2.6174016082265439E-3</c:v>
                </c:pt>
                <c:pt idx="572">
                  <c:v>-4.6673837618105285E-3</c:v>
                </c:pt>
                <c:pt idx="573">
                  <c:v>7.6299395962486916E-3</c:v>
                </c:pt>
                <c:pt idx="574">
                  <c:v>1.6564174290615075E-2</c:v>
                </c:pt>
                <c:pt idx="575">
                  <c:v>0</c:v>
                </c:pt>
                <c:pt idx="576">
                  <c:v>2.1725557816356655E-3</c:v>
                </c:pt>
                <c:pt idx="577">
                  <c:v>-3.8711674242437599E-3</c:v>
                </c:pt>
                <c:pt idx="578">
                  <c:v>9.3268845227147956E-3</c:v>
                </c:pt>
                <c:pt idx="579">
                  <c:v>-1.5400970157086746E-3</c:v>
                </c:pt>
                <c:pt idx="580">
                  <c:v>1.6967429678623303E-2</c:v>
                </c:pt>
                <c:pt idx="581">
                  <c:v>-5.7636507980916019E-3</c:v>
                </c:pt>
                <c:pt idx="582">
                  <c:v>-1.1442333572434515E-3</c:v>
                </c:pt>
                <c:pt idx="583">
                  <c:v>9.163780278666156E-3</c:v>
                </c:pt>
                <c:pt idx="584">
                  <c:v>-2.4971533483383879E-2</c:v>
                </c:pt>
                <c:pt idx="585">
                  <c:v>1.7384477265759646E-2</c:v>
                </c:pt>
                <c:pt idx="586">
                  <c:v>7.6359755171617749E-5</c:v>
                </c:pt>
                <c:pt idx="587">
                  <c:v>1.2051769089926667E-2</c:v>
                </c:pt>
                <c:pt idx="588">
                  <c:v>-7.0846250346123796E-3</c:v>
                </c:pt>
                <c:pt idx="589">
                  <c:v>-1.6471822663130964E-2</c:v>
                </c:pt>
                <c:pt idx="590">
                  <c:v>-3.1643357092665525E-3</c:v>
                </c:pt>
                <c:pt idx="591">
                  <c:v>1.3084561378613913E-2</c:v>
                </c:pt>
                <c:pt idx="592">
                  <c:v>7.4130757013493032E-3</c:v>
                </c:pt>
                <c:pt idx="593">
                  <c:v>5.0826730725328506E-3</c:v>
                </c:pt>
                <c:pt idx="594">
                  <c:v>0</c:v>
                </c:pt>
                <c:pt idx="595">
                  <c:v>-3.0945957017662895E-3</c:v>
                </c:pt>
                <c:pt idx="596">
                  <c:v>1.5748046399938653E-2</c:v>
                </c:pt>
                <c:pt idx="597">
                  <c:v>8.348203388545139E-3</c:v>
                </c:pt>
                <c:pt idx="598">
                  <c:v>1.1975125753807658E-2</c:v>
                </c:pt>
                <c:pt idx="599">
                  <c:v>5.8438278675176925E-4</c:v>
                </c:pt>
                <c:pt idx="600">
                  <c:v>9.9284569989330773E-3</c:v>
                </c:pt>
                <c:pt idx="601">
                  <c:v>-1.0626001463813983E-2</c:v>
                </c:pt>
                <c:pt idx="602">
                  <c:v>-5.1137577669957412E-4</c:v>
                </c:pt>
                <c:pt idx="603">
                  <c:v>-1.0453274624562803E-2</c:v>
                </c:pt>
                <c:pt idx="604">
                  <c:v>3.6935806934172977E-3</c:v>
                </c:pt>
                <c:pt idx="605">
                  <c:v>-3.4591964178698476E-3</c:v>
                </c:pt>
                <c:pt idx="606">
                  <c:v>8.8633681918781626E-4</c:v>
                </c:pt>
                <c:pt idx="607">
                  <c:v>-4.5750441388712204E-3</c:v>
                </c:pt>
                <c:pt idx="608">
                  <c:v>-7.4091923236152546E-5</c:v>
                </c:pt>
                <c:pt idx="609">
                  <c:v>3.7067240248107591E-3</c:v>
                </c:pt>
                <c:pt idx="610">
                  <c:v>-1.2556296717307736E-2</c:v>
                </c:pt>
                <c:pt idx="611">
                  <c:v>2.3187822227723753E-3</c:v>
                </c:pt>
                <c:pt idx="612">
                  <c:v>2.6343276119402903E-2</c:v>
                </c:pt>
                <c:pt idx="613">
                  <c:v>-9.8887588881608757E-3</c:v>
                </c:pt>
                <c:pt idx="614">
                  <c:v>9.9141221989296202E-3</c:v>
                </c:pt>
                <c:pt idx="615">
                  <c:v>-4.0721130287344476E-3</c:v>
                </c:pt>
                <c:pt idx="616">
                  <c:v>2.2780336160467707E-2</c:v>
                </c:pt>
                <c:pt idx="617">
                  <c:v>1.4280410989719883E-4</c:v>
                </c:pt>
                <c:pt idx="618">
                  <c:v>2.1341826352241577E-2</c:v>
                </c:pt>
                <c:pt idx="619">
                  <c:v>1.5584674417070898E-2</c:v>
                </c:pt>
                <c:pt idx="620">
                  <c:v>-5.5051125892114916E-3</c:v>
                </c:pt>
                <c:pt idx="621">
                  <c:v>-4.9128562160847267E-3</c:v>
                </c:pt>
                <c:pt idx="622">
                  <c:v>-4.8675127580489752E-3</c:v>
                </c:pt>
                <c:pt idx="623">
                  <c:v>-4.9612675217577396E-3</c:v>
                </c:pt>
                <c:pt idx="624">
                  <c:v>1.0534340331502801E-3</c:v>
                </c:pt>
                <c:pt idx="625">
                  <c:v>-1.8660146924023624E-2</c:v>
                </c:pt>
                <c:pt idx="626">
                  <c:v>-1.0079369576662778E-2</c:v>
                </c:pt>
                <c:pt idx="627">
                  <c:v>1.1120797548261008E-2</c:v>
                </c:pt>
                <c:pt idx="628">
                  <c:v>0</c:v>
                </c:pt>
                <c:pt idx="629">
                  <c:v>4.4279030301983546E-3</c:v>
                </c:pt>
                <c:pt idx="630">
                  <c:v>-6.5415102854202711E-3</c:v>
                </c:pt>
                <c:pt idx="631">
                  <c:v>1.5745848727841683E-3</c:v>
                </c:pt>
                <c:pt idx="632">
                  <c:v>-2.1436329549295863E-4</c:v>
                </c:pt>
                <c:pt idx="633">
                  <c:v>-1.8584089240680779E-3</c:v>
                </c:pt>
                <c:pt idx="634">
                  <c:v>-1.4965958394527301E-2</c:v>
                </c:pt>
                <c:pt idx="635">
                  <c:v>7.9965543471436362E-3</c:v>
                </c:pt>
                <c:pt idx="636">
                  <c:v>3.0289772673022242E-3</c:v>
                </c:pt>
                <c:pt idx="637">
                  <c:v>-7.1905377165593087E-4</c:v>
                </c:pt>
                <c:pt idx="638">
                  <c:v>-3.9574256427522547E-3</c:v>
                </c:pt>
                <c:pt idx="639">
                  <c:v>2.1671820788145002E-3</c:v>
                </c:pt>
                <c:pt idx="640">
                  <c:v>1.8741483997447794E-2</c:v>
                </c:pt>
                <c:pt idx="641">
                  <c:v>2.3349748484400301E-3</c:v>
                </c:pt>
                <c:pt idx="642">
                  <c:v>-4.4473032769360987E-3</c:v>
                </c:pt>
                <c:pt idx="643">
                  <c:v>1.2763809209130894E-3</c:v>
                </c:pt>
                <c:pt idx="644">
                  <c:v>-3.8949293444904276E-3</c:v>
                </c:pt>
                <c:pt idx="645">
                  <c:v>9.9530354058572357E-3</c:v>
                </c:pt>
                <c:pt idx="646">
                  <c:v>-2.1399366766146288E-2</c:v>
                </c:pt>
                <c:pt idx="647">
                  <c:v>6.7616384185975598E-3</c:v>
                </c:pt>
                <c:pt idx="648">
                  <c:v>-1.4575656601674813E-2</c:v>
                </c:pt>
                <c:pt idx="649">
                  <c:v>3.04524148847507E-2</c:v>
                </c:pt>
                <c:pt idx="650">
                  <c:v>-3.285954238881017E-2</c:v>
                </c:pt>
                <c:pt idx="651">
                  <c:v>1.5278792621580273E-3</c:v>
                </c:pt>
                <c:pt idx="652">
                  <c:v>-7.5549104299023062E-3</c:v>
                </c:pt>
                <c:pt idx="653">
                  <c:v>9.7350464695888927E-3</c:v>
                </c:pt>
                <c:pt idx="654">
                  <c:v>1.0293570357960968E-2</c:v>
                </c:pt>
                <c:pt idx="655">
                  <c:v>4.3049438295539311E-4</c:v>
                </c:pt>
                <c:pt idx="656">
                  <c:v>7.1724883468937684E-4</c:v>
                </c:pt>
                <c:pt idx="657">
                  <c:v>-3.7268257989452325E-3</c:v>
                </c:pt>
                <c:pt idx="658">
                  <c:v>3.0933531074508469E-3</c:v>
                </c:pt>
                <c:pt idx="659">
                  <c:v>-8.749289891719858E-3</c:v>
                </c:pt>
                <c:pt idx="660">
                  <c:v>0</c:v>
                </c:pt>
                <c:pt idx="661">
                  <c:v>-3.7621472741850015E-3</c:v>
                </c:pt>
                <c:pt idx="662">
                  <c:v>7.7705666180951649E-3</c:v>
                </c:pt>
                <c:pt idx="663">
                  <c:v>6.9899904304968619E-3</c:v>
                </c:pt>
                <c:pt idx="664">
                  <c:v>-1.3238914654396972E-2</c:v>
                </c:pt>
                <c:pt idx="665">
                  <c:v>-4.7138589072003301E-3</c:v>
                </c:pt>
                <c:pt idx="666">
                  <c:v>-4.8819438617769828E-3</c:v>
                </c:pt>
                <c:pt idx="667">
                  <c:v>6.3703225848117384E-3</c:v>
                </c:pt>
                <c:pt idx="668">
                  <c:v>-4.292753138929517E-3</c:v>
                </c:pt>
                <c:pt idx="669">
                  <c:v>-9.7918227347392195E-3</c:v>
                </c:pt>
                <c:pt idx="670">
                  <c:v>-1.7415696901176947E-2</c:v>
                </c:pt>
                <c:pt idx="671">
                  <c:v>-6.3837103890518332E-3</c:v>
                </c:pt>
                <c:pt idx="672">
                  <c:v>1.4663658019720582E-2</c:v>
                </c:pt>
                <c:pt idx="673">
                  <c:v>7.0022941372804848E-3</c:v>
                </c:pt>
                <c:pt idx="674">
                  <c:v>2.2933275340530912E-3</c:v>
                </c:pt>
                <c:pt idx="675">
                  <c:v>1.4753855828697482E-4</c:v>
                </c:pt>
                <c:pt idx="676">
                  <c:v>4.0587633406672374E-3</c:v>
                </c:pt>
                <c:pt idx="677">
                  <c:v>-8.746163585861666E-3</c:v>
                </c:pt>
                <c:pt idx="678">
                  <c:v>-2.8916661559895696E-3</c:v>
                </c:pt>
                <c:pt idx="679">
                  <c:v>-3.4205235996586092E-3</c:v>
                </c:pt>
                <c:pt idx="680">
                  <c:v>1.0893836415644342E-2</c:v>
                </c:pt>
                <c:pt idx="681">
                  <c:v>1.1957558664232648E-2</c:v>
                </c:pt>
                <c:pt idx="682">
                  <c:v>-1.2399795226850752E-2</c:v>
                </c:pt>
                <c:pt idx="683">
                  <c:v>-3.9143207052136919E-3</c:v>
                </c:pt>
                <c:pt idx="684">
                  <c:v>4.374672068461205E-3</c:v>
                </c:pt>
                <c:pt idx="685">
                  <c:v>-2.2220654395802564E-2</c:v>
                </c:pt>
                <c:pt idx="686">
                  <c:v>9.8150474099294449E-3</c:v>
                </c:pt>
                <c:pt idx="687">
                  <c:v>-1.1214504672896197E-3</c:v>
                </c:pt>
                <c:pt idx="688">
                  <c:v>-6.362320073548533E-3</c:v>
                </c:pt>
                <c:pt idx="689">
                  <c:v>0</c:v>
                </c:pt>
                <c:pt idx="690">
                  <c:v>-1.5068926553674089E-4</c:v>
                </c:pt>
                <c:pt idx="691">
                  <c:v>-2.6368643904727262E-3</c:v>
                </c:pt>
                <c:pt idx="692">
                  <c:v>-3.2255656736075777E-2</c:v>
                </c:pt>
                <c:pt idx="693">
                  <c:v>7.1813128781412772E-3</c:v>
                </c:pt>
                <c:pt idx="694">
                  <c:v>1.9297876612399234E-2</c:v>
                </c:pt>
                <c:pt idx="695">
                  <c:v>1.4598524495178733E-2</c:v>
                </c:pt>
                <c:pt idx="696">
                  <c:v>7.4902576814972477E-5</c:v>
                </c:pt>
                <c:pt idx="697">
                  <c:v>4.0465193865835136E-3</c:v>
                </c:pt>
                <c:pt idx="698">
                  <c:v>1.3284565516659352E-2</c:v>
                </c:pt>
                <c:pt idx="699">
                  <c:v>-3.019834926129894E-3</c:v>
                </c:pt>
                <c:pt idx="700">
                  <c:v>-5.9101876040914547E-3</c:v>
                </c:pt>
                <c:pt idx="701">
                  <c:v>-4.2359765790127568E-3</c:v>
                </c:pt>
                <c:pt idx="702">
                  <c:v>-5.5228373190969737E-3</c:v>
                </c:pt>
                <c:pt idx="703">
                  <c:v>-5.2532607879924864E-3</c:v>
                </c:pt>
                <c:pt idx="704">
                  <c:v>-5.7337607151920489E-3</c:v>
                </c:pt>
                <c:pt idx="705">
                  <c:v>3.7941423974441335E-4</c:v>
                </c:pt>
                <c:pt idx="706">
                  <c:v>5.5370981655671336E-3</c:v>
                </c:pt>
                <c:pt idx="707">
                  <c:v>-2.2629779298419805E-3</c:v>
                </c:pt>
              </c:numCache>
            </c:numRef>
          </c:xVal>
          <c:yVal>
            <c:numRef>
              <c:f>'Beta-GARCH'!$Q$266:$Q$973</c:f>
              <c:numCache>
                <c:formatCode>General</c:formatCode>
                <c:ptCount val="708"/>
                <c:pt idx="0">
                  <c:v>3.9721856779546209E-3</c:v>
                </c:pt>
                <c:pt idx="1">
                  <c:v>-1.4176377883118735E-3</c:v>
                </c:pt>
                <c:pt idx="2">
                  <c:v>-8.5163235688154315E-4</c:v>
                </c:pt>
                <c:pt idx="3">
                  <c:v>2.0752484351629526E-3</c:v>
                </c:pt>
                <c:pt idx="4">
                  <c:v>8.781268753212881E-3</c:v>
                </c:pt>
                <c:pt idx="5">
                  <c:v>-6.5835627203613863E-3</c:v>
                </c:pt>
                <c:pt idx="6">
                  <c:v>-2.2242954555084422E-2</c:v>
                </c:pt>
                <c:pt idx="7">
                  <c:v>4.5323401687383186E-3</c:v>
                </c:pt>
                <c:pt idx="8">
                  <c:v>5.142307001168198E-3</c:v>
                </c:pt>
                <c:pt idx="9">
                  <c:v>-7.2961271323851423E-3</c:v>
                </c:pt>
                <c:pt idx="10">
                  <c:v>-1.0273406680124501E-2</c:v>
                </c:pt>
                <c:pt idx="11">
                  <c:v>-3.2717969679146451E-3</c:v>
                </c:pt>
                <c:pt idx="12">
                  <c:v>-1.085885786263824E-2</c:v>
                </c:pt>
                <c:pt idx="13">
                  <c:v>1.7667061200990097E-2</c:v>
                </c:pt>
                <c:pt idx="14">
                  <c:v>-1.5234035117754638E-2</c:v>
                </c:pt>
                <c:pt idx="15">
                  <c:v>-1.4072220987984701E-2</c:v>
                </c:pt>
                <c:pt idx="16">
                  <c:v>-1.8445468197477927E-3</c:v>
                </c:pt>
                <c:pt idx="17">
                  <c:v>6.4316967295484154E-3</c:v>
                </c:pt>
                <c:pt idx="18">
                  <c:v>1.7483483225550749E-2</c:v>
                </c:pt>
                <c:pt idx="19">
                  <c:v>-1.7723220434351136E-2</c:v>
                </c:pt>
                <c:pt idx="20">
                  <c:v>-1.2922956603933132E-2</c:v>
                </c:pt>
                <c:pt idx="21">
                  <c:v>-1.0809028086882255E-2</c:v>
                </c:pt>
                <c:pt idx="22">
                  <c:v>7.3203919239188051E-3</c:v>
                </c:pt>
                <c:pt idx="23">
                  <c:v>-6.3846030173698391E-3</c:v>
                </c:pt>
                <c:pt idx="24">
                  <c:v>1.6340208059095768E-2</c:v>
                </c:pt>
                <c:pt idx="25">
                  <c:v>6.0010843653679584E-3</c:v>
                </c:pt>
                <c:pt idx="26">
                  <c:v>2.0149973152005472E-3</c:v>
                </c:pt>
                <c:pt idx="27">
                  <c:v>-4.4540866211941442E-3</c:v>
                </c:pt>
                <c:pt idx="28">
                  <c:v>-1.0491474044857037E-2</c:v>
                </c:pt>
                <c:pt idx="29">
                  <c:v>1.524015906178547E-2</c:v>
                </c:pt>
                <c:pt idx="30">
                  <c:v>-1.2403714759632988E-2</c:v>
                </c:pt>
                <c:pt idx="31">
                  <c:v>1.5534363101208605E-3</c:v>
                </c:pt>
                <c:pt idx="32">
                  <c:v>6.476258489903775E-3</c:v>
                </c:pt>
                <c:pt idx="33">
                  <c:v>-4.587110395239874E-3</c:v>
                </c:pt>
                <c:pt idx="34">
                  <c:v>8.6446416487360078E-4</c:v>
                </c:pt>
                <c:pt idx="35">
                  <c:v>6.2813005024301627E-3</c:v>
                </c:pt>
                <c:pt idx="36">
                  <c:v>-6.765246857079377E-3</c:v>
                </c:pt>
                <c:pt idx="37">
                  <c:v>6.6056927671068102E-3</c:v>
                </c:pt>
                <c:pt idx="38">
                  <c:v>-1.0948154812406801E-2</c:v>
                </c:pt>
                <c:pt idx="39">
                  <c:v>4.9114269163268019E-2</c:v>
                </c:pt>
                <c:pt idx="40">
                  <c:v>1.2168683223884751E-3</c:v>
                </c:pt>
                <c:pt idx="41">
                  <c:v>-1.990417514517262E-2</c:v>
                </c:pt>
                <c:pt idx="42">
                  <c:v>-7.8046435685904837E-3</c:v>
                </c:pt>
                <c:pt idx="43">
                  <c:v>7.8312384296610176E-3</c:v>
                </c:pt>
                <c:pt idx="44">
                  <c:v>-4.9475942876138742E-3</c:v>
                </c:pt>
                <c:pt idx="45">
                  <c:v>2.2059961396065971E-3</c:v>
                </c:pt>
                <c:pt idx="46">
                  <c:v>-1.8609160093845663E-2</c:v>
                </c:pt>
                <c:pt idx="47">
                  <c:v>3.5675395627504873E-2</c:v>
                </c:pt>
                <c:pt idx="48">
                  <c:v>9.453152050866831E-3</c:v>
                </c:pt>
                <c:pt idx="49">
                  <c:v>4.5898085221171819E-3</c:v>
                </c:pt>
                <c:pt idx="50">
                  <c:v>-5.1691356529701372E-3</c:v>
                </c:pt>
                <c:pt idx="51">
                  <c:v>1.4161805503403299E-2</c:v>
                </c:pt>
                <c:pt idx="52">
                  <c:v>-8.6953224426049251E-3</c:v>
                </c:pt>
                <c:pt idx="53">
                  <c:v>2.445339663191461E-2</c:v>
                </c:pt>
                <c:pt idx="54">
                  <c:v>-1.9073855509844456E-2</c:v>
                </c:pt>
                <c:pt idx="55">
                  <c:v>7.4863048156533357E-3</c:v>
                </c:pt>
                <c:pt idx="56">
                  <c:v>9.2203995538859777E-3</c:v>
                </c:pt>
                <c:pt idx="57">
                  <c:v>-6.7342618972259871E-3</c:v>
                </c:pt>
                <c:pt idx="58">
                  <c:v>-5.117200173333075E-3</c:v>
                </c:pt>
                <c:pt idx="59">
                  <c:v>-1.8465586184497865E-3</c:v>
                </c:pt>
                <c:pt idx="60">
                  <c:v>-2.8247816255621873E-3</c:v>
                </c:pt>
                <c:pt idx="61">
                  <c:v>-1.57556851167155E-3</c:v>
                </c:pt>
                <c:pt idx="62">
                  <c:v>3.8171456272921532E-3</c:v>
                </c:pt>
                <c:pt idx="63">
                  <c:v>-5.5154449276882092E-4</c:v>
                </c:pt>
                <c:pt idx="64">
                  <c:v>3.6079543604879147E-3</c:v>
                </c:pt>
                <c:pt idx="65">
                  <c:v>3.9544512288111865E-3</c:v>
                </c:pt>
                <c:pt idx="66">
                  <c:v>-1.7211308705893071E-2</c:v>
                </c:pt>
                <c:pt idx="67">
                  <c:v>-1.1350357845304297E-3</c:v>
                </c:pt>
                <c:pt idx="68">
                  <c:v>1.8842960775683707E-3</c:v>
                </c:pt>
                <c:pt idx="69">
                  <c:v>2.2850600587333045E-2</c:v>
                </c:pt>
                <c:pt idx="70">
                  <c:v>-2.7492264113527197E-3</c:v>
                </c:pt>
                <c:pt idx="71">
                  <c:v>2.1330538199394421E-2</c:v>
                </c:pt>
                <c:pt idx="72">
                  <c:v>-1.5083968571475832E-2</c:v>
                </c:pt>
                <c:pt idx="73">
                  <c:v>8.9502271093935479E-6</c:v>
                </c:pt>
                <c:pt idx="74">
                  <c:v>-1.7165515002318103E-2</c:v>
                </c:pt>
                <c:pt idx="75">
                  <c:v>1.8767813535348659E-2</c:v>
                </c:pt>
                <c:pt idx="76">
                  <c:v>-9.8178791427467951E-3</c:v>
                </c:pt>
                <c:pt idx="77">
                  <c:v>3.2229512744925928E-2</c:v>
                </c:pt>
                <c:pt idx="78">
                  <c:v>-1.2274037138139444E-2</c:v>
                </c:pt>
                <c:pt idx="79">
                  <c:v>-8.8503074883128571E-3</c:v>
                </c:pt>
                <c:pt idx="80">
                  <c:v>1.2172048564005923E-2</c:v>
                </c:pt>
                <c:pt idx="81">
                  <c:v>4.0745464569925966E-3</c:v>
                </c:pt>
                <c:pt idx="82">
                  <c:v>-1.5830548753792036E-2</c:v>
                </c:pt>
                <c:pt idx="83">
                  <c:v>-2.9054451230772823E-3</c:v>
                </c:pt>
                <c:pt idx="84">
                  <c:v>-3.6188298867986541E-3</c:v>
                </c:pt>
                <c:pt idx="85">
                  <c:v>2.0629175199048423E-2</c:v>
                </c:pt>
                <c:pt idx="86">
                  <c:v>-2.6282890316468105E-2</c:v>
                </c:pt>
                <c:pt idx="87">
                  <c:v>5.0040848231295825E-3</c:v>
                </c:pt>
                <c:pt idx="88">
                  <c:v>-7.8095642621386812E-3</c:v>
                </c:pt>
                <c:pt idx="89">
                  <c:v>6.8689220171795785E-3</c:v>
                </c:pt>
                <c:pt idx="90">
                  <c:v>5.5131424270444939E-3</c:v>
                </c:pt>
                <c:pt idx="91">
                  <c:v>-1.1911809220376261E-2</c:v>
                </c:pt>
                <c:pt idx="92">
                  <c:v>-1.1168328781780828E-2</c:v>
                </c:pt>
                <c:pt idx="93">
                  <c:v>3.2116194875338282E-3</c:v>
                </c:pt>
                <c:pt idx="94">
                  <c:v>-1.0667746139206359E-2</c:v>
                </c:pt>
                <c:pt idx="95">
                  <c:v>-6.5683901717008492E-3</c:v>
                </c:pt>
                <c:pt idx="96">
                  <c:v>2.7152816466319497E-2</c:v>
                </c:pt>
                <c:pt idx="97">
                  <c:v>-1.2665188786332245E-2</c:v>
                </c:pt>
                <c:pt idx="98">
                  <c:v>2.1889691283436638E-2</c:v>
                </c:pt>
                <c:pt idx="99">
                  <c:v>1.8262666917047952E-2</c:v>
                </c:pt>
                <c:pt idx="100">
                  <c:v>-2.5823523320024302E-4</c:v>
                </c:pt>
                <c:pt idx="101">
                  <c:v>2.4377182533431033E-2</c:v>
                </c:pt>
                <c:pt idx="102">
                  <c:v>-4.2903820251430792E-3</c:v>
                </c:pt>
                <c:pt idx="103">
                  <c:v>2.1125325065492005E-3</c:v>
                </c:pt>
                <c:pt idx="104">
                  <c:v>-1.3552830625909151E-2</c:v>
                </c:pt>
                <c:pt idx="105">
                  <c:v>8.3458708916000629E-3</c:v>
                </c:pt>
                <c:pt idx="106">
                  <c:v>-1.4170350519675426E-2</c:v>
                </c:pt>
                <c:pt idx="107">
                  <c:v>-1.4020705875373639E-3</c:v>
                </c:pt>
                <c:pt idx="108">
                  <c:v>-6.1093125898785327E-3</c:v>
                </c:pt>
                <c:pt idx="109">
                  <c:v>-7.28599499147526E-3</c:v>
                </c:pt>
                <c:pt idx="110">
                  <c:v>1.1854591490719078E-2</c:v>
                </c:pt>
                <c:pt idx="111">
                  <c:v>-3.953767032627907E-2</c:v>
                </c:pt>
                <c:pt idx="112">
                  <c:v>3.9104017810228882E-2</c:v>
                </c:pt>
                <c:pt idx="113">
                  <c:v>-1.5683543947127634E-4</c:v>
                </c:pt>
                <c:pt idx="114">
                  <c:v>-4.0469076767877289E-3</c:v>
                </c:pt>
                <c:pt idx="115">
                  <c:v>-4.4188130462427446E-3</c:v>
                </c:pt>
                <c:pt idx="116">
                  <c:v>-7.2212870044397566E-3</c:v>
                </c:pt>
                <c:pt idx="117">
                  <c:v>1.0565000702763555E-2</c:v>
                </c:pt>
                <c:pt idx="118">
                  <c:v>2.3578150635619466E-3</c:v>
                </c:pt>
                <c:pt idx="119">
                  <c:v>-1.2060906053112851E-2</c:v>
                </c:pt>
                <c:pt idx="120">
                  <c:v>-5.2786936948005462E-3</c:v>
                </c:pt>
                <c:pt idx="121">
                  <c:v>-6.3359354015280027E-3</c:v>
                </c:pt>
                <c:pt idx="122">
                  <c:v>-1.1404341921865749E-2</c:v>
                </c:pt>
                <c:pt idx="123">
                  <c:v>4.4030824676216836E-3</c:v>
                </c:pt>
                <c:pt idx="124">
                  <c:v>1.8807960808077174E-3</c:v>
                </c:pt>
                <c:pt idx="125">
                  <c:v>-3.8777439163880508E-3</c:v>
                </c:pt>
                <c:pt idx="126">
                  <c:v>2.67354287157575E-3</c:v>
                </c:pt>
                <c:pt idx="127">
                  <c:v>-7.0692986836982299E-3</c:v>
                </c:pt>
                <c:pt idx="128">
                  <c:v>-2.9799139375621632E-3</c:v>
                </c:pt>
                <c:pt idx="129">
                  <c:v>1.4818205252166131E-2</c:v>
                </c:pt>
                <c:pt idx="130">
                  <c:v>-1.1282290858728863E-2</c:v>
                </c:pt>
                <c:pt idx="131">
                  <c:v>4.3438592748148847E-3</c:v>
                </c:pt>
                <c:pt idx="132">
                  <c:v>-5.9268106245075718E-3</c:v>
                </c:pt>
                <c:pt idx="133">
                  <c:v>7.3035266674293005E-4</c:v>
                </c:pt>
                <c:pt idx="134">
                  <c:v>1.112278541150132E-3</c:v>
                </c:pt>
                <c:pt idx="135">
                  <c:v>4.3939680697004553E-3</c:v>
                </c:pt>
                <c:pt idx="136">
                  <c:v>-7.4356443795237943E-3</c:v>
                </c:pt>
                <c:pt idx="137">
                  <c:v>-1.3520355660730649E-3</c:v>
                </c:pt>
                <c:pt idx="138">
                  <c:v>3.1449367842054286E-2</c:v>
                </c:pt>
                <c:pt idx="139">
                  <c:v>-7.5928879795755938E-3</c:v>
                </c:pt>
                <c:pt idx="140">
                  <c:v>1.5396512436357847E-3</c:v>
                </c:pt>
                <c:pt idx="141">
                  <c:v>-1.1104199884266091E-2</c:v>
                </c:pt>
                <c:pt idx="142">
                  <c:v>1.7257408704188827E-3</c:v>
                </c:pt>
                <c:pt idx="143">
                  <c:v>2.7395348625836077E-2</c:v>
                </c:pt>
                <c:pt idx="144">
                  <c:v>-2.2419748470808212E-3</c:v>
                </c:pt>
                <c:pt idx="145">
                  <c:v>-1.0278406542965244E-2</c:v>
                </c:pt>
                <c:pt idx="146">
                  <c:v>2.0389089000509203E-2</c:v>
                </c:pt>
                <c:pt idx="147">
                  <c:v>-1.6090672211332934E-2</c:v>
                </c:pt>
                <c:pt idx="148">
                  <c:v>-3.4058667670668966E-3</c:v>
                </c:pt>
                <c:pt idx="149">
                  <c:v>1.3565202624488029E-2</c:v>
                </c:pt>
                <c:pt idx="150">
                  <c:v>-9.8883608192897026E-3</c:v>
                </c:pt>
                <c:pt idx="151">
                  <c:v>7.2410269110202742E-3</c:v>
                </c:pt>
                <c:pt idx="152">
                  <c:v>-3.7221700650174605E-3</c:v>
                </c:pt>
                <c:pt idx="153">
                  <c:v>1.4721106889778787E-2</c:v>
                </c:pt>
                <c:pt idx="154">
                  <c:v>2.6632262370416358E-3</c:v>
                </c:pt>
                <c:pt idx="155">
                  <c:v>5.1140037155361518E-3</c:v>
                </c:pt>
                <c:pt idx="156">
                  <c:v>-1.8773015200129604E-2</c:v>
                </c:pt>
                <c:pt idx="157">
                  <c:v>8.3740810551594137E-3</c:v>
                </c:pt>
                <c:pt idx="158">
                  <c:v>-3.0893094095180151E-3</c:v>
                </c:pt>
                <c:pt idx="159">
                  <c:v>2.8327211245395775E-2</c:v>
                </c:pt>
                <c:pt idx="160">
                  <c:v>-6.8377147271769965E-3</c:v>
                </c:pt>
                <c:pt idx="161">
                  <c:v>1.19477859398799E-2</c:v>
                </c:pt>
                <c:pt idx="162">
                  <c:v>1.8561788205600945E-2</c:v>
                </c:pt>
                <c:pt idx="163">
                  <c:v>-4.7643774839036066E-3</c:v>
                </c:pt>
                <c:pt idx="164">
                  <c:v>8.8907408005457454E-3</c:v>
                </c:pt>
                <c:pt idx="165">
                  <c:v>-7.9894694806311728E-3</c:v>
                </c:pt>
                <c:pt idx="166">
                  <c:v>1.354760824724021E-2</c:v>
                </c:pt>
                <c:pt idx="167">
                  <c:v>2.3050445107878816E-3</c:v>
                </c:pt>
                <c:pt idx="168">
                  <c:v>7.8788215349752007E-3</c:v>
                </c:pt>
                <c:pt idx="169">
                  <c:v>-1.7288642047507543E-2</c:v>
                </c:pt>
                <c:pt idx="170">
                  <c:v>1.5976173876996902E-2</c:v>
                </c:pt>
                <c:pt idx="171">
                  <c:v>-3.5965500876322054E-2</c:v>
                </c:pt>
                <c:pt idx="172">
                  <c:v>1.9126017485255838E-2</c:v>
                </c:pt>
                <c:pt idx="173">
                  <c:v>1.4910493787577864E-2</c:v>
                </c:pt>
                <c:pt idx="174">
                  <c:v>-3.4472130824049679E-2</c:v>
                </c:pt>
                <c:pt idx="175">
                  <c:v>2.7899177250240006E-2</c:v>
                </c:pt>
                <c:pt idx="176">
                  <c:v>-2.4812553190645497E-2</c:v>
                </c:pt>
                <c:pt idx="177">
                  <c:v>7.0942897053184253E-3</c:v>
                </c:pt>
                <c:pt idx="178">
                  <c:v>3.54293942590528E-3</c:v>
                </c:pt>
                <c:pt idx="179">
                  <c:v>-1.1297057752050085E-2</c:v>
                </c:pt>
                <c:pt idx="180">
                  <c:v>6.3131874467446409E-3</c:v>
                </c:pt>
                <c:pt idx="181">
                  <c:v>2.9493642700102705E-2</c:v>
                </c:pt>
                <c:pt idx="182">
                  <c:v>6.4733109833662802E-3</c:v>
                </c:pt>
                <c:pt idx="183">
                  <c:v>-4.8862165750253074E-3</c:v>
                </c:pt>
                <c:pt idx="184">
                  <c:v>-4.3063288830944915E-3</c:v>
                </c:pt>
                <c:pt idx="185">
                  <c:v>4.2237516320007176E-2</c:v>
                </c:pt>
                <c:pt idx="186">
                  <c:v>-3.8084496316076182E-2</c:v>
                </c:pt>
                <c:pt idx="187">
                  <c:v>1.2195409558719623E-2</c:v>
                </c:pt>
                <c:pt idx="188">
                  <c:v>1.5090866725768363E-2</c:v>
                </c:pt>
                <c:pt idx="189">
                  <c:v>-2.1627000086338947E-2</c:v>
                </c:pt>
                <c:pt idx="190">
                  <c:v>-2.3991105515999318E-2</c:v>
                </c:pt>
                <c:pt idx="191">
                  <c:v>1.7709086160049514E-2</c:v>
                </c:pt>
                <c:pt idx="192">
                  <c:v>-2.0671798492875954E-2</c:v>
                </c:pt>
                <c:pt idx="193">
                  <c:v>1.1705905609931455E-2</c:v>
                </c:pt>
                <c:pt idx="194">
                  <c:v>1.1033893719999119E-2</c:v>
                </c:pt>
                <c:pt idx="195">
                  <c:v>1.6728438280622815E-2</c:v>
                </c:pt>
                <c:pt idx="196">
                  <c:v>-2.505091561873906E-2</c:v>
                </c:pt>
                <c:pt idx="197">
                  <c:v>1.1923696505267638E-2</c:v>
                </c:pt>
                <c:pt idx="198">
                  <c:v>2.3287542603103433E-3</c:v>
                </c:pt>
                <c:pt idx="199">
                  <c:v>-4.6178683346818114E-4</c:v>
                </c:pt>
                <c:pt idx="200">
                  <c:v>1.3596826791022775E-3</c:v>
                </c:pt>
                <c:pt idx="201">
                  <c:v>-1.8363038152780838E-3</c:v>
                </c:pt>
                <c:pt idx="202">
                  <c:v>3.9112761720158026E-3</c:v>
                </c:pt>
                <c:pt idx="203">
                  <c:v>-3.4754337889238845E-5</c:v>
                </c:pt>
                <c:pt idx="204">
                  <c:v>5.2271659329683369E-3</c:v>
                </c:pt>
                <c:pt idx="205">
                  <c:v>2.0059081067915981E-2</c:v>
                </c:pt>
                <c:pt idx="206">
                  <c:v>6.0988871014857563E-5</c:v>
                </c:pt>
                <c:pt idx="207">
                  <c:v>-9.5745932641354316E-3</c:v>
                </c:pt>
                <c:pt idx="208">
                  <c:v>1.3856472699842038E-2</c:v>
                </c:pt>
                <c:pt idx="209">
                  <c:v>-3.9055368852303571E-3</c:v>
                </c:pt>
                <c:pt idx="210">
                  <c:v>6.9567219311203986E-4</c:v>
                </c:pt>
                <c:pt idx="211">
                  <c:v>-2.3157036334179246E-3</c:v>
                </c:pt>
                <c:pt idx="212">
                  <c:v>-8.7843958558480595E-3</c:v>
                </c:pt>
                <c:pt idx="213">
                  <c:v>-6.9853038270718051E-3</c:v>
                </c:pt>
                <c:pt idx="214">
                  <c:v>2.2077194135745968E-4</c:v>
                </c:pt>
                <c:pt idx="215">
                  <c:v>-9.3928780983684231E-3</c:v>
                </c:pt>
                <c:pt idx="216">
                  <c:v>-1.7173182042215865E-2</c:v>
                </c:pt>
                <c:pt idx="217">
                  <c:v>1.0413642486714187E-2</c:v>
                </c:pt>
                <c:pt idx="218">
                  <c:v>1.7954760554368615E-3</c:v>
                </c:pt>
                <c:pt idx="219">
                  <c:v>2.1189558693289513E-2</c:v>
                </c:pt>
                <c:pt idx="220">
                  <c:v>4.8916530330557671E-2</c:v>
                </c:pt>
                <c:pt idx="221">
                  <c:v>-3.0695991688687724E-2</c:v>
                </c:pt>
                <c:pt idx="222">
                  <c:v>-2.5828262229154316E-3</c:v>
                </c:pt>
                <c:pt idx="223">
                  <c:v>8.5324861986322068E-4</c:v>
                </c:pt>
                <c:pt idx="224">
                  <c:v>1.0953560469522089E-2</c:v>
                </c:pt>
                <c:pt idx="225">
                  <c:v>-4.2151348689913873E-3</c:v>
                </c:pt>
                <c:pt idx="226">
                  <c:v>8.8349039404184513E-3</c:v>
                </c:pt>
                <c:pt idx="227">
                  <c:v>3.6870128847932612E-3</c:v>
                </c:pt>
                <c:pt idx="228">
                  <c:v>-1.3923506431300508E-2</c:v>
                </c:pt>
                <c:pt idx="229">
                  <c:v>-4.8448897613279709E-3</c:v>
                </c:pt>
                <c:pt idx="230">
                  <c:v>1.5612146299989704E-2</c:v>
                </c:pt>
                <c:pt idx="231">
                  <c:v>-8.3996491381938473E-3</c:v>
                </c:pt>
                <c:pt idx="232">
                  <c:v>2.9279485517889545E-4</c:v>
                </c:pt>
                <c:pt idx="233">
                  <c:v>-2.9106088890864908E-2</c:v>
                </c:pt>
                <c:pt idx="234">
                  <c:v>1.6620929969295119E-2</c:v>
                </c:pt>
                <c:pt idx="235">
                  <c:v>7.0134664802940921E-3</c:v>
                </c:pt>
                <c:pt idx="236">
                  <c:v>-1.354201718228153E-2</c:v>
                </c:pt>
                <c:pt idx="237">
                  <c:v>-6.286192420591208E-3</c:v>
                </c:pt>
                <c:pt idx="238">
                  <c:v>8.6383536680601052E-3</c:v>
                </c:pt>
                <c:pt idx="239">
                  <c:v>-1.3847155976356809E-3</c:v>
                </c:pt>
                <c:pt idx="240">
                  <c:v>-1.9829810256784926E-2</c:v>
                </c:pt>
                <c:pt idx="241">
                  <c:v>-5.8676546425394252E-3</c:v>
                </c:pt>
                <c:pt idx="242">
                  <c:v>1.3295508354615227E-2</c:v>
                </c:pt>
                <c:pt idx="243">
                  <c:v>8.9134904718150554E-3</c:v>
                </c:pt>
                <c:pt idx="244">
                  <c:v>-2.3356228636139667E-3</c:v>
                </c:pt>
                <c:pt idx="245">
                  <c:v>4.1290661257426236E-3</c:v>
                </c:pt>
                <c:pt idx="246">
                  <c:v>-2.2791576899422634E-3</c:v>
                </c:pt>
                <c:pt idx="247">
                  <c:v>-3.602042249503154E-3</c:v>
                </c:pt>
                <c:pt idx="248">
                  <c:v>1.8670845913318006E-3</c:v>
                </c:pt>
                <c:pt idx="249">
                  <c:v>-1.0643010470440735E-2</c:v>
                </c:pt>
                <c:pt idx="250">
                  <c:v>6.635242694803087E-3</c:v>
                </c:pt>
                <c:pt idx="251">
                  <c:v>1.5560348816559366E-3</c:v>
                </c:pt>
                <c:pt idx="252">
                  <c:v>2.7313048795434648E-2</c:v>
                </c:pt>
                <c:pt idx="253">
                  <c:v>-1.6008180232066842E-2</c:v>
                </c:pt>
                <c:pt idx="254">
                  <c:v>-7.3585849774585495E-3</c:v>
                </c:pt>
                <c:pt idx="255">
                  <c:v>1.0442034053304173E-2</c:v>
                </c:pt>
                <c:pt idx="256">
                  <c:v>-3.7414848529222643E-3</c:v>
                </c:pt>
                <c:pt idx="257">
                  <c:v>1.2106774424461321E-2</c:v>
                </c:pt>
                <c:pt idx="258">
                  <c:v>-1.1674082067061255E-2</c:v>
                </c:pt>
                <c:pt idx="259">
                  <c:v>-6.3393729647710003E-3</c:v>
                </c:pt>
                <c:pt idx="260">
                  <c:v>-5.2349757360111611E-3</c:v>
                </c:pt>
                <c:pt idx="261">
                  <c:v>1.1232305306314931E-2</c:v>
                </c:pt>
                <c:pt idx="262">
                  <c:v>1.2603974293244917E-3</c:v>
                </c:pt>
                <c:pt idx="263">
                  <c:v>6.8606311750968397E-3</c:v>
                </c:pt>
                <c:pt idx="264">
                  <c:v>-1.3096510910992275E-2</c:v>
                </c:pt>
                <c:pt idx="265">
                  <c:v>-1.4478112215978518E-2</c:v>
                </c:pt>
                <c:pt idx="266">
                  <c:v>2.7525431779954503E-2</c:v>
                </c:pt>
                <c:pt idx="267">
                  <c:v>1.7440247847706772E-2</c:v>
                </c:pt>
                <c:pt idx="268">
                  <c:v>-4.1079057434580298E-3</c:v>
                </c:pt>
                <c:pt idx="269">
                  <c:v>-1.5635168434111002E-2</c:v>
                </c:pt>
                <c:pt idx="270">
                  <c:v>5.1800449952974876E-3</c:v>
                </c:pt>
                <c:pt idx="271">
                  <c:v>-5.4549613770578306E-3</c:v>
                </c:pt>
                <c:pt idx="272">
                  <c:v>-4.1254044038040779E-3</c:v>
                </c:pt>
                <c:pt idx="273">
                  <c:v>-4.1752509259345792E-3</c:v>
                </c:pt>
                <c:pt idx="274">
                  <c:v>9.3431707215314869E-3</c:v>
                </c:pt>
                <c:pt idx="275">
                  <c:v>-2.845189317770681E-3</c:v>
                </c:pt>
                <c:pt idx="276">
                  <c:v>1.0429386495729429E-3</c:v>
                </c:pt>
                <c:pt idx="277">
                  <c:v>2.6400948750489317E-3</c:v>
                </c:pt>
                <c:pt idx="278">
                  <c:v>-1.17035432005231E-2</c:v>
                </c:pt>
                <c:pt idx="279">
                  <c:v>6.7129030258607893E-3</c:v>
                </c:pt>
                <c:pt idx="280">
                  <c:v>4.7002504501510054E-3</c:v>
                </c:pt>
                <c:pt idx="281">
                  <c:v>-1.3749590124829464E-3</c:v>
                </c:pt>
                <c:pt idx="282">
                  <c:v>7.7018762747964927E-3</c:v>
                </c:pt>
                <c:pt idx="283">
                  <c:v>-8.811248585205796E-3</c:v>
                </c:pt>
                <c:pt idx="284">
                  <c:v>3.7916051514607415E-4</c:v>
                </c:pt>
                <c:pt idx="285">
                  <c:v>-2.2021325390178561E-2</c:v>
                </c:pt>
                <c:pt idx="286">
                  <c:v>1.5287161998232147E-2</c:v>
                </c:pt>
                <c:pt idx="287">
                  <c:v>-9.7122770602211667E-3</c:v>
                </c:pt>
                <c:pt idx="288">
                  <c:v>-3.979401166543663E-3</c:v>
                </c:pt>
                <c:pt idx="289">
                  <c:v>3.3716209447769768E-3</c:v>
                </c:pt>
                <c:pt idx="290">
                  <c:v>-7.8188010071847044E-3</c:v>
                </c:pt>
                <c:pt idx="291">
                  <c:v>-5.1954186418137933E-3</c:v>
                </c:pt>
                <c:pt idx="292">
                  <c:v>-3.7295002335305779E-3</c:v>
                </c:pt>
                <c:pt idx="293">
                  <c:v>-8.9427662310490128E-3</c:v>
                </c:pt>
                <c:pt idx="294">
                  <c:v>-7.1309753328990203E-6</c:v>
                </c:pt>
                <c:pt idx="295">
                  <c:v>-9.1259758341148758E-3</c:v>
                </c:pt>
                <c:pt idx="296">
                  <c:v>4.5972158055353658E-3</c:v>
                </c:pt>
                <c:pt idx="297">
                  <c:v>-1.0367105078083678E-2</c:v>
                </c:pt>
                <c:pt idx="298">
                  <c:v>-2.528421541577053E-3</c:v>
                </c:pt>
                <c:pt idx="299">
                  <c:v>4.7209156680058737E-3</c:v>
                </c:pt>
                <c:pt idx="300">
                  <c:v>-5.8028435595989464E-3</c:v>
                </c:pt>
                <c:pt idx="301">
                  <c:v>-3.0212642437989874E-4</c:v>
                </c:pt>
                <c:pt idx="302">
                  <c:v>-7.7120156944673769E-3</c:v>
                </c:pt>
                <c:pt idx="303">
                  <c:v>-5.4232329286390156E-3</c:v>
                </c:pt>
                <c:pt idx="304">
                  <c:v>4.7555938182759269E-3</c:v>
                </c:pt>
                <c:pt idx="305">
                  <c:v>-7.5474983484045081E-3</c:v>
                </c:pt>
                <c:pt idx="306">
                  <c:v>6.77706970574122E-3</c:v>
                </c:pt>
                <c:pt idx="307">
                  <c:v>-1.0654245036196955E-2</c:v>
                </c:pt>
                <c:pt idx="308">
                  <c:v>-6.3761529505226011E-3</c:v>
                </c:pt>
                <c:pt idx="309">
                  <c:v>-8.7639794931774848E-3</c:v>
                </c:pt>
                <c:pt idx="310">
                  <c:v>3.3824198044461375E-3</c:v>
                </c:pt>
                <c:pt idx="311">
                  <c:v>-7.9176328906550523E-3</c:v>
                </c:pt>
                <c:pt idx="312">
                  <c:v>1.8369395205643114E-3</c:v>
                </c:pt>
                <c:pt idx="313">
                  <c:v>-4.1046186558878961E-3</c:v>
                </c:pt>
                <c:pt idx="314">
                  <c:v>1.2687333115076901E-2</c:v>
                </c:pt>
                <c:pt idx="315">
                  <c:v>-2.4414623631600949E-2</c:v>
                </c:pt>
                <c:pt idx="316">
                  <c:v>9.1844820608640867E-4</c:v>
                </c:pt>
                <c:pt idx="317">
                  <c:v>4.847793668125047E-4</c:v>
                </c:pt>
                <c:pt idx="318">
                  <c:v>-2.582482850445163E-4</c:v>
                </c:pt>
                <c:pt idx="319">
                  <c:v>1.7223607976973442E-2</c:v>
                </c:pt>
                <c:pt idx="320">
                  <c:v>-2.7933699320860607E-3</c:v>
                </c:pt>
                <c:pt idx="321">
                  <c:v>-9.134979119278807E-3</c:v>
                </c:pt>
                <c:pt idx="322">
                  <c:v>-5.8037487972158455E-3</c:v>
                </c:pt>
                <c:pt idx="323">
                  <c:v>5.9540658271578749E-3</c:v>
                </c:pt>
                <c:pt idx="324">
                  <c:v>-1.4148807528077307E-2</c:v>
                </c:pt>
                <c:pt idx="325">
                  <c:v>7.6776263340756438E-3</c:v>
                </c:pt>
                <c:pt idx="326">
                  <c:v>3.3104253989691447E-3</c:v>
                </c:pt>
                <c:pt idx="327">
                  <c:v>2.9567360518467992E-4</c:v>
                </c:pt>
                <c:pt idx="328">
                  <c:v>-1.0020304709687627E-2</c:v>
                </c:pt>
                <c:pt idx="329">
                  <c:v>3.0616497874080923E-3</c:v>
                </c:pt>
                <c:pt idx="330">
                  <c:v>-6.4501033808623855E-3</c:v>
                </c:pt>
                <c:pt idx="331">
                  <c:v>1.2948842357750931E-3</c:v>
                </c:pt>
                <c:pt idx="332">
                  <c:v>9.8891904135568389E-3</c:v>
                </c:pt>
                <c:pt idx="333">
                  <c:v>8.86712573715151E-3</c:v>
                </c:pt>
                <c:pt idx="334">
                  <c:v>-1.4690020079019154E-2</c:v>
                </c:pt>
                <c:pt idx="335">
                  <c:v>-3.8575409891110739E-3</c:v>
                </c:pt>
                <c:pt idx="336">
                  <c:v>6.0262298839696676E-3</c:v>
                </c:pt>
                <c:pt idx="337">
                  <c:v>8.7250379094757774E-3</c:v>
                </c:pt>
                <c:pt idx="338">
                  <c:v>-1.7640230002484058E-2</c:v>
                </c:pt>
                <c:pt idx="339">
                  <c:v>1.1597071589646632E-2</c:v>
                </c:pt>
                <c:pt idx="340">
                  <c:v>-1.9166353461997996E-2</c:v>
                </c:pt>
                <c:pt idx="341">
                  <c:v>-8.1174404607178494E-3</c:v>
                </c:pt>
                <c:pt idx="342">
                  <c:v>1.9345782062859501E-2</c:v>
                </c:pt>
                <c:pt idx="343">
                  <c:v>1.8697919077517701E-2</c:v>
                </c:pt>
                <c:pt idx="344">
                  <c:v>2.7008793851200003E-3</c:v>
                </c:pt>
                <c:pt idx="345">
                  <c:v>1.624644602767027E-3</c:v>
                </c:pt>
                <c:pt idx="346">
                  <c:v>-8.7673603982338939E-3</c:v>
                </c:pt>
                <c:pt idx="347">
                  <c:v>-1.4242391027635632E-3</c:v>
                </c:pt>
                <c:pt idx="348">
                  <c:v>-4.4715663240593052E-3</c:v>
                </c:pt>
                <c:pt idx="349">
                  <c:v>-2.2720106099554443E-3</c:v>
                </c:pt>
                <c:pt idx="350">
                  <c:v>-3.2647624705404556E-3</c:v>
                </c:pt>
                <c:pt idx="351">
                  <c:v>-2.5780329574940416E-3</c:v>
                </c:pt>
                <c:pt idx="352">
                  <c:v>-7.0724129910758292E-3</c:v>
                </c:pt>
                <c:pt idx="353">
                  <c:v>9.9559412687067819E-3</c:v>
                </c:pt>
                <c:pt idx="354">
                  <c:v>-1.8675018656003749E-3</c:v>
                </c:pt>
                <c:pt idx="355">
                  <c:v>-2.4910350688750081E-4</c:v>
                </c:pt>
                <c:pt idx="356">
                  <c:v>-2.8747014893592913E-3</c:v>
                </c:pt>
                <c:pt idx="357">
                  <c:v>-4.5572496223853943E-3</c:v>
                </c:pt>
                <c:pt idx="358">
                  <c:v>6.8125161827222985E-3</c:v>
                </c:pt>
                <c:pt idx="359">
                  <c:v>-4.0521094886599215E-3</c:v>
                </c:pt>
                <c:pt idx="360">
                  <c:v>-9.0451076591525729E-3</c:v>
                </c:pt>
                <c:pt idx="361">
                  <c:v>1.1332042112226753E-2</c:v>
                </c:pt>
                <c:pt idx="362">
                  <c:v>-2.0286909110928023E-2</c:v>
                </c:pt>
                <c:pt idx="363">
                  <c:v>6.2563636656082951E-3</c:v>
                </c:pt>
                <c:pt idx="364">
                  <c:v>-9.3864982723407039E-3</c:v>
                </c:pt>
                <c:pt idx="365">
                  <c:v>-1.8058305492961576E-3</c:v>
                </c:pt>
                <c:pt idx="366">
                  <c:v>-9.9549269571170239E-3</c:v>
                </c:pt>
                <c:pt idx="367">
                  <c:v>-7.4766015745221515E-5</c:v>
                </c:pt>
                <c:pt idx="368">
                  <c:v>-8.4036746012130688E-3</c:v>
                </c:pt>
                <c:pt idx="369">
                  <c:v>2.3486310448331896E-3</c:v>
                </c:pt>
                <c:pt idx="370">
                  <c:v>2.156488423169664E-2</c:v>
                </c:pt>
                <c:pt idx="371">
                  <c:v>-1.2123654423097475E-2</c:v>
                </c:pt>
                <c:pt idx="372">
                  <c:v>-9.8123782456451328E-3</c:v>
                </c:pt>
                <c:pt idx="373">
                  <c:v>-2.2967404773818782E-3</c:v>
                </c:pt>
                <c:pt idx="374">
                  <c:v>-4.0367635314797071E-3</c:v>
                </c:pt>
                <c:pt idx="375">
                  <c:v>4.5466683864150217E-3</c:v>
                </c:pt>
                <c:pt idx="376">
                  <c:v>1.5642765378906555E-2</c:v>
                </c:pt>
                <c:pt idx="377">
                  <c:v>7.5233647774082795E-3</c:v>
                </c:pt>
                <c:pt idx="378">
                  <c:v>7.2742729586895696E-3</c:v>
                </c:pt>
                <c:pt idx="379">
                  <c:v>-6.0129274866558575E-3</c:v>
                </c:pt>
                <c:pt idx="380">
                  <c:v>2.2903168350646656E-3</c:v>
                </c:pt>
                <c:pt idx="381">
                  <c:v>-9.2239471105313824E-4</c:v>
                </c:pt>
                <c:pt idx="382">
                  <c:v>-7.2845228851830014E-3</c:v>
                </c:pt>
                <c:pt idx="383">
                  <c:v>-1.3824754175354731E-2</c:v>
                </c:pt>
                <c:pt idx="384">
                  <c:v>8.7604507718704039E-3</c:v>
                </c:pt>
                <c:pt idx="385">
                  <c:v>-1.1468584030487805E-2</c:v>
                </c:pt>
                <c:pt idx="386">
                  <c:v>-2.5108071757023037E-3</c:v>
                </c:pt>
                <c:pt idx="387">
                  <c:v>-3.9880051239739575E-2</c:v>
                </c:pt>
                <c:pt idx="388">
                  <c:v>2.1008426957674145E-2</c:v>
                </c:pt>
                <c:pt idx="389">
                  <c:v>2.3735332253297999E-2</c:v>
                </c:pt>
                <c:pt idx="390">
                  <c:v>-5.6644502905900699E-3</c:v>
                </c:pt>
                <c:pt idx="391">
                  <c:v>2.4090975427185496E-3</c:v>
                </c:pt>
                <c:pt idx="392">
                  <c:v>-4.1647375218157616E-3</c:v>
                </c:pt>
                <c:pt idx="393">
                  <c:v>-2.7252855296262964E-3</c:v>
                </c:pt>
                <c:pt idx="394">
                  <c:v>6.5247631181835656E-3</c:v>
                </c:pt>
                <c:pt idx="395">
                  <c:v>1.4308809794913065E-3</c:v>
                </c:pt>
                <c:pt idx="396">
                  <c:v>-6.904870654186295E-3</c:v>
                </c:pt>
                <c:pt idx="397">
                  <c:v>-6.8327992356173178E-3</c:v>
                </c:pt>
                <c:pt idx="398">
                  <c:v>-7.1304016724708583E-3</c:v>
                </c:pt>
                <c:pt idx="399">
                  <c:v>9.0699350810116777E-3</c:v>
                </c:pt>
                <c:pt idx="400">
                  <c:v>1.19383291140964E-2</c:v>
                </c:pt>
                <c:pt idx="401">
                  <c:v>4.2942409635782046E-3</c:v>
                </c:pt>
                <c:pt idx="402">
                  <c:v>1.7135618932814902E-3</c:v>
                </c:pt>
                <c:pt idx="403">
                  <c:v>3.6401752228969464E-3</c:v>
                </c:pt>
                <c:pt idx="404">
                  <c:v>-1.1252482678290047E-2</c:v>
                </c:pt>
                <c:pt idx="405">
                  <c:v>4.4929899827124923E-3</c:v>
                </c:pt>
                <c:pt idx="406">
                  <c:v>6.0967231854639672E-3</c:v>
                </c:pt>
                <c:pt idx="407">
                  <c:v>1.1760042328586446E-2</c:v>
                </c:pt>
                <c:pt idx="408">
                  <c:v>-1.0389561416901873E-2</c:v>
                </c:pt>
                <c:pt idx="409">
                  <c:v>-6.5411375030061305E-3</c:v>
                </c:pt>
                <c:pt idx="410">
                  <c:v>8.4219484259506917E-3</c:v>
                </c:pt>
                <c:pt idx="411">
                  <c:v>-5.6062757634642493E-3</c:v>
                </c:pt>
                <c:pt idx="412">
                  <c:v>-9.9526809417621997E-3</c:v>
                </c:pt>
                <c:pt idx="413">
                  <c:v>4.9031081487709545E-3</c:v>
                </c:pt>
                <c:pt idx="414">
                  <c:v>5.8784039273554745E-3</c:v>
                </c:pt>
                <c:pt idx="415">
                  <c:v>-2.7876571726814124E-3</c:v>
                </c:pt>
                <c:pt idx="416">
                  <c:v>-5.2260587570340869E-3</c:v>
                </c:pt>
                <c:pt idx="417">
                  <c:v>4.1349001172728932E-3</c:v>
                </c:pt>
                <c:pt idx="418">
                  <c:v>-2.9175711699595615E-3</c:v>
                </c:pt>
                <c:pt idx="419">
                  <c:v>1.347583478201104E-2</c:v>
                </c:pt>
                <c:pt idx="420">
                  <c:v>1.4269373496369513E-2</c:v>
                </c:pt>
                <c:pt idx="421">
                  <c:v>5.8781210982388529E-4</c:v>
                </c:pt>
                <c:pt idx="422">
                  <c:v>5.5934434103710635E-3</c:v>
                </c:pt>
                <c:pt idx="423">
                  <c:v>-5.7547839633974949E-3</c:v>
                </c:pt>
                <c:pt idx="424">
                  <c:v>1.4001110480572165E-3</c:v>
                </c:pt>
                <c:pt idx="425">
                  <c:v>4.2259582167668234E-3</c:v>
                </c:pt>
                <c:pt idx="426">
                  <c:v>-7.7193517357544944E-4</c:v>
                </c:pt>
                <c:pt idx="427">
                  <c:v>-8.104348804639061E-3</c:v>
                </c:pt>
                <c:pt idx="428">
                  <c:v>-2.3235206357124687E-3</c:v>
                </c:pt>
                <c:pt idx="429">
                  <c:v>2.2627952437813872E-3</c:v>
                </c:pt>
                <c:pt idx="430">
                  <c:v>-2.5611141223918928E-3</c:v>
                </c:pt>
                <c:pt idx="431">
                  <c:v>5.5673889926162569E-3</c:v>
                </c:pt>
                <c:pt idx="432">
                  <c:v>6.7972131724949609E-4</c:v>
                </c:pt>
                <c:pt idx="433">
                  <c:v>7.4676864593102169E-3</c:v>
                </c:pt>
                <c:pt idx="434">
                  <c:v>7.2217868077624117E-3</c:v>
                </c:pt>
                <c:pt idx="435">
                  <c:v>4.0354914301213712E-3</c:v>
                </c:pt>
                <c:pt idx="436">
                  <c:v>-7.9312499211090636E-3</c:v>
                </c:pt>
                <c:pt idx="437">
                  <c:v>-6.1299797805793275E-3</c:v>
                </c:pt>
                <c:pt idx="438">
                  <c:v>1.1057521123125583E-2</c:v>
                </c:pt>
                <c:pt idx="439">
                  <c:v>4.6962684966744437E-4</c:v>
                </c:pt>
                <c:pt idx="440">
                  <c:v>1.4277966242403963E-2</c:v>
                </c:pt>
                <c:pt idx="441">
                  <c:v>2.9784985652971576E-3</c:v>
                </c:pt>
                <c:pt idx="442">
                  <c:v>1.61818793587905E-2</c:v>
                </c:pt>
                <c:pt idx="443">
                  <c:v>-5.0037937836639214E-3</c:v>
                </c:pt>
                <c:pt idx="444">
                  <c:v>-3.5933792179903786E-4</c:v>
                </c:pt>
                <c:pt idx="445">
                  <c:v>-2.6661222942598404E-3</c:v>
                </c:pt>
                <c:pt idx="446">
                  <c:v>-2.5278318780595174E-3</c:v>
                </c:pt>
                <c:pt idx="447">
                  <c:v>-5.4561329347168151E-3</c:v>
                </c:pt>
                <c:pt idx="448">
                  <c:v>-1.5312609895043764E-4</c:v>
                </c:pt>
                <c:pt idx="449">
                  <c:v>-1.1813947504524063E-2</c:v>
                </c:pt>
                <c:pt idx="450">
                  <c:v>5.6624503910685086E-3</c:v>
                </c:pt>
                <c:pt idx="451">
                  <c:v>-2.165147637165658E-4</c:v>
                </c:pt>
                <c:pt idx="452">
                  <c:v>-5.8190281951814617E-3</c:v>
                </c:pt>
                <c:pt idx="453">
                  <c:v>3.7433708949019492E-3</c:v>
                </c:pt>
                <c:pt idx="454">
                  <c:v>-6.3762386516630059E-3</c:v>
                </c:pt>
                <c:pt idx="455">
                  <c:v>8.5214052257657717E-3</c:v>
                </c:pt>
                <c:pt idx="456">
                  <c:v>-1.761138126321787E-3</c:v>
                </c:pt>
                <c:pt idx="457">
                  <c:v>2.4579745080035376E-3</c:v>
                </c:pt>
                <c:pt idx="458">
                  <c:v>6.1767441529253378E-4</c:v>
                </c:pt>
                <c:pt idx="459">
                  <c:v>-2.6330272773175852E-3</c:v>
                </c:pt>
                <c:pt idx="460">
                  <c:v>6.0173102755995394E-3</c:v>
                </c:pt>
                <c:pt idx="461">
                  <c:v>-1.7645203766157983E-3</c:v>
                </c:pt>
                <c:pt idx="462">
                  <c:v>-5.2201289913482388E-3</c:v>
                </c:pt>
                <c:pt idx="463">
                  <c:v>-1.593344624655775E-2</c:v>
                </c:pt>
                <c:pt idx="464">
                  <c:v>-8.142627434531589E-5</c:v>
                </c:pt>
                <c:pt idx="465">
                  <c:v>6.5974578839354432E-3</c:v>
                </c:pt>
                <c:pt idx="466">
                  <c:v>1.2869860215216789E-2</c:v>
                </c:pt>
                <c:pt idx="467">
                  <c:v>-1.531400796792998E-2</c:v>
                </c:pt>
                <c:pt idx="468">
                  <c:v>-2.1347534663378079E-3</c:v>
                </c:pt>
                <c:pt idx="469">
                  <c:v>1.9558629635137374E-2</c:v>
                </c:pt>
                <c:pt idx="470">
                  <c:v>-1.6721843418363733E-2</c:v>
                </c:pt>
                <c:pt idx="471">
                  <c:v>2.234259642815116E-3</c:v>
                </c:pt>
                <c:pt idx="472">
                  <c:v>4.4383907731945071E-3</c:v>
                </c:pt>
                <c:pt idx="473">
                  <c:v>-4.2609858226016987E-3</c:v>
                </c:pt>
                <c:pt idx="474">
                  <c:v>-7.2759380889725793E-3</c:v>
                </c:pt>
                <c:pt idx="475">
                  <c:v>2.5566021477625806E-3</c:v>
                </c:pt>
                <c:pt idx="476">
                  <c:v>-5.0588685758336319E-3</c:v>
                </c:pt>
                <c:pt idx="477">
                  <c:v>-1.0485093760574115E-2</c:v>
                </c:pt>
                <c:pt idx="478">
                  <c:v>-2.9310647110195264E-3</c:v>
                </c:pt>
                <c:pt idx="479">
                  <c:v>-1.3016200734337034E-2</c:v>
                </c:pt>
                <c:pt idx="480">
                  <c:v>5.192185055485344E-3</c:v>
                </c:pt>
                <c:pt idx="481">
                  <c:v>3.7750447199206951E-3</c:v>
                </c:pt>
                <c:pt idx="482">
                  <c:v>-1.7627641736219527E-3</c:v>
                </c:pt>
                <c:pt idx="483">
                  <c:v>-2.5470068743462691E-3</c:v>
                </c:pt>
                <c:pt idx="484">
                  <c:v>-8.9428734381473722E-5</c:v>
                </c:pt>
                <c:pt idx="485">
                  <c:v>-1.5907064558508522E-3</c:v>
                </c:pt>
                <c:pt idx="486">
                  <c:v>1.2043659285083261E-2</c:v>
                </c:pt>
                <c:pt idx="487">
                  <c:v>-3.4526758350594921E-3</c:v>
                </c:pt>
                <c:pt idx="488">
                  <c:v>2.3399767246131296E-3</c:v>
                </c:pt>
                <c:pt idx="489">
                  <c:v>3.8986644000842908E-3</c:v>
                </c:pt>
                <c:pt idx="490">
                  <c:v>-4.6801349737649427E-3</c:v>
                </c:pt>
                <c:pt idx="491">
                  <c:v>-9.090791484144321E-3</c:v>
                </c:pt>
                <c:pt idx="492">
                  <c:v>1.061162909954521E-2</c:v>
                </c:pt>
                <c:pt idx="493">
                  <c:v>-2.3724846177675856E-3</c:v>
                </c:pt>
                <c:pt idx="494">
                  <c:v>5.6464834319240841E-3</c:v>
                </c:pt>
                <c:pt idx="495">
                  <c:v>4.9131825991327836E-3</c:v>
                </c:pt>
                <c:pt idx="496">
                  <c:v>-3.5686078460291613E-4</c:v>
                </c:pt>
                <c:pt idx="497">
                  <c:v>1.3955140469489686E-2</c:v>
                </c:pt>
                <c:pt idx="498">
                  <c:v>-9.5937424252283895E-3</c:v>
                </c:pt>
                <c:pt idx="499">
                  <c:v>2.3951986205775181E-3</c:v>
                </c:pt>
                <c:pt idx="500">
                  <c:v>-1.9465173708580049E-5</c:v>
                </c:pt>
                <c:pt idx="501">
                  <c:v>-1.3838371097415876E-2</c:v>
                </c:pt>
                <c:pt idx="502">
                  <c:v>1.0508592371547654E-2</c:v>
                </c:pt>
                <c:pt idx="503">
                  <c:v>-1.0972638512865274E-2</c:v>
                </c:pt>
                <c:pt idx="504">
                  <c:v>2.9661179004892868E-3</c:v>
                </c:pt>
                <c:pt idx="505">
                  <c:v>-5.3021937356682175E-3</c:v>
                </c:pt>
                <c:pt idx="506">
                  <c:v>-8.0040212239659084E-3</c:v>
                </c:pt>
                <c:pt idx="507">
                  <c:v>1.3985775627267306E-2</c:v>
                </c:pt>
                <c:pt idx="508">
                  <c:v>6.590705856612325E-4</c:v>
                </c:pt>
                <c:pt idx="509">
                  <c:v>-5.9833131393069849E-3</c:v>
                </c:pt>
                <c:pt idx="510">
                  <c:v>8.2902225131816082E-3</c:v>
                </c:pt>
                <c:pt idx="511">
                  <c:v>-1.1004284088707156E-2</c:v>
                </c:pt>
                <c:pt idx="512">
                  <c:v>2.2775349781234758E-4</c:v>
                </c:pt>
                <c:pt idx="513">
                  <c:v>-1.1981928973269098E-2</c:v>
                </c:pt>
                <c:pt idx="514">
                  <c:v>-1.6828255915246372E-2</c:v>
                </c:pt>
                <c:pt idx="515">
                  <c:v>9.4292384923248731E-3</c:v>
                </c:pt>
                <c:pt idx="516">
                  <c:v>1.8683448753410801E-3</c:v>
                </c:pt>
                <c:pt idx="517">
                  <c:v>1.6937185218013632E-2</c:v>
                </c:pt>
                <c:pt idx="518">
                  <c:v>5.9421420825359313E-3</c:v>
                </c:pt>
                <c:pt idx="519">
                  <c:v>-1.8292237725656364E-2</c:v>
                </c:pt>
                <c:pt idx="520">
                  <c:v>1.1269708289127609E-2</c:v>
                </c:pt>
                <c:pt idx="521">
                  <c:v>6.9394813178803826E-3</c:v>
                </c:pt>
                <c:pt idx="522">
                  <c:v>-4.7547920053241724E-3</c:v>
                </c:pt>
                <c:pt idx="523">
                  <c:v>7.2648275756925897E-3</c:v>
                </c:pt>
                <c:pt idx="524">
                  <c:v>1.0977218783410235E-3</c:v>
                </c:pt>
                <c:pt idx="525">
                  <c:v>-1.7834513340949779E-3</c:v>
                </c:pt>
                <c:pt idx="526">
                  <c:v>3.1032381282288891E-2</c:v>
                </c:pt>
                <c:pt idx="527">
                  <c:v>-2.5533711052408765E-2</c:v>
                </c:pt>
                <c:pt idx="528">
                  <c:v>1.5679107899807851E-2</c:v>
                </c:pt>
                <c:pt idx="529">
                  <c:v>-8.6074427252881176E-3</c:v>
                </c:pt>
                <c:pt idx="530">
                  <c:v>-1.1654048994978398E-2</c:v>
                </c:pt>
                <c:pt idx="531">
                  <c:v>-4.9405434833102073E-3</c:v>
                </c:pt>
                <c:pt idx="532">
                  <c:v>5.8404699518357561E-3</c:v>
                </c:pt>
                <c:pt idx="533">
                  <c:v>-3.4281475142712006E-3</c:v>
                </c:pt>
                <c:pt idx="534">
                  <c:v>5.3228622012635902E-3</c:v>
                </c:pt>
                <c:pt idx="535">
                  <c:v>-2.8963551346775527E-3</c:v>
                </c:pt>
                <c:pt idx="536">
                  <c:v>-1.2264948434935318E-3</c:v>
                </c:pt>
                <c:pt idx="537">
                  <c:v>4.7398456419443669E-3</c:v>
                </c:pt>
                <c:pt idx="538">
                  <c:v>1.8903416361804749E-3</c:v>
                </c:pt>
                <c:pt idx="539">
                  <c:v>-5.5282830107689163E-3</c:v>
                </c:pt>
                <c:pt idx="540">
                  <c:v>1.2435106751448882E-2</c:v>
                </c:pt>
                <c:pt idx="541">
                  <c:v>1.890711191755151E-3</c:v>
                </c:pt>
                <c:pt idx="542">
                  <c:v>-1.6951244805658817E-4</c:v>
                </c:pt>
                <c:pt idx="543">
                  <c:v>3.8713568177208796E-3</c:v>
                </c:pt>
                <c:pt idx="544">
                  <c:v>6.7387536258065386E-3</c:v>
                </c:pt>
                <c:pt idx="545">
                  <c:v>1.1655395699991494E-2</c:v>
                </c:pt>
                <c:pt idx="546">
                  <c:v>1.1385131115005401E-2</c:v>
                </c:pt>
                <c:pt idx="547">
                  <c:v>8.496983971231279E-3</c:v>
                </c:pt>
                <c:pt idx="548">
                  <c:v>4.0559905819846954E-3</c:v>
                </c:pt>
                <c:pt idx="549">
                  <c:v>1.9845245441712303E-3</c:v>
                </c:pt>
                <c:pt idx="550">
                  <c:v>-5.236937651894708E-3</c:v>
                </c:pt>
                <c:pt idx="551">
                  <c:v>2.5926967427290682E-3</c:v>
                </c:pt>
                <c:pt idx="552">
                  <c:v>-1.4299519565753913E-2</c:v>
                </c:pt>
                <c:pt idx="553">
                  <c:v>7.522203814371472E-3</c:v>
                </c:pt>
                <c:pt idx="554">
                  <c:v>-1.3027548700471334E-2</c:v>
                </c:pt>
                <c:pt idx="555">
                  <c:v>-1.816806534317119E-2</c:v>
                </c:pt>
                <c:pt idx="556">
                  <c:v>1.0668107891209215E-2</c:v>
                </c:pt>
                <c:pt idx="557">
                  <c:v>1.0893025721944651E-2</c:v>
                </c:pt>
                <c:pt idx="558">
                  <c:v>5.2183241677417249E-3</c:v>
                </c:pt>
                <c:pt idx="559">
                  <c:v>8.3915317842769618E-3</c:v>
                </c:pt>
                <c:pt idx="560">
                  <c:v>-3.9021857356948946E-3</c:v>
                </c:pt>
                <c:pt idx="561">
                  <c:v>-2.7533442596642459E-3</c:v>
                </c:pt>
                <c:pt idx="562">
                  <c:v>1.3471846199518101E-3</c:v>
                </c:pt>
                <c:pt idx="563">
                  <c:v>8.7985214774497222E-3</c:v>
                </c:pt>
                <c:pt idx="564">
                  <c:v>-4.897261776079684E-3</c:v>
                </c:pt>
                <c:pt idx="565">
                  <c:v>-6.5566210158198007E-3</c:v>
                </c:pt>
                <c:pt idx="566">
                  <c:v>-1.8329564419572928E-2</c:v>
                </c:pt>
                <c:pt idx="567">
                  <c:v>1.3796917706505006E-3</c:v>
                </c:pt>
                <c:pt idx="568">
                  <c:v>2.5545467714790219E-2</c:v>
                </c:pt>
                <c:pt idx="569">
                  <c:v>1.3821607551807124E-2</c:v>
                </c:pt>
                <c:pt idx="570">
                  <c:v>-1.2629198499879212E-2</c:v>
                </c:pt>
                <c:pt idx="571">
                  <c:v>4.3388251404821755E-3</c:v>
                </c:pt>
                <c:pt idx="572">
                  <c:v>2.4169122257198736E-4</c:v>
                </c:pt>
                <c:pt idx="573">
                  <c:v>2.0534154742150356E-3</c:v>
                </c:pt>
                <c:pt idx="574">
                  <c:v>2.0301478749373686E-2</c:v>
                </c:pt>
                <c:pt idx="575">
                  <c:v>-2.5477513619269311E-3</c:v>
                </c:pt>
                <c:pt idx="576">
                  <c:v>-5.2452899995429209E-3</c:v>
                </c:pt>
                <c:pt idx="577">
                  <c:v>-1.834959606501982E-3</c:v>
                </c:pt>
                <c:pt idx="578">
                  <c:v>9.6705371635331903E-3</c:v>
                </c:pt>
                <c:pt idx="579">
                  <c:v>-5.5300217456118704E-3</c:v>
                </c:pt>
                <c:pt idx="580">
                  <c:v>1.7297275643544382E-2</c:v>
                </c:pt>
                <c:pt idx="581">
                  <c:v>-1.2692696746261761E-2</c:v>
                </c:pt>
                <c:pt idx="582">
                  <c:v>-2.1369661970641867E-3</c:v>
                </c:pt>
                <c:pt idx="583">
                  <c:v>1.3684068058762567E-2</c:v>
                </c:pt>
                <c:pt idx="584">
                  <c:v>-2.53876609659534E-2</c:v>
                </c:pt>
                <c:pt idx="585">
                  <c:v>1.9133307454726373E-2</c:v>
                </c:pt>
                <c:pt idx="586">
                  <c:v>4.5565975012974028E-3</c:v>
                </c:pt>
                <c:pt idx="587">
                  <c:v>5.2437981862697661E-3</c:v>
                </c:pt>
                <c:pt idx="588">
                  <c:v>-5.19450402540574E-3</c:v>
                </c:pt>
                <c:pt idx="589">
                  <c:v>-1.8417178988895194E-2</c:v>
                </c:pt>
                <c:pt idx="590">
                  <c:v>-5.3370318084514238E-3</c:v>
                </c:pt>
                <c:pt idx="591">
                  <c:v>1.2286071827840375E-2</c:v>
                </c:pt>
                <c:pt idx="592">
                  <c:v>1.2702884950821728E-3</c:v>
                </c:pt>
                <c:pt idx="593">
                  <c:v>5.0854224564059304E-3</c:v>
                </c:pt>
                <c:pt idx="594">
                  <c:v>-2.9379296833378708E-3</c:v>
                </c:pt>
                <c:pt idx="595">
                  <c:v>-3.8385186050092336E-3</c:v>
                </c:pt>
                <c:pt idx="596">
                  <c:v>9.8935114839435786E-3</c:v>
                </c:pt>
                <c:pt idx="597">
                  <c:v>4.9178251029762879E-3</c:v>
                </c:pt>
                <c:pt idx="598">
                  <c:v>1.0461381704461224E-2</c:v>
                </c:pt>
                <c:pt idx="599">
                  <c:v>-1.1465824338321995E-4</c:v>
                </c:pt>
                <c:pt idx="600">
                  <c:v>8.4159458267291827E-3</c:v>
                </c:pt>
                <c:pt idx="601">
                  <c:v>-1.0443953062967156E-2</c:v>
                </c:pt>
                <c:pt idx="602">
                  <c:v>-4.3849106514747861E-3</c:v>
                </c:pt>
                <c:pt idx="603">
                  <c:v>-1.1047617953638371E-2</c:v>
                </c:pt>
                <c:pt idx="604">
                  <c:v>3.38831865216378E-3</c:v>
                </c:pt>
                <c:pt idx="605">
                  <c:v>-3.973582580909317E-3</c:v>
                </c:pt>
                <c:pt idx="606">
                  <c:v>3.5997732877222303E-3</c:v>
                </c:pt>
                <c:pt idx="607">
                  <c:v>-6.4370780184823222E-3</c:v>
                </c:pt>
                <c:pt idx="608">
                  <c:v>-4.7950521950764092E-3</c:v>
                </c:pt>
                <c:pt idx="609">
                  <c:v>6.1659974092832266E-3</c:v>
                </c:pt>
                <c:pt idx="610">
                  <c:v>-1.0628822397574556E-2</c:v>
                </c:pt>
                <c:pt idx="611">
                  <c:v>2.0652152579778119E-3</c:v>
                </c:pt>
                <c:pt idx="612">
                  <c:v>2.0507524611827369E-2</c:v>
                </c:pt>
                <c:pt idx="613">
                  <c:v>-1.3598789910135942E-2</c:v>
                </c:pt>
                <c:pt idx="614">
                  <c:v>1.0488168449362E-2</c:v>
                </c:pt>
                <c:pt idx="615">
                  <c:v>-7.3676078427078392E-3</c:v>
                </c:pt>
                <c:pt idx="616">
                  <c:v>1.9548364765971618E-2</c:v>
                </c:pt>
                <c:pt idx="617">
                  <c:v>1.9215912758970171E-3</c:v>
                </c:pt>
                <c:pt idx="618">
                  <c:v>2.007137192323721E-2</c:v>
                </c:pt>
                <c:pt idx="619">
                  <c:v>1.2411474531498231E-2</c:v>
                </c:pt>
                <c:pt idx="620">
                  <c:v>-4.2566972261243296E-3</c:v>
                </c:pt>
                <c:pt idx="621">
                  <c:v>-6.0991726839947965E-3</c:v>
                </c:pt>
                <c:pt idx="622">
                  <c:v>1.4429159737541445E-3</c:v>
                </c:pt>
                <c:pt idx="623">
                  <c:v>-4.8758212397378552E-4</c:v>
                </c:pt>
                <c:pt idx="624">
                  <c:v>-3.4917096951453093E-4</c:v>
                </c:pt>
                <c:pt idx="625">
                  <c:v>-1.4516418544888946E-2</c:v>
                </c:pt>
                <c:pt idx="626">
                  <c:v>-6.0069554323089738E-3</c:v>
                </c:pt>
                <c:pt idx="627">
                  <c:v>3.7587401090494795E-3</c:v>
                </c:pt>
                <c:pt idx="628">
                  <c:v>-2.8466828212669383E-3</c:v>
                </c:pt>
                <c:pt idx="629">
                  <c:v>5.4015279970892642E-3</c:v>
                </c:pt>
                <c:pt idx="630">
                  <c:v>-1.1512080443402316E-2</c:v>
                </c:pt>
                <c:pt idx="631">
                  <c:v>-1.1736608362823381E-3</c:v>
                </c:pt>
                <c:pt idx="632">
                  <c:v>-1.7884174994356426E-3</c:v>
                </c:pt>
                <c:pt idx="633">
                  <c:v>-5.8241345248222242E-4</c:v>
                </c:pt>
                <c:pt idx="634">
                  <c:v>-1.4057691998072686E-2</c:v>
                </c:pt>
                <c:pt idx="635">
                  <c:v>6.7328755723970041E-3</c:v>
                </c:pt>
                <c:pt idx="636">
                  <c:v>3.5902759742598694E-3</c:v>
                </c:pt>
                <c:pt idx="637">
                  <c:v>-3.6138959118354815E-3</c:v>
                </c:pt>
                <c:pt idx="638">
                  <c:v>-1.0700324277258103E-3</c:v>
                </c:pt>
                <c:pt idx="639">
                  <c:v>3.7797960582588519E-3</c:v>
                </c:pt>
                <c:pt idx="640">
                  <c:v>1.1384404719609265E-2</c:v>
                </c:pt>
                <c:pt idx="641">
                  <c:v>-1.246825497344829E-3</c:v>
                </c:pt>
                <c:pt idx="642">
                  <c:v>-5.2955151472187587E-3</c:v>
                </c:pt>
                <c:pt idx="643">
                  <c:v>2.9220151991714363E-3</c:v>
                </c:pt>
                <c:pt idx="644">
                  <c:v>-3.9579276163368262E-3</c:v>
                </c:pt>
                <c:pt idx="645">
                  <c:v>7.6548888165538596E-3</c:v>
                </c:pt>
                <c:pt idx="646">
                  <c:v>-1.1672551404283214E-2</c:v>
                </c:pt>
                <c:pt idx="647">
                  <c:v>8.8144812725707688E-3</c:v>
                </c:pt>
                <c:pt idx="648">
                  <c:v>-1.1380857007233514E-2</c:v>
                </c:pt>
                <c:pt idx="649">
                  <c:v>2.6564733930931887E-2</c:v>
                </c:pt>
                <c:pt idx="650">
                  <c:v>-3.5919921270056186E-2</c:v>
                </c:pt>
                <c:pt idx="651">
                  <c:v>3.868156853192846E-4</c:v>
                </c:pt>
                <c:pt idx="652">
                  <c:v>-8.1153452428132673E-3</c:v>
                </c:pt>
                <c:pt idx="653">
                  <c:v>1.3347532085784517E-2</c:v>
                </c:pt>
                <c:pt idx="654">
                  <c:v>5.8032095371543116E-3</c:v>
                </c:pt>
                <c:pt idx="655">
                  <c:v>-5.1485441332601916E-3</c:v>
                </c:pt>
                <c:pt idx="656">
                  <c:v>-1.1735146800396067E-3</c:v>
                </c:pt>
                <c:pt idx="657">
                  <c:v>-6.5578590722809062E-3</c:v>
                </c:pt>
                <c:pt idx="658">
                  <c:v>2.1393403854194524E-3</c:v>
                </c:pt>
                <c:pt idx="659">
                  <c:v>-9.0385534834278285E-3</c:v>
                </c:pt>
                <c:pt idx="660">
                  <c:v>-3.1139219998205293E-3</c:v>
                </c:pt>
                <c:pt idx="661">
                  <c:v>-3.876747723577731E-3</c:v>
                </c:pt>
                <c:pt idx="662">
                  <c:v>7.2841390812289162E-3</c:v>
                </c:pt>
                <c:pt idx="663">
                  <c:v>3.844787929659507E-3</c:v>
                </c:pt>
                <c:pt idx="664">
                  <c:v>-1.3482769685855418E-2</c:v>
                </c:pt>
                <c:pt idx="665">
                  <c:v>-6.0599014183972694E-3</c:v>
                </c:pt>
                <c:pt idx="666">
                  <c:v>-3.7000380450402486E-3</c:v>
                </c:pt>
                <c:pt idx="667">
                  <c:v>7.5195967659322542E-3</c:v>
                </c:pt>
                <c:pt idx="668">
                  <c:v>-5.3632820420133429E-3</c:v>
                </c:pt>
                <c:pt idx="669">
                  <c:v>-7.9128201327432202E-3</c:v>
                </c:pt>
                <c:pt idx="670">
                  <c:v>-1.600529779084325E-2</c:v>
                </c:pt>
                <c:pt idx="671">
                  <c:v>1.3011897867736717E-3</c:v>
                </c:pt>
                <c:pt idx="672">
                  <c:v>1.63893509404445E-2</c:v>
                </c:pt>
                <c:pt idx="673">
                  <c:v>1.1701163521717446E-3</c:v>
                </c:pt>
                <c:pt idx="674">
                  <c:v>1.5701083100318975E-3</c:v>
                </c:pt>
                <c:pt idx="675">
                  <c:v>2.5124142021459763E-5</c:v>
                </c:pt>
                <c:pt idx="676">
                  <c:v>7.3948610472126669E-3</c:v>
                </c:pt>
                <c:pt idx="677">
                  <c:v>-7.0241479433455507E-3</c:v>
                </c:pt>
                <c:pt idx="678">
                  <c:v>1.8805390313757237E-3</c:v>
                </c:pt>
                <c:pt idx="679">
                  <c:v>-7.4406118463309261E-3</c:v>
                </c:pt>
                <c:pt idx="680">
                  <c:v>5.9734894359211397E-3</c:v>
                </c:pt>
                <c:pt idx="681">
                  <c:v>4.2232855813832387E-3</c:v>
                </c:pt>
                <c:pt idx="682">
                  <c:v>-1.3354891308814452E-2</c:v>
                </c:pt>
                <c:pt idx="683">
                  <c:v>-1.4490382096201846E-3</c:v>
                </c:pt>
                <c:pt idx="684">
                  <c:v>5.4436511767763885E-3</c:v>
                </c:pt>
                <c:pt idx="685">
                  <c:v>-1.0332008646929357E-2</c:v>
                </c:pt>
                <c:pt idx="686">
                  <c:v>8.2147673412417584E-3</c:v>
                </c:pt>
                <c:pt idx="687">
                  <c:v>-2.8386821079957603E-3</c:v>
                </c:pt>
                <c:pt idx="688">
                  <c:v>-9.7070029928414923E-3</c:v>
                </c:pt>
                <c:pt idx="689">
                  <c:v>-1.0803882263697787E-3</c:v>
                </c:pt>
                <c:pt idx="690">
                  <c:v>8.6548120124614238E-3</c:v>
                </c:pt>
                <c:pt idx="691">
                  <c:v>-7.3807184046619503E-3</c:v>
                </c:pt>
                <c:pt idx="692">
                  <c:v>-1.6099129710139194E-2</c:v>
                </c:pt>
                <c:pt idx="693">
                  <c:v>7.9693283680849544E-3</c:v>
                </c:pt>
                <c:pt idx="694">
                  <c:v>1.8194849177437303E-2</c:v>
                </c:pt>
                <c:pt idx="695">
                  <c:v>5.5069806185747971E-3</c:v>
                </c:pt>
                <c:pt idx="696">
                  <c:v>-7.3657179523585721E-3</c:v>
                </c:pt>
                <c:pt idx="697">
                  <c:v>1.8049380294628101E-3</c:v>
                </c:pt>
                <c:pt idx="698">
                  <c:v>9.0875599300716606E-3</c:v>
                </c:pt>
                <c:pt idx="699">
                  <c:v>-3.6274351981292943E-3</c:v>
                </c:pt>
                <c:pt idx="700">
                  <c:v>-9.0437960103012006E-3</c:v>
                </c:pt>
                <c:pt idx="701">
                  <c:v>9.7340764916242859E-4</c:v>
                </c:pt>
                <c:pt idx="702">
                  <c:v>-8.2262528551944308E-3</c:v>
                </c:pt>
                <c:pt idx="703">
                  <c:v>-2.7005279719412509E-3</c:v>
                </c:pt>
                <c:pt idx="704">
                  <c:v>-6.0825327536706206E-4</c:v>
                </c:pt>
                <c:pt idx="705">
                  <c:v>2.8118646708962056E-3</c:v>
                </c:pt>
                <c:pt idx="706">
                  <c:v>4.2392922867864405E-3</c:v>
                </c:pt>
                <c:pt idx="707">
                  <c:v>-6.1059466359665842E-3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027200"/>
        <c:axId val="437051392"/>
      </c:scatterChart>
      <c:valAx>
        <c:axId val="437027200"/>
        <c:scaling>
          <c:orientation val="minMax"/>
        </c:scaling>
        <c:delete val="0"/>
        <c:axPos val="b"/>
        <c:title>
          <c:tx>
            <c:strRef>
              <c:f>'Beta-GARCH'!$P$13</c:f>
              <c:strCache>
                <c:ptCount val="1"/>
                <c:pt idx="0">
                  <c:v>Total HypoPL</c:v>
                </c:pt>
              </c:strCache>
            </c:strRef>
          </c:tx>
          <c:overlay val="0"/>
        </c:title>
        <c:numFmt formatCode="General" sourceLinked="1"/>
        <c:majorTickMark val="out"/>
        <c:minorTickMark val="none"/>
        <c:tickLblPos val="nextTo"/>
        <c:crossAx val="437051392"/>
        <c:crosses val="autoZero"/>
        <c:crossBetween val="midCat"/>
      </c:valAx>
      <c:valAx>
        <c:axId val="437051392"/>
        <c:scaling>
          <c:orientation val="minMax"/>
        </c:scaling>
        <c:delete val="0"/>
        <c:axPos val="l"/>
        <c:majorGridlines/>
        <c:title>
          <c:tx>
            <c:strRef>
              <c:f>'Beta-GARCH'!$Q$13</c:f>
              <c:strCache>
                <c:ptCount val="1"/>
                <c:pt idx="0">
                  <c:v>SRHypoPL</c:v>
                </c:pt>
              </c:strCache>
            </c:strRef>
          </c:tx>
          <c:overlay val="0"/>
          <c:txPr>
            <a:bodyPr rot="-5400000" vert="horz"/>
            <a:lstStyle/>
            <a:p>
              <a:pPr>
                <a:defRPr b="1"/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437027200"/>
        <c:crosses val="autoZero"/>
        <c:crossBetween val="midCat"/>
      </c:valAx>
    </c:plotArea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'Beta-GARCH'!$I$13</c:f>
              <c:strCache>
                <c:ptCount val="1"/>
                <c:pt idx="0">
                  <c:v>Variance SF</c:v>
                </c:pt>
              </c:strCache>
            </c:strRef>
          </c:tx>
          <c:marker>
            <c:symbol val="none"/>
          </c:marker>
          <c:cat>
            <c:numRef>
              <c:f>'Beta-GARCH'!$C$14:$C$973</c:f>
              <c:numCache>
                <c:formatCode>m/d/yyyy</c:formatCode>
                <c:ptCount val="960"/>
                <c:pt idx="0">
                  <c:v>40787</c:v>
                </c:pt>
                <c:pt idx="1">
                  <c:v>40788</c:v>
                </c:pt>
                <c:pt idx="2">
                  <c:v>40791</c:v>
                </c:pt>
                <c:pt idx="3">
                  <c:v>40792</c:v>
                </c:pt>
                <c:pt idx="4">
                  <c:v>40793</c:v>
                </c:pt>
                <c:pt idx="5">
                  <c:v>40794</c:v>
                </c:pt>
                <c:pt idx="6">
                  <c:v>40795</c:v>
                </c:pt>
                <c:pt idx="7">
                  <c:v>40798</c:v>
                </c:pt>
                <c:pt idx="8">
                  <c:v>40799</c:v>
                </c:pt>
                <c:pt idx="9">
                  <c:v>40800</c:v>
                </c:pt>
                <c:pt idx="10">
                  <c:v>40801</c:v>
                </c:pt>
                <c:pt idx="11">
                  <c:v>40802</c:v>
                </c:pt>
                <c:pt idx="12">
                  <c:v>40806</c:v>
                </c:pt>
                <c:pt idx="13">
                  <c:v>40807</c:v>
                </c:pt>
                <c:pt idx="14">
                  <c:v>40808</c:v>
                </c:pt>
                <c:pt idx="15">
                  <c:v>40812</c:v>
                </c:pt>
                <c:pt idx="16">
                  <c:v>40813</c:v>
                </c:pt>
                <c:pt idx="17">
                  <c:v>40814</c:v>
                </c:pt>
                <c:pt idx="18">
                  <c:v>40815</c:v>
                </c:pt>
                <c:pt idx="19">
                  <c:v>40816</c:v>
                </c:pt>
                <c:pt idx="20">
                  <c:v>40819</c:v>
                </c:pt>
                <c:pt idx="21">
                  <c:v>40820</c:v>
                </c:pt>
                <c:pt idx="22">
                  <c:v>40821</c:v>
                </c:pt>
                <c:pt idx="23">
                  <c:v>40822</c:v>
                </c:pt>
                <c:pt idx="24">
                  <c:v>40823</c:v>
                </c:pt>
                <c:pt idx="25">
                  <c:v>40827</c:v>
                </c:pt>
                <c:pt idx="26">
                  <c:v>40828</c:v>
                </c:pt>
                <c:pt idx="27">
                  <c:v>40829</c:v>
                </c:pt>
                <c:pt idx="28">
                  <c:v>40830</c:v>
                </c:pt>
                <c:pt idx="29">
                  <c:v>40833</c:v>
                </c:pt>
                <c:pt idx="30">
                  <c:v>40834</c:v>
                </c:pt>
                <c:pt idx="31">
                  <c:v>40835</c:v>
                </c:pt>
                <c:pt idx="32">
                  <c:v>40836</c:v>
                </c:pt>
                <c:pt idx="33">
                  <c:v>40837</c:v>
                </c:pt>
                <c:pt idx="34">
                  <c:v>40840</c:v>
                </c:pt>
                <c:pt idx="35">
                  <c:v>40841</c:v>
                </c:pt>
                <c:pt idx="36">
                  <c:v>40842</c:v>
                </c:pt>
                <c:pt idx="37">
                  <c:v>40843</c:v>
                </c:pt>
                <c:pt idx="38">
                  <c:v>40844</c:v>
                </c:pt>
                <c:pt idx="39">
                  <c:v>40847</c:v>
                </c:pt>
                <c:pt idx="40">
                  <c:v>40848</c:v>
                </c:pt>
                <c:pt idx="41">
                  <c:v>40849</c:v>
                </c:pt>
                <c:pt idx="42">
                  <c:v>40851</c:v>
                </c:pt>
                <c:pt idx="43">
                  <c:v>40854</c:v>
                </c:pt>
                <c:pt idx="44">
                  <c:v>40855</c:v>
                </c:pt>
                <c:pt idx="45">
                  <c:v>40856</c:v>
                </c:pt>
                <c:pt idx="46">
                  <c:v>40857</c:v>
                </c:pt>
                <c:pt idx="47">
                  <c:v>40858</c:v>
                </c:pt>
                <c:pt idx="48">
                  <c:v>40861</c:v>
                </c:pt>
                <c:pt idx="49">
                  <c:v>40862</c:v>
                </c:pt>
                <c:pt idx="50">
                  <c:v>40863</c:v>
                </c:pt>
                <c:pt idx="51">
                  <c:v>40864</c:v>
                </c:pt>
                <c:pt idx="52">
                  <c:v>40865</c:v>
                </c:pt>
                <c:pt idx="53">
                  <c:v>40868</c:v>
                </c:pt>
                <c:pt idx="54">
                  <c:v>40869</c:v>
                </c:pt>
                <c:pt idx="55">
                  <c:v>40871</c:v>
                </c:pt>
                <c:pt idx="56">
                  <c:v>40872</c:v>
                </c:pt>
                <c:pt idx="57">
                  <c:v>40875</c:v>
                </c:pt>
                <c:pt idx="58">
                  <c:v>40876</c:v>
                </c:pt>
                <c:pt idx="59">
                  <c:v>40877</c:v>
                </c:pt>
                <c:pt idx="60">
                  <c:v>40878</c:v>
                </c:pt>
                <c:pt idx="61">
                  <c:v>40879</c:v>
                </c:pt>
                <c:pt idx="62">
                  <c:v>40882</c:v>
                </c:pt>
                <c:pt idx="63">
                  <c:v>40883</c:v>
                </c:pt>
                <c:pt idx="64">
                  <c:v>40884</c:v>
                </c:pt>
                <c:pt idx="65">
                  <c:v>40885</c:v>
                </c:pt>
                <c:pt idx="66">
                  <c:v>40886</c:v>
                </c:pt>
                <c:pt idx="67">
                  <c:v>40889</c:v>
                </c:pt>
                <c:pt idx="68">
                  <c:v>40890</c:v>
                </c:pt>
                <c:pt idx="69">
                  <c:v>40891</c:v>
                </c:pt>
                <c:pt idx="70">
                  <c:v>40892</c:v>
                </c:pt>
                <c:pt idx="71">
                  <c:v>40893</c:v>
                </c:pt>
                <c:pt idx="72">
                  <c:v>40896</c:v>
                </c:pt>
                <c:pt idx="73">
                  <c:v>40897</c:v>
                </c:pt>
                <c:pt idx="74">
                  <c:v>40898</c:v>
                </c:pt>
                <c:pt idx="75">
                  <c:v>40899</c:v>
                </c:pt>
                <c:pt idx="76">
                  <c:v>40903</c:v>
                </c:pt>
                <c:pt idx="77">
                  <c:v>40904</c:v>
                </c:pt>
                <c:pt idx="78">
                  <c:v>40905</c:v>
                </c:pt>
                <c:pt idx="79">
                  <c:v>40906</c:v>
                </c:pt>
                <c:pt idx="80">
                  <c:v>40907</c:v>
                </c:pt>
                <c:pt idx="81">
                  <c:v>40912</c:v>
                </c:pt>
                <c:pt idx="82">
                  <c:v>40913</c:v>
                </c:pt>
                <c:pt idx="83">
                  <c:v>40914</c:v>
                </c:pt>
                <c:pt idx="84">
                  <c:v>40918</c:v>
                </c:pt>
                <c:pt idx="85">
                  <c:v>40919</c:v>
                </c:pt>
                <c:pt idx="86">
                  <c:v>40920</c:v>
                </c:pt>
                <c:pt idx="87">
                  <c:v>40921</c:v>
                </c:pt>
                <c:pt idx="88">
                  <c:v>40924</c:v>
                </c:pt>
                <c:pt idx="89">
                  <c:v>40925</c:v>
                </c:pt>
                <c:pt idx="90">
                  <c:v>40926</c:v>
                </c:pt>
                <c:pt idx="91">
                  <c:v>40927</c:v>
                </c:pt>
                <c:pt idx="92">
                  <c:v>40928</c:v>
                </c:pt>
                <c:pt idx="93">
                  <c:v>40931</c:v>
                </c:pt>
                <c:pt idx="94">
                  <c:v>40932</c:v>
                </c:pt>
                <c:pt idx="95">
                  <c:v>40933</c:v>
                </c:pt>
                <c:pt idx="96">
                  <c:v>40934</c:v>
                </c:pt>
                <c:pt idx="97">
                  <c:v>40935</c:v>
                </c:pt>
                <c:pt idx="98">
                  <c:v>40938</c:v>
                </c:pt>
                <c:pt idx="99">
                  <c:v>40939</c:v>
                </c:pt>
                <c:pt idx="100">
                  <c:v>40940</c:v>
                </c:pt>
                <c:pt idx="101">
                  <c:v>40941</c:v>
                </c:pt>
                <c:pt idx="102">
                  <c:v>40942</c:v>
                </c:pt>
                <c:pt idx="103">
                  <c:v>40945</c:v>
                </c:pt>
                <c:pt idx="104">
                  <c:v>40946</c:v>
                </c:pt>
                <c:pt idx="105">
                  <c:v>40947</c:v>
                </c:pt>
                <c:pt idx="106">
                  <c:v>40948</c:v>
                </c:pt>
                <c:pt idx="107">
                  <c:v>40949</c:v>
                </c:pt>
                <c:pt idx="108">
                  <c:v>40952</c:v>
                </c:pt>
                <c:pt idx="109">
                  <c:v>40953</c:v>
                </c:pt>
                <c:pt idx="110">
                  <c:v>40954</c:v>
                </c:pt>
                <c:pt idx="111">
                  <c:v>40955</c:v>
                </c:pt>
                <c:pt idx="112">
                  <c:v>40956</c:v>
                </c:pt>
                <c:pt idx="113">
                  <c:v>40959</c:v>
                </c:pt>
                <c:pt idx="114">
                  <c:v>40960</c:v>
                </c:pt>
                <c:pt idx="115">
                  <c:v>40961</c:v>
                </c:pt>
                <c:pt idx="116">
                  <c:v>40962</c:v>
                </c:pt>
                <c:pt idx="117">
                  <c:v>40963</c:v>
                </c:pt>
                <c:pt idx="118">
                  <c:v>40966</c:v>
                </c:pt>
                <c:pt idx="119">
                  <c:v>40967</c:v>
                </c:pt>
                <c:pt idx="120">
                  <c:v>40968</c:v>
                </c:pt>
                <c:pt idx="121">
                  <c:v>40969</c:v>
                </c:pt>
                <c:pt idx="122">
                  <c:v>40970</c:v>
                </c:pt>
                <c:pt idx="123">
                  <c:v>40973</c:v>
                </c:pt>
                <c:pt idx="124">
                  <c:v>40974</c:v>
                </c:pt>
                <c:pt idx="125">
                  <c:v>40975</c:v>
                </c:pt>
                <c:pt idx="126">
                  <c:v>40976</c:v>
                </c:pt>
                <c:pt idx="127">
                  <c:v>40977</c:v>
                </c:pt>
                <c:pt idx="128">
                  <c:v>40980</c:v>
                </c:pt>
                <c:pt idx="129">
                  <c:v>40981</c:v>
                </c:pt>
                <c:pt idx="130">
                  <c:v>40982</c:v>
                </c:pt>
                <c:pt idx="131">
                  <c:v>40983</c:v>
                </c:pt>
                <c:pt idx="132">
                  <c:v>40984</c:v>
                </c:pt>
                <c:pt idx="133">
                  <c:v>40987</c:v>
                </c:pt>
                <c:pt idx="134">
                  <c:v>40989</c:v>
                </c:pt>
                <c:pt idx="135">
                  <c:v>40990</c:v>
                </c:pt>
                <c:pt idx="136">
                  <c:v>40991</c:v>
                </c:pt>
                <c:pt idx="137">
                  <c:v>40994</c:v>
                </c:pt>
                <c:pt idx="138">
                  <c:v>40995</c:v>
                </c:pt>
                <c:pt idx="139">
                  <c:v>40996</c:v>
                </c:pt>
                <c:pt idx="140">
                  <c:v>40997</c:v>
                </c:pt>
                <c:pt idx="141">
                  <c:v>40998</c:v>
                </c:pt>
                <c:pt idx="142">
                  <c:v>41001</c:v>
                </c:pt>
                <c:pt idx="143">
                  <c:v>41002</c:v>
                </c:pt>
                <c:pt idx="144">
                  <c:v>41003</c:v>
                </c:pt>
                <c:pt idx="145">
                  <c:v>41004</c:v>
                </c:pt>
                <c:pt idx="146">
                  <c:v>41005</c:v>
                </c:pt>
                <c:pt idx="147">
                  <c:v>41008</c:v>
                </c:pt>
                <c:pt idx="148">
                  <c:v>41009</c:v>
                </c:pt>
                <c:pt idx="149">
                  <c:v>41010</c:v>
                </c:pt>
                <c:pt idx="150">
                  <c:v>41011</c:v>
                </c:pt>
                <c:pt idx="151">
                  <c:v>41012</c:v>
                </c:pt>
                <c:pt idx="152">
                  <c:v>41015</c:v>
                </c:pt>
                <c:pt idx="153">
                  <c:v>41016</c:v>
                </c:pt>
                <c:pt idx="154">
                  <c:v>41017</c:v>
                </c:pt>
                <c:pt idx="155">
                  <c:v>41018</c:v>
                </c:pt>
                <c:pt idx="156">
                  <c:v>41019</c:v>
                </c:pt>
                <c:pt idx="157">
                  <c:v>41022</c:v>
                </c:pt>
                <c:pt idx="158">
                  <c:v>41023</c:v>
                </c:pt>
                <c:pt idx="159">
                  <c:v>41024</c:v>
                </c:pt>
                <c:pt idx="160">
                  <c:v>41025</c:v>
                </c:pt>
                <c:pt idx="161">
                  <c:v>41026</c:v>
                </c:pt>
                <c:pt idx="162">
                  <c:v>41030</c:v>
                </c:pt>
                <c:pt idx="163">
                  <c:v>41031</c:v>
                </c:pt>
                <c:pt idx="164">
                  <c:v>41036</c:v>
                </c:pt>
                <c:pt idx="165">
                  <c:v>41037</c:v>
                </c:pt>
                <c:pt idx="166">
                  <c:v>41038</c:v>
                </c:pt>
                <c:pt idx="167">
                  <c:v>41039</c:v>
                </c:pt>
                <c:pt idx="168">
                  <c:v>41040</c:v>
                </c:pt>
                <c:pt idx="169">
                  <c:v>41043</c:v>
                </c:pt>
                <c:pt idx="170">
                  <c:v>41044</c:v>
                </c:pt>
                <c:pt idx="171">
                  <c:v>41045</c:v>
                </c:pt>
                <c:pt idx="172">
                  <c:v>41046</c:v>
                </c:pt>
                <c:pt idx="173">
                  <c:v>41047</c:v>
                </c:pt>
                <c:pt idx="174">
                  <c:v>41050</c:v>
                </c:pt>
                <c:pt idx="175">
                  <c:v>41051</c:v>
                </c:pt>
                <c:pt idx="176">
                  <c:v>41052</c:v>
                </c:pt>
                <c:pt idx="177">
                  <c:v>41053</c:v>
                </c:pt>
                <c:pt idx="178">
                  <c:v>41054</c:v>
                </c:pt>
                <c:pt idx="179">
                  <c:v>41057</c:v>
                </c:pt>
                <c:pt idx="180">
                  <c:v>41058</c:v>
                </c:pt>
                <c:pt idx="181">
                  <c:v>41059</c:v>
                </c:pt>
                <c:pt idx="182">
                  <c:v>41060</c:v>
                </c:pt>
                <c:pt idx="183">
                  <c:v>41061</c:v>
                </c:pt>
                <c:pt idx="184">
                  <c:v>41064</c:v>
                </c:pt>
                <c:pt idx="185">
                  <c:v>41065</c:v>
                </c:pt>
                <c:pt idx="186">
                  <c:v>41066</c:v>
                </c:pt>
                <c:pt idx="187">
                  <c:v>41067</c:v>
                </c:pt>
                <c:pt idx="188">
                  <c:v>41068</c:v>
                </c:pt>
                <c:pt idx="189">
                  <c:v>41071</c:v>
                </c:pt>
                <c:pt idx="190">
                  <c:v>41072</c:v>
                </c:pt>
                <c:pt idx="191">
                  <c:v>41073</c:v>
                </c:pt>
                <c:pt idx="192">
                  <c:v>41074</c:v>
                </c:pt>
                <c:pt idx="193">
                  <c:v>41075</c:v>
                </c:pt>
                <c:pt idx="194">
                  <c:v>41078</c:v>
                </c:pt>
                <c:pt idx="195">
                  <c:v>41079</c:v>
                </c:pt>
                <c:pt idx="196">
                  <c:v>41080</c:v>
                </c:pt>
                <c:pt idx="197">
                  <c:v>41081</c:v>
                </c:pt>
                <c:pt idx="198">
                  <c:v>41082</c:v>
                </c:pt>
                <c:pt idx="199">
                  <c:v>41085</c:v>
                </c:pt>
                <c:pt idx="200">
                  <c:v>41086</c:v>
                </c:pt>
                <c:pt idx="201">
                  <c:v>41087</c:v>
                </c:pt>
                <c:pt idx="202">
                  <c:v>41088</c:v>
                </c:pt>
                <c:pt idx="203">
                  <c:v>41089</c:v>
                </c:pt>
                <c:pt idx="204">
                  <c:v>41092</c:v>
                </c:pt>
                <c:pt idx="205">
                  <c:v>41093</c:v>
                </c:pt>
                <c:pt idx="206">
                  <c:v>41094</c:v>
                </c:pt>
                <c:pt idx="207">
                  <c:v>41095</c:v>
                </c:pt>
                <c:pt idx="208">
                  <c:v>41096</c:v>
                </c:pt>
                <c:pt idx="209">
                  <c:v>41099</c:v>
                </c:pt>
                <c:pt idx="210">
                  <c:v>41100</c:v>
                </c:pt>
                <c:pt idx="211">
                  <c:v>41101</c:v>
                </c:pt>
                <c:pt idx="212">
                  <c:v>41102</c:v>
                </c:pt>
                <c:pt idx="213">
                  <c:v>41103</c:v>
                </c:pt>
                <c:pt idx="214">
                  <c:v>41107</c:v>
                </c:pt>
                <c:pt idx="215">
                  <c:v>41108</c:v>
                </c:pt>
                <c:pt idx="216">
                  <c:v>41109</c:v>
                </c:pt>
                <c:pt idx="217">
                  <c:v>41110</c:v>
                </c:pt>
                <c:pt idx="218">
                  <c:v>41113</c:v>
                </c:pt>
                <c:pt idx="219">
                  <c:v>41114</c:v>
                </c:pt>
                <c:pt idx="220">
                  <c:v>41115</c:v>
                </c:pt>
                <c:pt idx="221">
                  <c:v>41116</c:v>
                </c:pt>
                <c:pt idx="222">
                  <c:v>41117</c:v>
                </c:pt>
                <c:pt idx="223">
                  <c:v>41120</c:v>
                </c:pt>
                <c:pt idx="224">
                  <c:v>41121</c:v>
                </c:pt>
                <c:pt idx="225">
                  <c:v>41122</c:v>
                </c:pt>
                <c:pt idx="226">
                  <c:v>41123</c:v>
                </c:pt>
                <c:pt idx="227">
                  <c:v>41124</c:v>
                </c:pt>
                <c:pt idx="228">
                  <c:v>41127</c:v>
                </c:pt>
                <c:pt idx="229">
                  <c:v>41128</c:v>
                </c:pt>
                <c:pt idx="230">
                  <c:v>41129</c:v>
                </c:pt>
                <c:pt idx="231">
                  <c:v>41130</c:v>
                </c:pt>
                <c:pt idx="232">
                  <c:v>41131</c:v>
                </c:pt>
                <c:pt idx="233">
                  <c:v>41134</c:v>
                </c:pt>
                <c:pt idx="234">
                  <c:v>41135</c:v>
                </c:pt>
                <c:pt idx="235">
                  <c:v>41136</c:v>
                </c:pt>
                <c:pt idx="236">
                  <c:v>41137</c:v>
                </c:pt>
                <c:pt idx="237">
                  <c:v>41138</c:v>
                </c:pt>
                <c:pt idx="238">
                  <c:v>41141</c:v>
                </c:pt>
                <c:pt idx="239">
                  <c:v>41142</c:v>
                </c:pt>
                <c:pt idx="240">
                  <c:v>41143</c:v>
                </c:pt>
                <c:pt idx="241">
                  <c:v>41144</c:v>
                </c:pt>
                <c:pt idx="242">
                  <c:v>41145</c:v>
                </c:pt>
                <c:pt idx="243">
                  <c:v>41148</c:v>
                </c:pt>
                <c:pt idx="244">
                  <c:v>41149</c:v>
                </c:pt>
                <c:pt idx="245">
                  <c:v>41150</c:v>
                </c:pt>
                <c:pt idx="246">
                  <c:v>41151</c:v>
                </c:pt>
                <c:pt idx="247">
                  <c:v>41152</c:v>
                </c:pt>
                <c:pt idx="248">
                  <c:v>41155</c:v>
                </c:pt>
                <c:pt idx="249">
                  <c:v>41156</c:v>
                </c:pt>
                <c:pt idx="250">
                  <c:v>41157</c:v>
                </c:pt>
                <c:pt idx="251">
                  <c:v>41158</c:v>
                </c:pt>
                <c:pt idx="252">
                  <c:v>41159</c:v>
                </c:pt>
                <c:pt idx="253">
                  <c:v>41162</c:v>
                </c:pt>
                <c:pt idx="254">
                  <c:v>41163</c:v>
                </c:pt>
                <c:pt idx="255">
                  <c:v>41164</c:v>
                </c:pt>
                <c:pt idx="256">
                  <c:v>41165</c:v>
                </c:pt>
                <c:pt idx="257">
                  <c:v>41166</c:v>
                </c:pt>
                <c:pt idx="258">
                  <c:v>41170</c:v>
                </c:pt>
                <c:pt idx="259">
                  <c:v>41171</c:v>
                </c:pt>
                <c:pt idx="260">
                  <c:v>41172</c:v>
                </c:pt>
                <c:pt idx="261">
                  <c:v>41173</c:v>
                </c:pt>
                <c:pt idx="262">
                  <c:v>41176</c:v>
                </c:pt>
                <c:pt idx="263">
                  <c:v>41177</c:v>
                </c:pt>
                <c:pt idx="264">
                  <c:v>41178</c:v>
                </c:pt>
                <c:pt idx="265">
                  <c:v>41179</c:v>
                </c:pt>
                <c:pt idx="266">
                  <c:v>41180</c:v>
                </c:pt>
                <c:pt idx="267">
                  <c:v>41183</c:v>
                </c:pt>
                <c:pt idx="268">
                  <c:v>41184</c:v>
                </c:pt>
                <c:pt idx="269">
                  <c:v>41185</c:v>
                </c:pt>
                <c:pt idx="270">
                  <c:v>41186</c:v>
                </c:pt>
                <c:pt idx="271">
                  <c:v>41187</c:v>
                </c:pt>
                <c:pt idx="272">
                  <c:v>41191</c:v>
                </c:pt>
                <c:pt idx="273">
                  <c:v>41192</c:v>
                </c:pt>
                <c:pt idx="274">
                  <c:v>41193</c:v>
                </c:pt>
                <c:pt idx="275">
                  <c:v>41194</c:v>
                </c:pt>
                <c:pt idx="276">
                  <c:v>41197</c:v>
                </c:pt>
                <c:pt idx="277">
                  <c:v>41198</c:v>
                </c:pt>
                <c:pt idx="278">
                  <c:v>41199</c:v>
                </c:pt>
                <c:pt idx="279">
                  <c:v>41200</c:v>
                </c:pt>
                <c:pt idx="280">
                  <c:v>41201</c:v>
                </c:pt>
                <c:pt idx="281">
                  <c:v>41204</c:v>
                </c:pt>
                <c:pt idx="282">
                  <c:v>41205</c:v>
                </c:pt>
                <c:pt idx="283">
                  <c:v>41206</c:v>
                </c:pt>
                <c:pt idx="284">
                  <c:v>41207</c:v>
                </c:pt>
                <c:pt idx="285">
                  <c:v>41208</c:v>
                </c:pt>
                <c:pt idx="286">
                  <c:v>41211</c:v>
                </c:pt>
                <c:pt idx="287">
                  <c:v>41212</c:v>
                </c:pt>
                <c:pt idx="288">
                  <c:v>41213</c:v>
                </c:pt>
                <c:pt idx="289">
                  <c:v>41214</c:v>
                </c:pt>
                <c:pt idx="290">
                  <c:v>41215</c:v>
                </c:pt>
                <c:pt idx="291">
                  <c:v>41218</c:v>
                </c:pt>
                <c:pt idx="292">
                  <c:v>41219</c:v>
                </c:pt>
                <c:pt idx="293">
                  <c:v>41220</c:v>
                </c:pt>
                <c:pt idx="294">
                  <c:v>41221</c:v>
                </c:pt>
                <c:pt idx="295">
                  <c:v>41222</c:v>
                </c:pt>
                <c:pt idx="296">
                  <c:v>41225</c:v>
                </c:pt>
                <c:pt idx="297">
                  <c:v>41226</c:v>
                </c:pt>
                <c:pt idx="298">
                  <c:v>41227</c:v>
                </c:pt>
                <c:pt idx="299">
                  <c:v>41228</c:v>
                </c:pt>
                <c:pt idx="300">
                  <c:v>41229</c:v>
                </c:pt>
                <c:pt idx="301">
                  <c:v>41232</c:v>
                </c:pt>
                <c:pt idx="302">
                  <c:v>41233</c:v>
                </c:pt>
                <c:pt idx="303">
                  <c:v>41234</c:v>
                </c:pt>
                <c:pt idx="304">
                  <c:v>41235</c:v>
                </c:pt>
                <c:pt idx="305">
                  <c:v>41239</c:v>
                </c:pt>
                <c:pt idx="306">
                  <c:v>41240</c:v>
                </c:pt>
                <c:pt idx="307">
                  <c:v>41241</c:v>
                </c:pt>
                <c:pt idx="308">
                  <c:v>41242</c:v>
                </c:pt>
                <c:pt idx="309">
                  <c:v>41243</c:v>
                </c:pt>
                <c:pt idx="310">
                  <c:v>41246</c:v>
                </c:pt>
                <c:pt idx="311">
                  <c:v>41247</c:v>
                </c:pt>
                <c:pt idx="312">
                  <c:v>41248</c:v>
                </c:pt>
                <c:pt idx="313">
                  <c:v>41249</c:v>
                </c:pt>
                <c:pt idx="314">
                  <c:v>41250</c:v>
                </c:pt>
                <c:pt idx="315">
                  <c:v>41253</c:v>
                </c:pt>
                <c:pt idx="316">
                  <c:v>41254</c:v>
                </c:pt>
                <c:pt idx="317">
                  <c:v>41255</c:v>
                </c:pt>
                <c:pt idx="318">
                  <c:v>41256</c:v>
                </c:pt>
                <c:pt idx="319">
                  <c:v>41257</c:v>
                </c:pt>
                <c:pt idx="320">
                  <c:v>41260</c:v>
                </c:pt>
                <c:pt idx="321">
                  <c:v>41261</c:v>
                </c:pt>
                <c:pt idx="322">
                  <c:v>41262</c:v>
                </c:pt>
                <c:pt idx="323">
                  <c:v>41263</c:v>
                </c:pt>
                <c:pt idx="324">
                  <c:v>41264</c:v>
                </c:pt>
                <c:pt idx="325">
                  <c:v>41268</c:v>
                </c:pt>
                <c:pt idx="326">
                  <c:v>41269</c:v>
                </c:pt>
                <c:pt idx="327">
                  <c:v>41270</c:v>
                </c:pt>
                <c:pt idx="328">
                  <c:v>41271</c:v>
                </c:pt>
                <c:pt idx="329">
                  <c:v>41278</c:v>
                </c:pt>
                <c:pt idx="330">
                  <c:v>41281</c:v>
                </c:pt>
                <c:pt idx="331">
                  <c:v>41282</c:v>
                </c:pt>
                <c:pt idx="332">
                  <c:v>41283</c:v>
                </c:pt>
                <c:pt idx="333">
                  <c:v>41284</c:v>
                </c:pt>
                <c:pt idx="334">
                  <c:v>41285</c:v>
                </c:pt>
                <c:pt idx="335">
                  <c:v>41289</c:v>
                </c:pt>
                <c:pt idx="336">
                  <c:v>41290</c:v>
                </c:pt>
                <c:pt idx="337">
                  <c:v>41291</c:v>
                </c:pt>
                <c:pt idx="338">
                  <c:v>41292</c:v>
                </c:pt>
                <c:pt idx="339">
                  <c:v>41295</c:v>
                </c:pt>
                <c:pt idx="340">
                  <c:v>41296</c:v>
                </c:pt>
                <c:pt idx="341">
                  <c:v>41297</c:v>
                </c:pt>
                <c:pt idx="342">
                  <c:v>41298</c:v>
                </c:pt>
                <c:pt idx="343">
                  <c:v>41299</c:v>
                </c:pt>
                <c:pt idx="344">
                  <c:v>41302</c:v>
                </c:pt>
                <c:pt idx="345">
                  <c:v>41303</c:v>
                </c:pt>
                <c:pt idx="346">
                  <c:v>41304</c:v>
                </c:pt>
                <c:pt idx="347">
                  <c:v>41305</c:v>
                </c:pt>
                <c:pt idx="348">
                  <c:v>41306</c:v>
                </c:pt>
                <c:pt idx="349">
                  <c:v>41309</c:v>
                </c:pt>
                <c:pt idx="350">
                  <c:v>41310</c:v>
                </c:pt>
                <c:pt idx="351">
                  <c:v>41311</c:v>
                </c:pt>
                <c:pt idx="352">
                  <c:v>41312</c:v>
                </c:pt>
                <c:pt idx="353">
                  <c:v>41313</c:v>
                </c:pt>
                <c:pt idx="354">
                  <c:v>41317</c:v>
                </c:pt>
                <c:pt idx="355">
                  <c:v>41318</c:v>
                </c:pt>
                <c:pt idx="356">
                  <c:v>41319</c:v>
                </c:pt>
                <c:pt idx="357">
                  <c:v>41320</c:v>
                </c:pt>
                <c:pt idx="358">
                  <c:v>41323</c:v>
                </c:pt>
                <c:pt idx="359">
                  <c:v>41324</c:v>
                </c:pt>
                <c:pt idx="360">
                  <c:v>41325</c:v>
                </c:pt>
                <c:pt idx="361">
                  <c:v>41326</c:v>
                </c:pt>
                <c:pt idx="362">
                  <c:v>41327</c:v>
                </c:pt>
                <c:pt idx="363">
                  <c:v>41330</c:v>
                </c:pt>
                <c:pt idx="364">
                  <c:v>41331</c:v>
                </c:pt>
                <c:pt idx="365">
                  <c:v>41332</c:v>
                </c:pt>
                <c:pt idx="366">
                  <c:v>41333</c:v>
                </c:pt>
                <c:pt idx="367">
                  <c:v>41334</c:v>
                </c:pt>
                <c:pt idx="368">
                  <c:v>41337</c:v>
                </c:pt>
                <c:pt idx="369">
                  <c:v>41338</c:v>
                </c:pt>
                <c:pt idx="370">
                  <c:v>41339</c:v>
                </c:pt>
                <c:pt idx="371">
                  <c:v>41340</c:v>
                </c:pt>
                <c:pt idx="372">
                  <c:v>41341</c:v>
                </c:pt>
                <c:pt idx="373">
                  <c:v>41344</c:v>
                </c:pt>
                <c:pt idx="374">
                  <c:v>41345</c:v>
                </c:pt>
                <c:pt idx="375">
                  <c:v>41346</c:v>
                </c:pt>
                <c:pt idx="376">
                  <c:v>41347</c:v>
                </c:pt>
                <c:pt idx="377">
                  <c:v>41348</c:v>
                </c:pt>
                <c:pt idx="378">
                  <c:v>41351</c:v>
                </c:pt>
                <c:pt idx="379">
                  <c:v>41352</c:v>
                </c:pt>
                <c:pt idx="380">
                  <c:v>41354</c:v>
                </c:pt>
                <c:pt idx="381">
                  <c:v>41355</c:v>
                </c:pt>
                <c:pt idx="382">
                  <c:v>41358</c:v>
                </c:pt>
                <c:pt idx="383">
                  <c:v>41359</c:v>
                </c:pt>
                <c:pt idx="384">
                  <c:v>41360</c:v>
                </c:pt>
                <c:pt idx="385">
                  <c:v>41361</c:v>
                </c:pt>
                <c:pt idx="386">
                  <c:v>41362</c:v>
                </c:pt>
                <c:pt idx="387">
                  <c:v>41365</c:v>
                </c:pt>
                <c:pt idx="388">
                  <c:v>41366</c:v>
                </c:pt>
                <c:pt idx="389">
                  <c:v>41367</c:v>
                </c:pt>
                <c:pt idx="390">
                  <c:v>41368</c:v>
                </c:pt>
                <c:pt idx="391">
                  <c:v>41369</c:v>
                </c:pt>
                <c:pt idx="392">
                  <c:v>41372</c:v>
                </c:pt>
                <c:pt idx="393">
                  <c:v>41373</c:v>
                </c:pt>
                <c:pt idx="394">
                  <c:v>41374</c:v>
                </c:pt>
                <c:pt idx="395">
                  <c:v>41375</c:v>
                </c:pt>
                <c:pt idx="396">
                  <c:v>41376</c:v>
                </c:pt>
                <c:pt idx="397">
                  <c:v>41379</c:v>
                </c:pt>
                <c:pt idx="398">
                  <c:v>41380</c:v>
                </c:pt>
                <c:pt idx="399">
                  <c:v>41381</c:v>
                </c:pt>
                <c:pt idx="400">
                  <c:v>41382</c:v>
                </c:pt>
                <c:pt idx="401">
                  <c:v>41383</c:v>
                </c:pt>
                <c:pt idx="402">
                  <c:v>41386</c:v>
                </c:pt>
                <c:pt idx="403">
                  <c:v>41387</c:v>
                </c:pt>
                <c:pt idx="404">
                  <c:v>41388</c:v>
                </c:pt>
                <c:pt idx="405">
                  <c:v>41389</c:v>
                </c:pt>
                <c:pt idx="406">
                  <c:v>41390</c:v>
                </c:pt>
                <c:pt idx="407">
                  <c:v>41394</c:v>
                </c:pt>
                <c:pt idx="408">
                  <c:v>41395</c:v>
                </c:pt>
                <c:pt idx="409">
                  <c:v>41396</c:v>
                </c:pt>
                <c:pt idx="410">
                  <c:v>41401</c:v>
                </c:pt>
                <c:pt idx="411">
                  <c:v>41402</c:v>
                </c:pt>
                <c:pt idx="412">
                  <c:v>41403</c:v>
                </c:pt>
                <c:pt idx="413">
                  <c:v>41404</c:v>
                </c:pt>
                <c:pt idx="414">
                  <c:v>41407</c:v>
                </c:pt>
                <c:pt idx="415">
                  <c:v>41408</c:v>
                </c:pt>
                <c:pt idx="416">
                  <c:v>41409</c:v>
                </c:pt>
                <c:pt idx="417">
                  <c:v>41410</c:v>
                </c:pt>
                <c:pt idx="418">
                  <c:v>41411</c:v>
                </c:pt>
                <c:pt idx="419">
                  <c:v>41414</c:v>
                </c:pt>
                <c:pt idx="420">
                  <c:v>41415</c:v>
                </c:pt>
                <c:pt idx="421">
                  <c:v>41416</c:v>
                </c:pt>
                <c:pt idx="422">
                  <c:v>41417</c:v>
                </c:pt>
                <c:pt idx="423">
                  <c:v>41418</c:v>
                </c:pt>
                <c:pt idx="424">
                  <c:v>41421</c:v>
                </c:pt>
                <c:pt idx="425">
                  <c:v>41422</c:v>
                </c:pt>
                <c:pt idx="426">
                  <c:v>41423</c:v>
                </c:pt>
                <c:pt idx="427">
                  <c:v>41424</c:v>
                </c:pt>
                <c:pt idx="428">
                  <c:v>41425</c:v>
                </c:pt>
                <c:pt idx="429">
                  <c:v>41428</c:v>
                </c:pt>
                <c:pt idx="430">
                  <c:v>41429</c:v>
                </c:pt>
                <c:pt idx="431">
                  <c:v>41430</c:v>
                </c:pt>
                <c:pt idx="432">
                  <c:v>41431</c:v>
                </c:pt>
                <c:pt idx="433">
                  <c:v>41432</c:v>
                </c:pt>
                <c:pt idx="434">
                  <c:v>41435</c:v>
                </c:pt>
                <c:pt idx="435">
                  <c:v>41436</c:v>
                </c:pt>
                <c:pt idx="436">
                  <c:v>41437</c:v>
                </c:pt>
                <c:pt idx="437">
                  <c:v>41438</c:v>
                </c:pt>
                <c:pt idx="438">
                  <c:v>41439</c:v>
                </c:pt>
                <c:pt idx="439">
                  <c:v>41442</c:v>
                </c:pt>
                <c:pt idx="440">
                  <c:v>41443</c:v>
                </c:pt>
                <c:pt idx="441">
                  <c:v>41444</c:v>
                </c:pt>
                <c:pt idx="442">
                  <c:v>41445</c:v>
                </c:pt>
                <c:pt idx="443">
                  <c:v>41446</c:v>
                </c:pt>
                <c:pt idx="444">
                  <c:v>41449</c:v>
                </c:pt>
                <c:pt idx="445">
                  <c:v>41450</c:v>
                </c:pt>
                <c:pt idx="446">
                  <c:v>41451</c:v>
                </c:pt>
                <c:pt idx="447">
                  <c:v>41452</c:v>
                </c:pt>
                <c:pt idx="448">
                  <c:v>41453</c:v>
                </c:pt>
                <c:pt idx="449">
                  <c:v>41456</c:v>
                </c:pt>
                <c:pt idx="450">
                  <c:v>41457</c:v>
                </c:pt>
                <c:pt idx="451">
                  <c:v>41458</c:v>
                </c:pt>
                <c:pt idx="452">
                  <c:v>41459</c:v>
                </c:pt>
                <c:pt idx="453">
                  <c:v>41460</c:v>
                </c:pt>
                <c:pt idx="454">
                  <c:v>41463</c:v>
                </c:pt>
                <c:pt idx="455">
                  <c:v>41464</c:v>
                </c:pt>
                <c:pt idx="456">
                  <c:v>41465</c:v>
                </c:pt>
                <c:pt idx="457">
                  <c:v>41466</c:v>
                </c:pt>
                <c:pt idx="458">
                  <c:v>41467</c:v>
                </c:pt>
                <c:pt idx="459">
                  <c:v>41471</c:v>
                </c:pt>
                <c:pt idx="460">
                  <c:v>41472</c:v>
                </c:pt>
                <c:pt idx="461">
                  <c:v>41473</c:v>
                </c:pt>
                <c:pt idx="462">
                  <c:v>41474</c:v>
                </c:pt>
                <c:pt idx="463">
                  <c:v>41477</c:v>
                </c:pt>
                <c:pt idx="464">
                  <c:v>41478</c:v>
                </c:pt>
                <c:pt idx="465">
                  <c:v>41479</c:v>
                </c:pt>
                <c:pt idx="466">
                  <c:v>41480</c:v>
                </c:pt>
                <c:pt idx="467">
                  <c:v>41481</c:v>
                </c:pt>
                <c:pt idx="468">
                  <c:v>41484</c:v>
                </c:pt>
                <c:pt idx="469">
                  <c:v>41485</c:v>
                </c:pt>
                <c:pt idx="470">
                  <c:v>41486</c:v>
                </c:pt>
                <c:pt idx="471">
                  <c:v>41487</c:v>
                </c:pt>
                <c:pt idx="472">
                  <c:v>41488</c:v>
                </c:pt>
                <c:pt idx="473">
                  <c:v>41491</c:v>
                </c:pt>
                <c:pt idx="474">
                  <c:v>41492</c:v>
                </c:pt>
                <c:pt idx="475">
                  <c:v>41493</c:v>
                </c:pt>
                <c:pt idx="476">
                  <c:v>41494</c:v>
                </c:pt>
                <c:pt idx="477">
                  <c:v>41495</c:v>
                </c:pt>
                <c:pt idx="478">
                  <c:v>41498</c:v>
                </c:pt>
                <c:pt idx="479">
                  <c:v>41499</c:v>
                </c:pt>
                <c:pt idx="480">
                  <c:v>41500</c:v>
                </c:pt>
                <c:pt idx="481">
                  <c:v>41501</c:v>
                </c:pt>
                <c:pt idx="482">
                  <c:v>41502</c:v>
                </c:pt>
                <c:pt idx="483">
                  <c:v>41505</c:v>
                </c:pt>
                <c:pt idx="484">
                  <c:v>41506</c:v>
                </c:pt>
                <c:pt idx="485">
                  <c:v>41507</c:v>
                </c:pt>
                <c:pt idx="486">
                  <c:v>41508</c:v>
                </c:pt>
                <c:pt idx="487">
                  <c:v>41509</c:v>
                </c:pt>
                <c:pt idx="488">
                  <c:v>41512</c:v>
                </c:pt>
                <c:pt idx="489">
                  <c:v>41513</c:v>
                </c:pt>
                <c:pt idx="490">
                  <c:v>41514</c:v>
                </c:pt>
                <c:pt idx="491">
                  <c:v>41515</c:v>
                </c:pt>
                <c:pt idx="492">
                  <c:v>41516</c:v>
                </c:pt>
                <c:pt idx="493">
                  <c:v>41519</c:v>
                </c:pt>
                <c:pt idx="494">
                  <c:v>41520</c:v>
                </c:pt>
                <c:pt idx="495">
                  <c:v>41521</c:v>
                </c:pt>
                <c:pt idx="496">
                  <c:v>41522</c:v>
                </c:pt>
                <c:pt idx="497">
                  <c:v>41523</c:v>
                </c:pt>
                <c:pt idx="498">
                  <c:v>41526</c:v>
                </c:pt>
                <c:pt idx="499">
                  <c:v>41527</c:v>
                </c:pt>
                <c:pt idx="500">
                  <c:v>41528</c:v>
                </c:pt>
                <c:pt idx="501">
                  <c:v>41529</c:v>
                </c:pt>
                <c:pt idx="502">
                  <c:v>41530</c:v>
                </c:pt>
                <c:pt idx="503">
                  <c:v>41534</c:v>
                </c:pt>
                <c:pt idx="504">
                  <c:v>41535</c:v>
                </c:pt>
                <c:pt idx="505">
                  <c:v>41536</c:v>
                </c:pt>
                <c:pt idx="506">
                  <c:v>41537</c:v>
                </c:pt>
                <c:pt idx="507">
                  <c:v>41541</c:v>
                </c:pt>
                <c:pt idx="508">
                  <c:v>41542</c:v>
                </c:pt>
                <c:pt idx="509">
                  <c:v>41543</c:v>
                </c:pt>
                <c:pt idx="510">
                  <c:v>41544</c:v>
                </c:pt>
                <c:pt idx="511">
                  <c:v>41547</c:v>
                </c:pt>
                <c:pt idx="512">
                  <c:v>41548</c:v>
                </c:pt>
                <c:pt idx="513">
                  <c:v>41549</c:v>
                </c:pt>
                <c:pt idx="514">
                  <c:v>41550</c:v>
                </c:pt>
                <c:pt idx="515">
                  <c:v>41551</c:v>
                </c:pt>
                <c:pt idx="516">
                  <c:v>41554</c:v>
                </c:pt>
                <c:pt idx="517">
                  <c:v>41555</c:v>
                </c:pt>
                <c:pt idx="518">
                  <c:v>41556</c:v>
                </c:pt>
                <c:pt idx="519">
                  <c:v>41557</c:v>
                </c:pt>
                <c:pt idx="520">
                  <c:v>41558</c:v>
                </c:pt>
                <c:pt idx="521">
                  <c:v>41562</c:v>
                </c:pt>
                <c:pt idx="522">
                  <c:v>41563</c:v>
                </c:pt>
                <c:pt idx="523">
                  <c:v>41564</c:v>
                </c:pt>
                <c:pt idx="524">
                  <c:v>41565</c:v>
                </c:pt>
                <c:pt idx="525">
                  <c:v>41568</c:v>
                </c:pt>
                <c:pt idx="526">
                  <c:v>41569</c:v>
                </c:pt>
                <c:pt idx="527">
                  <c:v>41570</c:v>
                </c:pt>
                <c:pt idx="528">
                  <c:v>41571</c:v>
                </c:pt>
                <c:pt idx="529">
                  <c:v>41572</c:v>
                </c:pt>
                <c:pt idx="530">
                  <c:v>41575</c:v>
                </c:pt>
                <c:pt idx="531">
                  <c:v>41576</c:v>
                </c:pt>
                <c:pt idx="532">
                  <c:v>41577</c:v>
                </c:pt>
                <c:pt idx="533">
                  <c:v>41578</c:v>
                </c:pt>
                <c:pt idx="534">
                  <c:v>41579</c:v>
                </c:pt>
                <c:pt idx="535">
                  <c:v>41583</c:v>
                </c:pt>
                <c:pt idx="536">
                  <c:v>41584</c:v>
                </c:pt>
                <c:pt idx="537">
                  <c:v>41585</c:v>
                </c:pt>
                <c:pt idx="538">
                  <c:v>41586</c:v>
                </c:pt>
                <c:pt idx="539">
                  <c:v>41589</c:v>
                </c:pt>
                <c:pt idx="540">
                  <c:v>41590</c:v>
                </c:pt>
                <c:pt idx="541">
                  <c:v>41591</c:v>
                </c:pt>
                <c:pt idx="542">
                  <c:v>41592</c:v>
                </c:pt>
                <c:pt idx="543">
                  <c:v>41593</c:v>
                </c:pt>
                <c:pt idx="544">
                  <c:v>41596</c:v>
                </c:pt>
                <c:pt idx="545">
                  <c:v>41597</c:v>
                </c:pt>
                <c:pt idx="546">
                  <c:v>41598</c:v>
                </c:pt>
                <c:pt idx="547">
                  <c:v>41599</c:v>
                </c:pt>
                <c:pt idx="548">
                  <c:v>41600</c:v>
                </c:pt>
                <c:pt idx="549">
                  <c:v>41603</c:v>
                </c:pt>
                <c:pt idx="550">
                  <c:v>41604</c:v>
                </c:pt>
                <c:pt idx="551">
                  <c:v>41605</c:v>
                </c:pt>
                <c:pt idx="552">
                  <c:v>41606</c:v>
                </c:pt>
                <c:pt idx="553">
                  <c:v>41607</c:v>
                </c:pt>
                <c:pt idx="554">
                  <c:v>41610</c:v>
                </c:pt>
                <c:pt idx="555">
                  <c:v>41611</c:v>
                </c:pt>
                <c:pt idx="556">
                  <c:v>41612</c:v>
                </c:pt>
                <c:pt idx="557">
                  <c:v>41613</c:v>
                </c:pt>
                <c:pt idx="558">
                  <c:v>41614</c:v>
                </c:pt>
                <c:pt idx="559">
                  <c:v>41617</c:v>
                </c:pt>
                <c:pt idx="560">
                  <c:v>41618</c:v>
                </c:pt>
                <c:pt idx="561">
                  <c:v>41619</c:v>
                </c:pt>
                <c:pt idx="562">
                  <c:v>41620</c:v>
                </c:pt>
                <c:pt idx="563">
                  <c:v>41621</c:v>
                </c:pt>
                <c:pt idx="564">
                  <c:v>41624</c:v>
                </c:pt>
                <c:pt idx="565">
                  <c:v>41625</c:v>
                </c:pt>
                <c:pt idx="566">
                  <c:v>41626</c:v>
                </c:pt>
                <c:pt idx="567">
                  <c:v>41627</c:v>
                </c:pt>
                <c:pt idx="568">
                  <c:v>41628</c:v>
                </c:pt>
                <c:pt idx="569">
                  <c:v>41632</c:v>
                </c:pt>
                <c:pt idx="570">
                  <c:v>41633</c:v>
                </c:pt>
                <c:pt idx="571">
                  <c:v>41634</c:v>
                </c:pt>
                <c:pt idx="572">
                  <c:v>41635</c:v>
                </c:pt>
                <c:pt idx="573">
                  <c:v>41638</c:v>
                </c:pt>
                <c:pt idx="574">
                  <c:v>41645</c:v>
                </c:pt>
                <c:pt idx="575">
                  <c:v>41646</c:v>
                </c:pt>
                <c:pt idx="576">
                  <c:v>41647</c:v>
                </c:pt>
                <c:pt idx="577">
                  <c:v>41648</c:v>
                </c:pt>
                <c:pt idx="578">
                  <c:v>41649</c:v>
                </c:pt>
                <c:pt idx="579">
                  <c:v>41653</c:v>
                </c:pt>
                <c:pt idx="580">
                  <c:v>41654</c:v>
                </c:pt>
                <c:pt idx="581">
                  <c:v>41655</c:v>
                </c:pt>
                <c:pt idx="582">
                  <c:v>41656</c:v>
                </c:pt>
                <c:pt idx="583">
                  <c:v>41659</c:v>
                </c:pt>
                <c:pt idx="584">
                  <c:v>41660</c:v>
                </c:pt>
                <c:pt idx="585">
                  <c:v>41661</c:v>
                </c:pt>
                <c:pt idx="586">
                  <c:v>41662</c:v>
                </c:pt>
                <c:pt idx="587">
                  <c:v>41663</c:v>
                </c:pt>
                <c:pt idx="588">
                  <c:v>41666</c:v>
                </c:pt>
                <c:pt idx="589">
                  <c:v>41667</c:v>
                </c:pt>
                <c:pt idx="590">
                  <c:v>41668</c:v>
                </c:pt>
                <c:pt idx="591">
                  <c:v>41669</c:v>
                </c:pt>
                <c:pt idx="592">
                  <c:v>41670</c:v>
                </c:pt>
                <c:pt idx="593">
                  <c:v>41673</c:v>
                </c:pt>
                <c:pt idx="594">
                  <c:v>41674</c:v>
                </c:pt>
                <c:pt idx="595">
                  <c:v>41675</c:v>
                </c:pt>
                <c:pt idx="596">
                  <c:v>41676</c:v>
                </c:pt>
                <c:pt idx="597">
                  <c:v>41677</c:v>
                </c:pt>
                <c:pt idx="598">
                  <c:v>41680</c:v>
                </c:pt>
                <c:pt idx="599">
                  <c:v>41682</c:v>
                </c:pt>
                <c:pt idx="600">
                  <c:v>41683</c:v>
                </c:pt>
                <c:pt idx="601">
                  <c:v>41684</c:v>
                </c:pt>
                <c:pt idx="602">
                  <c:v>41687</c:v>
                </c:pt>
                <c:pt idx="603">
                  <c:v>41688</c:v>
                </c:pt>
                <c:pt idx="604">
                  <c:v>41689</c:v>
                </c:pt>
                <c:pt idx="605">
                  <c:v>41690</c:v>
                </c:pt>
                <c:pt idx="606">
                  <c:v>41691</c:v>
                </c:pt>
                <c:pt idx="607">
                  <c:v>41694</c:v>
                </c:pt>
                <c:pt idx="608">
                  <c:v>41695</c:v>
                </c:pt>
                <c:pt idx="609">
                  <c:v>41696</c:v>
                </c:pt>
                <c:pt idx="610">
                  <c:v>41697</c:v>
                </c:pt>
                <c:pt idx="611">
                  <c:v>41698</c:v>
                </c:pt>
                <c:pt idx="612">
                  <c:v>41701</c:v>
                </c:pt>
                <c:pt idx="613">
                  <c:v>41702</c:v>
                </c:pt>
                <c:pt idx="614">
                  <c:v>41703</c:v>
                </c:pt>
                <c:pt idx="615">
                  <c:v>41704</c:v>
                </c:pt>
                <c:pt idx="616">
                  <c:v>41705</c:v>
                </c:pt>
                <c:pt idx="617">
                  <c:v>41708</c:v>
                </c:pt>
                <c:pt idx="618">
                  <c:v>41709</c:v>
                </c:pt>
                <c:pt idx="619">
                  <c:v>41710</c:v>
                </c:pt>
                <c:pt idx="620">
                  <c:v>41711</c:v>
                </c:pt>
                <c:pt idx="621">
                  <c:v>41712</c:v>
                </c:pt>
                <c:pt idx="622">
                  <c:v>41715</c:v>
                </c:pt>
                <c:pt idx="623">
                  <c:v>41716</c:v>
                </c:pt>
                <c:pt idx="624">
                  <c:v>41717</c:v>
                </c:pt>
                <c:pt idx="625">
                  <c:v>41718</c:v>
                </c:pt>
                <c:pt idx="626">
                  <c:v>41722</c:v>
                </c:pt>
                <c:pt idx="627">
                  <c:v>41723</c:v>
                </c:pt>
                <c:pt idx="628">
                  <c:v>41724</c:v>
                </c:pt>
                <c:pt idx="629">
                  <c:v>41725</c:v>
                </c:pt>
                <c:pt idx="630">
                  <c:v>41726</c:v>
                </c:pt>
                <c:pt idx="631">
                  <c:v>41729</c:v>
                </c:pt>
                <c:pt idx="632">
                  <c:v>41730</c:v>
                </c:pt>
                <c:pt idx="633">
                  <c:v>41731</c:v>
                </c:pt>
                <c:pt idx="634">
                  <c:v>41732</c:v>
                </c:pt>
                <c:pt idx="635">
                  <c:v>41733</c:v>
                </c:pt>
                <c:pt idx="636">
                  <c:v>41736</c:v>
                </c:pt>
                <c:pt idx="637">
                  <c:v>41737</c:v>
                </c:pt>
                <c:pt idx="638">
                  <c:v>41738</c:v>
                </c:pt>
                <c:pt idx="639">
                  <c:v>41739</c:v>
                </c:pt>
                <c:pt idx="640">
                  <c:v>41740</c:v>
                </c:pt>
                <c:pt idx="641">
                  <c:v>41743</c:v>
                </c:pt>
                <c:pt idx="642">
                  <c:v>41744</c:v>
                </c:pt>
                <c:pt idx="643">
                  <c:v>41745</c:v>
                </c:pt>
                <c:pt idx="644">
                  <c:v>41746</c:v>
                </c:pt>
                <c:pt idx="645">
                  <c:v>41747</c:v>
                </c:pt>
                <c:pt idx="646">
                  <c:v>41750</c:v>
                </c:pt>
                <c:pt idx="647">
                  <c:v>41751</c:v>
                </c:pt>
                <c:pt idx="648">
                  <c:v>41752</c:v>
                </c:pt>
                <c:pt idx="649">
                  <c:v>41753</c:v>
                </c:pt>
                <c:pt idx="650">
                  <c:v>41754</c:v>
                </c:pt>
                <c:pt idx="651">
                  <c:v>41757</c:v>
                </c:pt>
                <c:pt idx="652">
                  <c:v>41759</c:v>
                </c:pt>
                <c:pt idx="653">
                  <c:v>41760</c:v>
                </c:pt>
                <c:pt idx="654">
                  <c:v>41761</c:v>
                </c:pt>
                <c:pt idx="655">
                  <c:v>41766</c:v>
                </c:pt>
                <c:pt idx="656">
                  <c:v>41767</c:v>
                </c:pt>
                <c:pt idx="657">
                  <c:v>41768</c:v>
                </c:pt>
                <c:pt idx="658">
                  <c:v>41771</c:v>
                </c:pt>
                <c:pt idx="659">
                  <c:v>41772</c:v>
                </c:pt>
                <c:pt idx="660">
                  <c:v>41773</c:v>
                </c:pt>
                <c:pt idx="661">
                  <c:v>41774</c:v>
                </c:pt>
                <c:pt idx="662">
                  <c:v>41775</c:v>
                </c:pt>
                <c:pt idx="663">
                  <c:v>41778</c:v>
                </c:pt>
                <c:pt idx="664">
                  <c:v>41779</c:v>
                </c:pt>
                <c:pt idx="665">
                  <c:v>41780</c:v>
                </c:pt>
                <c:pt idx="666">
                  <c:v>41781</c:v>
                </c:pt>
                <c:pt idx="667">
                  <c:v>41782</c:v>
                </c:pt>
                <c:pt idx="668">
                  <c:v>41785</c:v>
                </c:pt>
                <c:pt idx="669">
                  <c:v>41786</c:v>
                </c:pt>
                <c:pt idx="670">
                  <c:v>41787</c:v>
                </c:pt>
                <c:pt idx="671">
                  <c:v>41788</c:v>
                </c:pt>
                <c:pt idx="672">
                  <c:v>41789</c:v>
                </c:pt>
                <c:pt idx="673">
                  <c:v>41792</c:v>
                </c:pt>
                <c:pt idx="674">
                  <c:v>41793</c:v>
                </c:pt>
                <c:pt idx="675">
                  <c:v>41794</c:v>
                </c:pt>
                <c:pt idx="676">
                  <c:v>41795</c:v>
                </c:pt>
                <c:pt idx="677">
                  <c:v>41796</c:v>
                </c:pt>
                <c:pt idx="678">
                  <c:v>41799</c:v>
                </c:pt>
                <c:pt idx="679">
                  <c:v>41800</c:v>
                </c:pt>
                <c:pt idx="680">
                  <c:v>41801</c:v>
                </c:pt>
                <c:pt idx="681">
                  <c:v>41802</c:v>
                </c:pt>
                <c:pt idx="682">
                  <c:v>41803</c:v>
                </c:pt>
                <c:pt idx="683">
                  <c:v>41806</c:v>
                </c:pt>
                <c:pt idx="684">
                  <c:v>41807</c:v>
                </c:pt>
                <c:pt idx="685">
                  <c:v>41808</c:v>
                </c:pt>
                <c:pt idx="686">
                  <c:v>41809</c:v>
                </c:pt>
                <c:pt idx="687">
                  <c:v>41810</c:v>
                </c:pt>
                <c:pt idx="688">
                  <c:v>41813</c:v>
                </c:pt>
                <c:pt idx="689">
                  <c:v>41814</c:v>
                </c:pt>
                <c:pt idx="690">
                  <c:v>41815</c:v>
                </c:pt>
                <c:pt idx="691">
                  <c:v>41816</c:v>
                </c:pt>
                <c:pt idx="692">
                  <c:v>41817</c:v>
                </c:pt>
                <c:pt idx="693">
                  <c:v>41820</c:v>
                </c:pt>
                <c:pt idx="694">
                  <c:v>41821</c:v>
                </c:pt>
                <c:pt idx="695">
                  <c:v>41822</c:v>
                </c:pt>
                <c:pt idx="696">
                  <c:v>41823</c:v>
                </c:pt>
                <c:pt idx="697">
                  <c:v>41824</c:v>
                </c:pt>
                <c:pt idx="698">
                  <c:v>41827</c:v>
                </c:pt>
                <c:pt idx="699">
                  <c:v>41828</c:v>
                </c:pt>
                <c:pt idx="700">
                  <c:v>41829</c:v>
                </c:pt>
                <c:pt idx="701">
                  <c:v>41830</c:v>
                </c:pt>
                <c:pt idx="702">
                  <c:v>41831</c:v>
                </c:pt>
                <c:pt idx="703">
                  <c:v>41834</c:v>
                </c:pt>
                <c:pt idx="704">
                  <c:v>41835</c:v>
                </c:pt>
                <c:pt idx="705">
                  <c:v>41836</c:v>
                </c:pt>
                <c:pt idx="706">
                  <c:v>41837</c:v>
                </c:pt>
                <c:pt idx="707">
                  <c:v>41838</c:v>
                </c:pt>
                <c:pt idx="708">
                  <c:v>41842</c:v>
                </c:pt>
                <c:pt idx="709">
                  <c:v>41843</c:v>
                </c:pt>
                <c:pt idx="710">
                  <c:v>41844</c:v>
                </c:pt>
                <c:pt idx="711">
                  <c:v>41845</c:v>
                </c:pt>
                <c:pt idx="712">
                  <c:v>41848</c:v>
                </c:pt>
                <c:pt idx="713">
                  <c:v>41849</c:v>
                </c:pt>
                <c:pt idx="714">
                  <c:v>41850</c:v>
                </c:pt>
                <c:pt idx="715">
                  <c:v>41851</c:v>
                </c:pt>
                <c:pt idx="716">
                  <c:v>41852</c:v>
                </c:pt>
                <c:pt idx="717">
                  <c:v>41855</c:v>
                </c:pt>
                <c:pt idx="718">
                  <c:v>41856</c:v>
                </c:pt>
                <c:pt idx="719">
                  <c:v>41857</c:v>
                </c:pt>
                <c:pt idx="720">
                  <c:v>41858</c:v>
                </c:pt>
                <c:pt idx="721">
                  <c:v>41859</c:v>
                </c:pt>
                <c:pt idx="722">
                  <c:v>41862</c:v>
                </c:pt>
                <c:pt idx="723">
                  <c:v>41863</c:v>
                </c:pt>
                <c:pt idx="724">
                  <c:v>41864</c:v>
                </c:pt>
                <c:pt idx="725">
                  <c:v>41865</c:v>
                </c:pt>
                <c:pt idx="726">
                  <c:v>41866</c:v>
                </c:pt>
                <c:pt idx="727">
                  <c:v>41869</c:v>
                </c:pt>
                <c:pt idx="728">
                  <c:v>41870</c:v>
                </c:pt>
                <c:pt idx="729">
                  <c:v>41871</c:v>
                </c:pt>
                <c:pt idx="730">
                  <c:v>41872</c:v>
                </c:pt>
                <c:pt idx="731">
                  <c:v>41873</c:v>
                </c:pt>
                <c:pt idx="732">
                  <c:v>41876</c:v>
                </c:pt>
                <c:pt idx="733">
                  <c:v>41877</c:v>
                </c:pt>
                <c:pt idx="734">
                  <c:v>41878</c:v>
                </c:pt>
                <c:pt idx="735">
                  <c:v>41879</c:v>
                </c:pt>
                <c:pt idx="736">
                  <c:v>41880</c:v>
                </c:pt>
                <c:pt idx="737">
                  <c:v>41883</c:v>
                </c:pt>
                <c:pt idx="738">
                  <c:v>41884</c:v>
                </c:pt>
                <c:pt idx="739">
                  <c:v>41885</c:v>
                </c:pt>
                <c:pt idx="740">
                  <c:v>41886</c:v>
                </c:pt>
                <c:pt idx="741">
                  <c:v>41887</c:v>
                </c:pt>
                <c:pt idx="742">
                  <c:v>41890</c:v>
                </c:pt>
                <c:pt idx="743">
                  <c:v>41891</c:v>
                </c:pt>
                <c:pt idx="744">
                  <c:v>41892</c:v>
                </c:pt>
                <c:pt idx="745">
                  <c:v>41893</c:v>
                </c:pt>
                <c:pt idx="746">
                  <c:v>41894</c:v>
                </c:pt>
                <c:pt idx="747">
                  <c:v>41898</c:v>
                </c:pt>
                <c:pt idx="748">
                  <c:v>41899</c:v>
                </c:pt>
                <c:pt idx="749">
                  <c:v>41900</c:v>
                </c:pt>
                <c:pt idx="750">
                  <c:v>41901</c:v>
                </c:pt>
                <c:pt idx="751">
                  <c:v>41904</c:v>
                </c:pt>
                <c:pt idx="752">
                  <c:v>41906</c:v>
                </c:pt>
                <c:pt idx="753">
                  <c:v>41907</c:v>
                </c:pt>
                <c:pt idx="754">
                  <c:v>41908</c:v>
                </c:pt>
                <c:pt idx="755">
                  <c:v>41911</c:v>
                </c:pt>
                <c:pt idx="756">
                  <c:v>41912</c:v>
                </c:pt>
                <c:pt idx="757">
                  <c:v>41913</c:v>
                </c:pt>
                <c:pt idx="758">
                  <c:v>41914</c:v>
                </c:pt>
                <c:pt idx="759">
                  <c:v>41915</c:v>
                </c:pt>
                <c:pt idx="760">
                  <c:v>41918</c:v>
                </c:pt>
                <c:pt idx="761">
                  <c:v>41919</c:v>
                </c:pt>
                <c:pt idx="762">
                  <c:v>41920</c:v>
                </c:pt>
                <c:pt idx="763">
                  <c:v>41921</c:v>
                </c:pt>
                <c:pt idx="764">
                  <c:v>41922</c:v>
                </c:pt>
                <c:pt idx="765">
                  <c:v>41926</c:v>
                </c:pt>
                <c:pt idx="766">
                  <c:v>41927</c:v>
                </c:pt>
                <c:pt idx="767">
                  <c:v>41928</c:v>
                </c:pt>
                <c:pt idx="768">
                  <c:v>41929</c:v>
                </c:pt>
                <c:pt idx="769">
                  <c:v>41932</c:v>
                </c:pt>
                <c:pt idx="770">
                  <c:v>41933</c:v>
                </c:pt>
                <c:pt idx="771">
                  <c:v>41934</c:v>
                </c:pt>
                <c:pt idx="772">
                  <c:v>41935</c:v>
                </c:pt>
                <c:pt idx="773">
                  <c:v>41936</c:v>
                </c:pt>
                <c:pt idx="774">
                  <c:v>41939</c:v>
                </c:pt>
                <c:pt idx="775">
                  <c:v>41940</c:v>
                </c:pt>
                <c:pt idx="776">
                  <c:v>41941</c:v>
                </c:pt>
                <c:pt idx="777">
                  <c:v>41942</c:v>
                </c:pt>
                <c:pt idx="778">
                  <c:v>41943</c:v>
                </c:pt>
                <c:pt idx="779">
                  <c:v>41947</c:v>
                </c:pt>
                <c:pt idx="780">
                  <c:v>41948</c:v>
                </c:pt>
                <c:pt idx="781">
                  <c:v>41949</c:v>
                </c:pt>
                <c:pt idx="782">
                  <c:v>41950</c:v>
                </c:pt>
                <c:pt idx="783">
                  <c:v>41953</c:v>
                </c:pt>
                <c:pt idx="784">
                  <c:v>41954</c:v>
                </c:pt>
                <c:pt idx="785">
                  <c:v>41955</c:v>
                </c:pt>
                <c:pt idx="786">
                  <c:v>41956</c:v>
                </c:pt>
                <c:pt idx="787">
                  <c:v>41957</c:v>
                </c:pt>
                <c:pt idx="788">
                  <c:v>41960</c:v>
                </c:pt>
                <c:pt idx="789">
                  <c:v>41961</c:v>
                </c:pt>
                <c:pt idx="790">
                  <c:v>41962</c:v>
                </c:pt>
                <c:pt idx="791">
                  <c:v>41963</c:v>
                </c:pt>
                <c:pt idx="792">
                  <c:v>41964</c:v>
                </c:pt>
                <c:pt idx="793">
                  <c:v>41968</c:v>
                </c:pt>
                <c:pt idx="794">
                  <c:v>41969</c:v>
                </c:pt>
                <c:pt idx="795">
                  <c:v>41970</c:v>
                </c:pt>
                <c:pt idx="796">
                  <c:v>41971</c:v>
                </c:pt>
                <c:pt idx="797">
                  <c:v>41974</c:v>
                </c:pt>
                <c:pt idx="798">
                  <c:v>41975</c:v>
                </c:pt>
                <c:pt idx="799">
                  <c:v>41976</c:v>
                </c:pt>
                <c:pt idx="800">
                  <c:v>41977</c:v>
                </c:pt>
                <c:pt idx="801">
                  <c:v>41978</c:v>
                </c:pt>
                <c:pt idx="802">
                  <c:v>41981</c:v>
                </c:pt>
                <c:pt idx="803">
                  <c:v>41982</c:v>
                </c:pt>
                <c:pt idx="804">
                  <c:v>41983</c:v>
                </c:pt>
                <c:pt idx="805">
                  <c:v>41984</c:v>
                </c:pt>
                <c:pt idx="806">
                  <c:v>41985</c:v>
                </c:pt>
                <c:pt idx="807">
                  <c:v>41988</c:v>
                </c:pt>
                <c:pt idx="808">
                  <c:v>41989</c:v>
                </c:pt>
                <c:pt idx="809">
                  <c:v>41990</c:v>
                </c:pt>
                <c:pt idx="810">
                  <c:v>41991</c:v>
                </c:pt>
                <c:pt idx="811">
                  <c:v>41992</c:v>
                </c:pt>
                <c:pt idx="812">
                  <c:v>41995</c:v>
                </c:pt>
                <c:pt idx="813">
                  <c:v>41997</c:v>
                </c:pt>
                <c:pt idx="814">
                  <c:v>41998</c:v>
                </c:pt>
                <c:pt idx="815">
                  <c:v>41999</c:v>
                </c:pt>
                <c:pt idx="816">
                  <c:v>42002</c:v>
                </c:pt>
                <c:pt idx="817">
                  <c:v>42003</c:v>
                </c:pt>
                <c:pt idx="818">
                  <c:v>42009</c:v>
                </c:pt>
                <c:pt idx="819">
                  <c:v>42010</c:v>
                </c:pt>
                <c:pt idx="820">
                  <c:v>42011</c:v>
                </c:pt>
                <c:pt idx="821">
                  <c:v>42012</c:v>
                </c:pt>
                <c:pt idx="822">
                  <c:v>42013</c:v>
                </c:pt>
                <c:pt idx="823">
                  <c:v>42017</c:v>
                </c:pt>
                <c:pt idx="824">
                  <c:v>42018</c:v>
                </c:pt>
                <c:pt idx="825">
                  <c:v>42019</c:v>
                </c:pt>
                <c:pt idx="826">
                  <c:v>42020</c:v>
                </c:pt>
                <c:pt idx="827">
                  <c:v>42023</c:v>
                </c:pt>
                <c:pt idx="828">
                  <c:v>42024</c:v>
                </c:pt>
                <c:pt idx="829">
                  <c:v>42025</c:v>
                </c:pt>
                <c:pt idx="830">
                  <c:v>42026</c:v>
                </c:pt>
                <c:pt idx="831">
                  <c:v>42027</c:v>
                </c:pt>
                <c:pt idx="832">
                  <c:v>42030</c:v>
                </c:pt>
                <c:pt idx="833">
                  <c:v>42031</c:v>
                </c:pt>
                <c:pt idx="834">
                  <c:v>42032</c:v>
                </c:pt>
                <c:pt idx="835">
                  <c:v>42033</c:v>
                </c:pt>
                <c:pt idx="836">
                  <c:v>42034</c:v>
                </c:pt>
                <c:pt idx="837">
                  <c:v>42037</c:v>
                </c:pt>
                <c:pt idx="838">
                  <c:v>42038</c:v>
                </c:pt>
                <c:pt idx="839">
                  <c:v>42039</c:v>
                </c:pt>
                <c:pt idx="840">
                  <c:v>42040</c:v>
                </c:pt>
                <c:pt idx="841">
                  <c:v>42041</c:v>
                </c:pt>
                <c:pt idx="842">
                  <c:v>42044</c:v>
                </c:pt>
                <c:pt idx="843">
                  <c:v>42045</c:v>
                </c:pt>
                <c:pt idx="844">
                  <c:v>42047</c:v>
                </c:pt>
                <c:pt idx="845">
                  <c:v>42048</c:v>
                </c:pt>
                <c:pt idx="846">
                  <c:v>42051</c:v>
                </c:pt>
                <c:pt idx="847">
                  <c:v>42052</c:v>
                </c:pt>
                <c:pt idx="848">
                  <c:v>42053</c:v>
                </c:pt>
                <c:pt idx="849">
                  <c:v>42054</c:v>
                </c:pt>
                <c:pt idx="850">
                  <c:v>42055</c:v>
                </c:pt>
                <c:pt idx="851">
                  <c:v>42058</c:v>
                </c:pt>
                <c:pt idx="852">
                  <c:v>42059</c:v>
                </c:pt>
                <c:pt idx="853">
                  <c:v>42060</c:v>
                </c:pt>
                <c:pt idx="854">
                  <c:v>42061</c:v>
                </c:pt>
                <c:pt idx="855">
                  <c:v>42062</c:v>
                </c:pt>
                <c:pt idx="856">
                  <c:v>42065</c:v>
                </c:pt>
                <c:pt idx="857">
                  <c:v>42066</c:v>
                </c:pt>
                <c:pt idx="858">
                  <c:v>42067</c:v>
                </c:pt>
                <c:pt idx="859">
                  <c:v>42068</c:v>
                </c:pt>
                <c:pt idx="860">
                  <c:v>42069</c:v>
                </c:pt>
                <c:pt idx="861">
                  <c:v>42072</c:v>
                </c:pt>
                <c:pt idx="862">
                  <c:v>42073</c:v>
                </c:pt>
                <c:pt idx="863">
                  <c:v>42074</c:v>
                </c:pt>
                <c:pt idx="864">
                  <c:v>42075</c:v>
                </c:pt>
                <c:pt idx="865">
                  <c:v>42076</c:v>
                </c:pt>
                <c:pt idx="866">
                  <c:v>42079</c:v>
                </c:pt>
                <c:pt idx="867">
                  <c:v>42080</c:v>
                </c:pt>
                <c:pt idx="868">
                  <c:v>42081</c:v>
                </c:pt>
                <c:pt idx="869">
                  <c:v>42082</c:v>
                </c:pt>
                <c:pt idx="870">
                  <c:v>42083</c:v>
                </c:pt>
                <c:pt idx="871">
                  <c:v>42086</c:v>
                </c:pt>
                <c:pt idx="872">
                  <c:v>42087</c:v>
                </c:pt>
                <c:pt idx="873">
                  <c:v>42088</c:v>
                </c:pt>
                <c:pt idx="874">
                  <c:v>42089</c:v>
                </c:pt>
                <c:pt idx="875">
                  <c:v>42090</c:v>
                </c:pt>
                <c:pt idx="876">
                  <c:v>42093</c:v>
                </c:pt>
                <c:pt idx="877">
                  <c:v>42094</c:v>
                </c:pt>
                <c:pt idx="878">
                  <c:v>42095</c:v>
                </c:pt>
                <c:pt idx="879">
                  <c:v>42096</c:v>
                </c:pt>
                <c:pt idx="880">
                  <c:v>42097</c:v>
                </c:pt>
                <c:pt idx="881">
                  <c:v>42100</c:v>
                </c:pt>
                <c:pt idx="882">
                  <c:v>42101</c:v>
                </c:pt>
                <c:pt idx="883">
                  <c:v>42102</c:v>
                </c:pt>
                <c:pt idx="884">
                  <c:v>42103</c:v>
                </c:pt>
                <c:pt idx="885">
                  <c:v>42104</c:v>
                </c:pt>
                <c:pt idx="886">
                  <c:v>42107</c:v>
                </c:pt>
                <c:pt idx="887">
                  <c:v>42108</c:v>
                </c:pt>
                <c:pt idx="888">
                  <c:v>42109</c:v>
                </c:pt>
                <c:pt idx="889">
                  <c:v>42110</c:v>
                </c:pt>
                <c:pt idx="890">
                  <c:v>42111</c:v>
                </c:pt>
                <c:pt idx="891">
                  <c:v>42114</c:v>
                </c:pt>
                <c:pt idx="892">
                  <c:v>42115</c:v>
                </c:pt>
                <c:pt idx="893">
                  <c:v>42116</c:v>
                </c:pt>
                <c:pt idx="894">
                  <c:v>42117</c:v>
                </c:pt>
                <c:pt idx="895">
                  <c:v>42118</c:v>
                </c:pt>
                <c:pt idx="896">
                  <c:v>42121</c:v>
                </c:pt>
                <c:pt idx="897">
                  <c:v>42122</c:v>
                </c:pt>
                <c:pt idx="898">
                  <c:v>42124</c:v>
                </c:pt>
                <c:pt idx="899">
                  <c:v>42125</c:v>
                </c:pt>
                <c:pt idx="900">
                  <c:v>42131</c:v>
                </c:pt>
                <c:pt idx="901">
                  <c:v>42132</c:v>
                </c:pt>
                <c:pt idx="902">
                  <c:v>42135</c:v>
                </c:pt>
                <c:pt idx="903">
                  <c:v>42136</c:v>
                </c:pt>
                <c:pt idx="904">
                  <c:v>42137</c:v>
                </c:pt>
                <c:pt idx="905">
                  <c:v>42138</c:v>
                </c:pt>
                <c:pt idx="906">
                  <c:v>42139</c:v>
                </c:pt>
                <c:pt idx="907">
                  <c:v>42142</c:v>
                </c:pt>
                <c:pt idx="908">
                  <c:v>42143</c:v>
                </c:pt>
                <c:pt idx="909">
                  <c:v>42144</c:v>
                </c:pt>
                <c:pt idx="910">
                  <c:v>42145</c:v>
                </c:pt>
                <c:pt idx="911">
                  <c:v>42146</c:v>
                </c:pt>
                <c:pt idx="912">
                  <c:v>42149</c:v>
                </c:pt>
                <c:pt idx="913">
                  <c:v>42150</c:v>
                </c:pt>
                <c:pt idx="914">
                  <c:v>42151</c:v>
                </c:pt>
                <c:pt idx="915">
                  <c:v>42152</c:v>
                </c:pt>
                <c:pt idx="916">
                  <c:v>42153</c:v>
                </c:pt>
                <c:pt idx="917">
                  <c:v>42156</c:v>
                </c:pt>
                <c:pt idx="918">
                  <c:v>42157</c:v>
                </c:pt>
                <c:pt idx="919">
                  <c:v>42158</c:v>
                </c:pt>
                <c:pt idx="920">
                  <c:v>42159</c:v>
                </c:pt>
                <c:pt idx="921">
                  <c:v>42160</c:v>
                </c:pt>
                <c:pt idx="922">
                  <c:v>42163</c:v>
                </c:pt>
                <c:pt idx="923">
                  <c:v>42164</c:v>
                </c:pt>
                <c:pt idx="924">
                  <c:v>42165</c:v>
                </c:pt>
                <c:pt idx="925">
                  <c:v>42166</c:v>
                </c:pt>
                <c:pt idx="926">
                  <c:v>42167</c:v>
                </c:pt>
                <c:pt idx="927">
                  <c:v>42170</c:v>
                </c:pt>
                <c:pt idx="928">
                  <c:v>42171</c:v>
                </c:pt>
                <c:pt idx="929">
                  <c:v>42172</c:v>
                </c:pt>
                <c:pt idx="930">
                  <c:v>42173</c:v>
                </c:pt>
                <c:pt idx="931">
                  <c:v>42174</c:v>
                </c:pt>
                <c:pt idx="932">
                  <c:v>42177</c:v>
                </c:pt>
                <c:pt idx="933">
                  <c:v>42178</c:v>
                </c:pt>
                <c:pt idx="934">
                  <c:v>42179</c:v>
                </c:pt>
                <c:pt idx="935">
                  <c:v>42180</c:v>
                </c:pt>
                <c:pt idx="936">
                  <c:v>42181</c:v>
                </c:pt>
                <c:pt idx="937">
                  <c:v>42184</c:v>
                </c:pt>
                <c:pt idx="938">
                  <c:v>42185</c:v>
                </c:pt>
                <c:pt idx="939">
                  <c:v>42186</c:v>
                </c:pt>
                <c:pt idx="940">
                  <c:v>42187</c:v>
                </c:pt>
                <c:pt idx="941">
                  <c:v>42188</c:v>
                </c:pt>
                <c:pt idx="942">
                  <c:v>42191</c:v>
                </c:pt>
                <c:pt idx="943">
                  <c:v>42192</c:v>
                </c:pt>
                <c:pt idx="944">
                  <c:v>42193</c:v>
                </c:pt>
                <c:pt idx="945">
                  <c:v>42194</c:v>
                </c:pt>
                <c:pt idx="946">
                  <c:v>42195</c:v>
                </c:pt>
                <c:pt idx="947">
                  <c:v>42198</c:v>
                </c:pt>
                <c:pt idx="948">
                  <c:v>42199</c:v>
                </c:pt>
                <c:pt idx="949">
                  <c:v>42200</c:v>
                </c:pt>
                <c:pt idx="950">
                  <c:v>42201</c:v>
                </c:pt>
                <c:pt idx="951">
                  <c:v>42202</c:v>
                </c:pt>
                <c:pt idx="952">
                  <c:v>42206</c:v>
                </c:pt>
                <c:pt idx="953">
                  <c:v>42207</c:v>
                </c:pt>
                <c:pt idx="954">
                  <c:v>42208</c:v>
                </c:pt>
                <c:pt idx="955">
                  <c:v>42209</c:v>
                </c:pt>
                <c:pt idx="956">
                  <c:v>42212</c:v>
                </c:pt>
                <c:pt idx="957">
                  <c:v>42213</c:v>
                </c:pt>
                <c:pt idx="958">
                  <c:v>42214</c:v>
                </c:pt>
                <c:pt idx="959">
                  <c:v>42215</c:v>
                </c:pt>
              </c:numCache>
            </c:numRef>
          </c:cat>
          <c:val>
            <c:numRef>
              <c:f>'Beta-GARCH'!$I$14:$I$973</c:f>
              <c:numCache>
                <c:formatCode>General</c:formatCode>
                <c:ptCount val="96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2.136020863747963E-4</c:v>
                </c:pt>
                <c:pt idx="253">
                  <c:v>2.1083354927546835E-4</c:v>
                </c:pt>
                <c:pt idx="254">
                  <c:v>2.1095227563527809E-4</c:v>
                </c:pt>
                <c:pt idx="255">
                  <c:v>2.1020789768659592E-4</c:v>
                </c:pt>
                <c:pt idx="256">
                  <c:v>2.0860908066200302E-4</c:v>
                </c:pt>
                <c:pt idx="257">
                  <c:v>2.0839250384169474E-4</c:v>
                </c:pt>
                <c:pt idx="258">
                  <c:v>2.0812680343258063E-4</c:v>
                </c:pt>
                <c:pt idx="259">
                  <c:v>2.083285863330679E-4</c:v>
                </c:pt>
                <c:pt idx="260">
                  <c:v>2.0780348377937293E-4</c:v>
                </c:pt>
                <c:pt idx="261">
                  <c:v>2.0777042047115702E-4</c:v>
                </c:pt>
                <c:pt idx="262">
                  <c:v>2.0635065708687555E-4</c:v>
                </c:pt>
                <c:pt idx="263">
                  <c:v>2.0620011108476533E-4</c:v>
                </c:pt>
                <c:pt idx="264">
                  <c:v>2.0817141472908668E-4</c:v>
                </c:pt>
                <c:pt idx="265">
                  <c:v>2.0588581551406787E-4</c:v>
                </c:pt>
                <c:pt idx="266">
                  <c:v>2.0625956819195904E-4</c:v>
                </c:pt>
                <c:pt idx="267">
                  <c:v>2.0495907249426919E-4</c:v>
                </c:pt>
                <c:pt idx="268">
                  <c:v>2.0500496613456718E-4</c:v>
                </c:pt>
                <c:pt idx="269">
                  <c:v>2.0495452181552385E-4</c:v>
                </c:pt>
                <c:pt idx="270">
                  <c:v>2.0634972376927968E-4</c:v>
                </c:pt>
                <c:pt idx="271">
                  <c:v>2.0427652406515838E-4</c:v>
                </c:pt>
                <c:pt idx="272">
                  <c:v>2.0463784033923415E-4</c:v>
                </c:pt>
                <c:pt idx="273">
                  <c:v>2.0636316468328664E-4</c:v>
                </c:pt>
                <c:pt idx="274">
                  <c:v>2.0616027676938033E-4</c:v>
                </c:pt>
                <c:pt idx="275">
                  <c:v>2.0599432705029918E-4</c:v>
                </c:pt>
                <c:pt idx="276">
                  <c:v>2.0650397571855188E-4</c:v>
                </c:pt>
                <c:pt idx="277">
                  <c:v>2.0609948989291701E-4</c:v>
                </c:pt>
                <c:pt idx="278">
                  <c:v>2.0617994021279159E-4</c:v>
                </c:pt>
                <c:pt idx="279">
                  <c:v>2.0630411287740516E-4</c:v>
                </c:pt>
                <c:pt idx="280">
                  <c:v>2.0657957989997838E-4</c:v>
                </c:pt>
                <c:pt idx="281">
                  <c:v>2.0732043856997327E-4</c:v>
                </c:pt>
                <c:pt idx="282">
                  <c:v>2.0797146721535982E-4</c:v>
                </c:pt>
                <c:pt idx="283">
                  <c:v>2.0747649057089673E-4</c:v>
                </c:pt>
                <c:pt idx="284">
                  <c:v>2.0786232149402206E-4</c:v>
                </c:pt>
                <c:pt idx="285">
                  <c:v>2.0817366783803531E-4</c:v>
                </c:pt>
                <c:pt idx="286">
                  <c:v>2.080514098644979E-4</c:v>
                </c:pt>
                <c:pt idx="287">
                  <c:v>2.0541177765243205E-4</c:v>
                </c:pt>
                <c:pt idx="288">
                  <c:v>2.0516648953787102E-4</c:v>
                </c:pt>
                <c:pt idx="289">
                  <c:v>2.0054692248257008E-4</c:v>
                </c:pt>
                <c:pt idx="290">
                  <c:v>2.0049493082810333E-4</c:v>
                </c:pt>
                <c:pt idx="291">
                  <c:v>2.0114241367775635E-4</c:v>
                </c:pt>
                <c:pt idx="292">
                  <c:v>1.9912471265562206E-4</c:v>
                </c:pt>
                <c:pt idx="293">
                  <c:v>2.0051914281376827E-4</c:v>
                </c:pt>
                <c:pt idx="294">
                  <c:v>2.0166789485714091E-4</c:v>
                </c:pt>
                <c:pt idx="295">
                  <c:v>2.0164710187716822E-4</c:v>
                </c:pt>
                <c:pt idx="296">
                  <c:v>2.0151758730681415E-4</c:v>
                </c:pt>
                <c:pt idx="297">
                  <c:v>2.0111646062965333E-4</c:v>
                </c:pt>
                <c:pt idx="298">
                  <c:v>2.0249219119425999E-4</c:v>
                </c:pt>
                <c:pt idx="299">
                  <c:v>2.1207195984745042E-4</c:v>
                </c:pt>
                <c:pt idx="300">
                  <c:v>2.1393698216010543E-4</c:v>
                </c:pt>
                <c:pt idx="301">
                  <c:v>2.1449943664163221E-4</c:v>
                </c:pt>
                <c:pt idx="302">
                  <c:v>2.1444585984067035E-4</c:v>
                </c:pt>
                <c:pt idx="303">
                  <c:v>2.1517910487159795E-4</c:v>
                </c:pt>
                <c:pt idx="304">
                  <c:v>2.144955940870761E-4</c:v>
                </c:pt>
                <c:pt idx="305">
                  <c:v>2.1122551183542251E-4</c:v>
                </c:pt>
                <c:pt idx="306">
                  <c:v>2.1213506255780403E-4</c:v>
                </c:pt>
                <c:pt idx="307">
                  <c:v>2.0939449824110759E-4</c:v>
                </c:pt>
                <c:pt idx="308">
                  <c:v>2.0738695321404795E-4</c:v>
                </c:pt>
                <c:pt idx="309">
                  <c:v>2.0352629234371314E-4</c:v>
                </c:pt>
                <c:pt idx="310">
                  <c:v>2.0365660312887719E-4</c:v>
                </c:pt>
                <c:pt idx="311">
                  <c:v>2.0169315521714699E-4</c:v>
                </c:pt>
                <c:pt idx="312">
                  <c:v>2.0169445385264238E-4</c:v>
                </c:pt>
                <c:pt idx="313">
                  <c:v>2.0157494549032649E-4</c:v>
                </c:pt>
                <c:pt idx="314">
                  <c:v>1.9884148179341878E-4</c:v>
                </c:pt>
                <c:pt idx="315">
                  <c:v>1.980033786668316E-4</c:v>
                </c:pt>
                <c:pt idx="316">
                  <c:v>1.9658310207186581E-4</c:v>
                </c:pt>
                <c:pt idx="317">
                  <c:v>1.9515909657894998E-4</c:v>
                </c:pt>
                <c:pt idx="318">
                  <c:v>1.9479996294404406E-4</c:v>
                </c:pt>
                <c:pt idx="319">
                  <c:v>1.9209070990465561E-4</c:v>
                </c:pt>
                <c:pt idx="320">
                  <c:v>1.9149496028474322E-4</c:v>
                </c:pt>
                <c:pt idx="321">
                  <c:v>1.9470356881045475E-4</c:v>
                </c:pt>
                <c:pt idx="322">
                  <c:v>1.9564561801004739E-4</c:v>
                </c:pt>
                <c:pt idx="323">
                  <c:v>1.9421109382560558E-4</c:v>
                </c:pt>
                <c:pt idx="324">
                  <c:v>1.9583468950004469E-4</c:v>
                </c:pt>
                <c:pt idx="325">
                  <c:v>1.9470523844525596E-4</c:v>
                </c:pt>
                <c:pt idx="326">
                  <c:v>1.9503237301342639E-4</c:v>
                </c:pt>
                <c:pt idx="327">
                  <c:v>1.970425326806082E-4</c:v>
                </c:pt>
                <c:pt idx="328">
                  <c:v>1.9709597675941098E-4</c:v>
                </c:pt>
                <c:pt idx="329">
                  <c:v>2.089195709115734E-4</c:v>
                </c:pt>
                <c:pt idx="330">
                  <c:v>2.1050963060836723E-4</c:v>
                </c:pt>
                <c:pt idx="331">
                  <c:v>2.1105842728441989E-4</c:v>
                </c:pt>
                <c:pt idx="332">
                  <c:v>2.1163628888884049E-4</c:v>
                </c:pt>
                <c:pt idx="333">
                  <c:v>2.0773000931054644E-4</c:v>
                </c:pt>
                <c:pt idx="334">
                  <c:v>2.0805939692787704E-4</c:v>
                </c:pt>
                <c:pt idx="335">
                  <c:v>2.0803639192704617E-4</c:v>
                </c:pt>
                <c:pt idx="336">
                  <c:v>2.0961749181193392E-4</c:v>
                </c:pt>
                <c:pt idx="337">
                  <c:v>2.1137515723647867E-4</c:v>
                </c:pt>
                <c:pt idx="338">
                  <c:v>2.1156130701245116E-4</c:v>
                </c:pt>
                <c:pt idx="339">
                  <c:v>2.1156937991766172E-4</c:v>
                </c:pt>
                <c:pt idx="340">
                  <c:v>2.1217998650851754E-4</c:v>
                </c:pt>
                <c:pt idx="341">
                  <c:v>2.1185908934165428E-4</c:v>
                </c:pt>
                <c:pt idx="342">
                  <c:v>2.1243948168272108E-4</c:v>
                </c:pt>
                <c:pt idx="343">
                  <c:v>2.1133655561162212E-4</c:v>
                </c:pt>
                <c:pt idx="344">
                  <c:v>2.081439708939311E-4</c:v>
                </c:pt>
                <c:pt idx="345">
                  <c:v>2.0827157493519564E-4</c:v>
                </c:pt>
                <c:pt idx="346">
                  <c:v>2.0734375354422579E-4</c:v>
                </c:pt>
                <c:pt idx="347">
                  <c:v>2.0491855385707661E-4</c:v>
                </c:pt>
                <c:pt idx="348">
                  <c:v>2.0792577968275683E-4</c:v>
                </c:pt>
                <c:pt idx="349">
                  <c:v>2.0711857145707603E-4</c:v>
                </c:pt>
                <c:pt idx="350">
                  <c:v>2.0723447796503782E-4</c:v>
                </c:pt>
                <c:pt idx="351">
                  <c:v>2.1305758373418193E-4</c:v>
                </c:pt>
                <c:pt idx="352">
                  <c:v>2.1114201615861019E-4</c:v>
                </c:pt>
                <c:pt idx="353">
                  <c:v>2.113946188658779E-4</c:v>
                </c:pt>
                <c:pt idx="354">
                  <c:v>2.1140253663478901E-4</c:v>
                </c:pt>
                <c:pt idx="355">
                  <c:v>2.1072862507902706E-4</c:v>
                </c:pt>
                <c:pt idx="356">
                  <c:v>2.0963069636772218E-4</c:v>
                </c:pt>
                <c:pt idx="357">
                  <c:v>2.0849077102742493E-4</c:v>
                </c:pt>
                <c:pt idx="358">
                  <c:v>2.0845593809013991E-4</c:v>
                </c:pt>
                <c:pt idx="359">
                  <c:v>2.0443353549906513E-4</c:v>
                </c:pt>
                <c:pt idx="360">
                  <c:v>2.0431531833142467E-4</c:v>
                </c:pt>
                <c:pt idx="361">
                  <c:v>2.0463970413747771E-4</c:v>
                </c:pt>
                <c:pt idx="362">
                  <c:v>2.0132849113594275E-4</c:v>
                </c:pt>
                <c:pt idx="363">
                  <c:v>2.0415539460496066E-4</c:v>
                </c:pt>
                <c:pt idx="364">
                  <c:v>2.0758705427307927E-4</c:v>
                </c:pt>
                <c:pt idx="365">
                  <c:v>2.0791977797473432E-4</c:v>
                </c:pt>
                <c:pt idx="366">
                  <c:v>2.08202630357198E-4</c:v>
                </c:pt>
                <c:pt idx="367">
                  <c:v>2.0761319736220711E-4</c:v>
                </c:pt>
                <c:pt idx="368">
                  <c:v>2.0760166083932336E-4</c:v>
                </c:pt>
                <c:pt idx="369">
                  <c:v>2.0773743294159132E-4</c:v>
                </c:pt>
                <c:pt idx="370">
                  <c:v>2.0757212598057116E-4</c:v>
                </c:pt>
                <c:pt idx="371">
                  <c:v>2.0763980170903506E-4</c:v>
                </c:pt>
                <c:pt idx="372">
                  <c:v>2.0542110582778855E-4</c:v>
                </c:pt>
                <c:pt idx="373">
                  <c:v>2.0543447156471794E-4</c:v>
                </c:pt>
                <c:pt idx="374">
                  <c:v>2.048533865218987E-4</c:v>
                </c:pt>
                <c:pt idx="375">
                  <c:v>2.0475381111369534E-4</c:v>
                </c:pt>
                <c:pt idx="376">
                  <c:v>2.0400569865516391E-4</c:v>
                </c:pt>
                <c:pt idx="377">
                  <c:v>2.0389080122082271E-4</c:v>
                </c:pt>
                <c:pt idx="378">
                  <c:v>2.0259860436711805E-4</c:v>
                </c:pt>
                <c:pt idx="379">
                  <c:v>2.0175558954447413E-4</c:v>
                </c:pt>
                <c:pt idx="380">
                  <c:v>2.0108889078668447E-4</c:v>
                </c:pt>
                <c:pt idx="381">
                  <c:v>2.0042348110850758E-4</c:v>
                </c:pt>
                <c:pt idx="382">
                  <c:v>2.0049974377422844E-4</c:v>
                </c:pt>
                <c:pt idx="383">
                  <c:v>1.9882341607318154E-4</c:v>
                </c:pt>
                <c:pt idx="384">
                  <c:v>1.9895151008852814E-4</c:v>
                </c:pt>
                <c:pt idx="385">
                  <c:v>1.9903385431866246E-4</c:v>
                </c:pt>
                <c:pt idx="386">
                  <c:v>1.9803584452768986E-4</c:v>
                </c:pt>
                <c:pt idx="387">
                  <c:v>1.9880321309863368E-4</c:v>
                </c:pt>
                <c:pt idx="388">
                  <c:v>1.9920765314935572E-4</c:v>
                </c:pt>
                <c:pt idx="389">
                  <c:v>1.9933988083311438E-4</c:v>
                </c:pt>
                <c:pt idx="390">
                  <c:v>2.0698949016658441E-4</c:v>
                </c:pt>
                <c:pt idx="391">
                  <c:v>2.066812242102965E-4</c:v>
                </c:pt>
                <c:pt idx="392">
                  <c:v>2.0795611206763788E-4</c:v>
                </c:pt>
                <c:pt idx="393">
                  <c:v>2.0827775635142692E-4</c:v>
                </c:pt>
                <c:pt idx="394">
                  <c:v>2.0871119709198226E-4</c:v>
                </c:pt>
                <c:pt idx="395">
                  <c:v>2.1497791364776976E-4</c:v>
                </c:pt>
                <c:pt idx="396">
                  <c:v>2.110385613974694E-4</c:v>
                </c:pt>
                <c:pt idx="397">
                  <c:v>2.1246284896085633E-4</c:v>
                </c:pt>
                <c:pt idx="398">
                  <c:v>2.1298471910028108E-4</c:v>
                </c:pt>
                <c:pt idx="399">
                  <c:v>2.103894931180228E-4</c:v>
                </c:pt>
                <c:pt idx="400">
                  <c:v>2.1044506940020281E-4</c:v>
                </c:pt>
                <c:pt idx="401">
                  <c:v>2.0994308655389454E-4</c:v>
                </c:pt>
                <c:pt idx="402">
                  <c:v>2.0986362799582962E-4</c:v>
                </c:pt>
                <c:pt idx="403">
                  <c:v>2.0829312988502043E-4</c:v>
                </c:pt>
                <c:pt idx="404">
                  <c:v>2.0834897047567578E-4</c:v>
                </c:pt>
                <c:pt idx="405">
                  <c:v>2.0955212993228179E-4</c:v>
                </c:pt>
                <c:pt idx="406">
                  <c:v>2.0963608032477108E-4</c:v>
                </c:pt>
                <c:pt idx="407">
                  <c:v>2.0975251314591523E-4</c:v>
                </c:pt>
                <c:pt idx="408">
                  <c:v>2.1086004205550927E-4</c:v>
                </c:pt>
                <c:pt idx="409">
                  <c:v>2.1000474726282013E-4</c:v>
                </c:pt>
                <c:pt idx="410">
                  <c:v>2.0983686742282235E-4</c:v>
                </c:pt>
                <c:pt idx="411">
                  <c:v>2.1315892081203962E-4</c:v>
                </c:pt>
                <c:pt idx="412">
                  <c:v>2.1393957467508189E-4</c:v>
                </c:pt>
                <c:pt idx="413">
                  <c:v>2.1635035549934272E-4</c:v>
                </c:pt>
                <c:pt idx="414">
                  <c:v>2.162958257025563E-4</c:v>
                </c:pt>
                <c:pt idx="415">
                  <c:v>2.1638318974606858E-4</c:v>
                </c:pt>
                <c:pt idx="416">
                  <c:v>2.1656687375897239E-4</c:v>
                </c:pt>
                <c:pt idx="417">
                  <c:v>2.1701599729724946E-4</c:v>
                </c:pt>
                <c:pt idx="418">
                  <c:v>2.1476341073741815E-4</c:v>
                </c:pt>
                <c:pt idx="419">
                  <c:v>2.1446341125972042E-4</c:v>
                </c:pt>
                <c:pt idx="420">
                  <c:v>2.1420143901900582E-4</c:v>
                </c:pt>
                <c:pt idx="421">
                  <c:v>2.1444471340538172E-4</c:v>
                </c:pt>
                <c:pt idx="422">
                  <c:v>2.1578984190267648E-4</c:v>
                </c:pt>
                <c:pt idx="423">
                  <c:v>2.1872781455565323E-4</c:v>
                </c:pt>
                <c:pt idx="424">
                  <c:v>2.1866173978850515E-4</c:v>
                </c:pt>
                <c:pt idx="425">
                  <c:v>2.1912874789266348E-4</c:v>
                </c:pt>
                <c:pt idx="426">
                  <c:v>2.2283945053715284E-4</c:v>
                </c:pt>
                <c:pt idx="427">
                  <c:v>2.2286702920537899E-4</c:v>
                </c:pt>
                <c:pt idx="428">
                  <c:v>2.2553829016471036E-4</c:v>
                </c:pt>
                <c:pt idx="429">
                  <c:v>2.262022901163571E-4</c:v>
                </c:pt>
                <c:pt idx="430">
                  <c:v>2.2700791542880024E-4</c:v>
                </c:pt>
                <c:pt idx="431">
                  <c:v>2.3067141913628769E-4</c:v>
                </c:pt>
                <c:pt idx="432">
                  <c:v>2.3076484209177771E-4</c:v>
                </c:pt>
                <c:pt idx="433">
                  <c:v>2.3200239974779482E-4</c:v>
                </c:pt>
                <c:pt idx="434">
                  <c:v>2.3622955259140131E-4</c:v>
                </c:pt>
                <c:pt idx="435">
                  <c:v>2.3347226205158885E-4</c:v>
                </c:pt>
                <c:pt idx="436">
                  <c:v>2.3368255623220651E-4</c:v>
                </c:pt>
                <c:pt idx="437">
                  <c:v>2.3468469395224341E-4</c:v>
                </c:pt>
                <c:pt idx="438">
                  <c:v>2.3725574353392198E-4</c:v>
                </c:pt>
                <c:pt idx="439">
                  <c:v>2.3946376776937657E-4</c:v>
                </c:pt>
                <c:pt idx="440">
                  <c:v>2.4008516681238413E-4</c:v>
                </c:pt>
                <c:pt idx="441">
                  <c:v>2.4012149189495409E-4</c:v>
                </c:pt>
                <c:pt idx="442">
                  <c:v>2.4396589536986203E-4</c:v>
                </c:pt>
                <c:pt idx="443">
                  <c:v>2.4529627219985965E-4</c:v>
                </c:pt>
                <c:pt idx="444">
                  <c:v>2.4817307224431678E-4</c:v>
                </c:pt>
                <c:pt idx="445">
                  <c:v>2.4818530741827454E-4</c:v>
                </c:pt>
                <c:pt idx="446">
                  <c:v>2.4824445734544987E-4</c:v>
                </c:pt>
                <c:pt idx="447">
                  <c:v>2.5163941388519609E-4</c:v>
                </c:pt>
                <c:pt idx="448">
                  <c:v>2.5202281676342764E-4</c:v>
                </c:pt>
                <c:pt idx="449">
                  <c:v>2.5218097006105841E-4</c:v>
                </c:pt>
                <c:pt idx="450">
                  <c:v>2.5245733642177795E-4</c:v>
                </c:pt>
                <c:pt idx="451">
                  <c:v>2.5196092540073187E-4</c:v>
                </c:pt>
                <c:pt idx="452">
                  <c:v>2.519761714331692E-4</c:v>
                </c:pt>
                <c:pt idx="453">
                  <c:v>2.5201595202295951E-4</c:v>
                </c:pt>
                <c:pt idx="454">
                  <c:v>2.5036020579982855E-4</c:v>
                </c:pt>
                <c:pt idx="455">
                  <c:v>2.4723380142979646E-4</c:v>
                </c:pt>
                <c:pt idx="456">
                  <c:v>2.4713360686000704E-4</c:v>
                </c:pt>
                <c:pt idx="457">
                  <c:v>2.4822543227473074E-4</c:v>
                </c:pt>
                <c:pt idx="458">
                  <c:v>2.4821449132407839E-4</c:v>
                </c:pt>
                <c:pt idx="459">
                  <c:v>2.4836131323994522E-4</c:v>
                </c:pt>
                <c:pt idx="460">
                  <c:v>2.4877314607247306E-4</c:v>
                </c:pt>
                <c:pt idx="461">
                  <c:v>2.4821757637336983E-4</c:v>
                </c:pt>
                <c:pt idx="462">
                  <c:v>2.4601349967766795E-4</c:v>
                </c:pt>
                <c:pt idx="463">
                  <c:v>2.4593598786603168E-4</c:v>
                </c:pt>
                <c:pt idx="464">
                  <c:v>2.4447988229894612E-4</c:v>
                </c:pt>
                <c:pt idx="465">
                  <c:v>2.447488437301775E-4</c:v>
                </c:pt>
                <c:pt idx="466">
                  <c:v>2.4459825918822785E-4</c:v>
                </c:pt>
                <c:pt idx="467">
                  <c:v>2.471710522870753E-4</c:v>
                </c:pt>
                <c:pt idx="468">
                  <c:v>2.5231647550499756E-4</c:v>
                </c:pt>
                <c:pt idx="469">
                  <c:v>2.514107335448325E-4</c:v>
                </c:pt>
                <c:pt idx="470">
                  <c:v>2.5086205108012415E-4</c:v>
                </c:pt>
                <c:pt idx="471">
                  <c:v>2.5385159650191484E-4</c:v>
                </c:pt>
                <c:pt idx="472">
                  <c:v>2.6861650879719996E-4</c:v>
                </c:pt>
                <c:pt idx="473">
                  <c:v>2.7292846647447566E-4</c:v>
                </c:pt>
                <c:pt idx="474">
                  <c:v>2.7056594566781902E-4</c:v>
                </c:pt>
                <c:pt idx="475">
                  <c:v>2.7153099876581991E-4</c:v>
                </c:pt>
                <c:pt idx="476">
                  <c:v>2.7100754555956918E-4</c:v>
                </c:pt>
                <c:pt idx="477">
                  <c:v>2.7113841253363326E-4</c:v>
                </c:pt>
                <c:pt idx="478">
                  <c:v>2.71177269765566E-4</c:v>
                </c:pt>
                <c:pt idx="479">
                  <c:v>2.617913956524246E-4</c:v>
                </c:pt>
                <c:pt idx="480">
                  <c:v>2.6198863856843402E-4</c:v>
                </c:pt>
                <c:pt idx="481">
                  <c:v>2.6263511885161209E-4</c:v>
                </c:pt>
                <c:pt idx="482">
                  <c:v>2.6248650817548236E-4</c:v>
                </c:pt>
                <c:pt idx="483">
                  <c:v>2.6256457400616781E-4</c:v>
                </c:pt>
                <c:pt idx="484">
                  <c:v>2.6321114613377995E-4</c:v>
                </c:pt>
                <c:pt idx="485">
                  <c:v>2.6719692265918737E-4</c:v>
                </c:pt>
                <c:pt idx="486">
                  <c:v>2.6755719924274386E-4</c:v>
                </c:pt>
                <c:pt idx="487">
                  <c:v>2.685276022127081E-4</c:v>
                </c:pt>
                <c:pt idx="488">
                  <c:v>2.6722630671530877E-4</c:v>
                </c:pt>
                <c:pt idx="489">
                  <c:v>2.6769533225995856E-4</c:v>
                </c:pt>
                <c:pt idx="490">
                  <c:v>2.6708994622844968E-4</c:v>
                </c:pt>
                <c:pt idx="491">
                  <c:v>2.6710069583731088E-4</c:v>
                </c:pt>
                <c:pt idx="492">
                  <c:v>2.6983291059284425E-4</c:v>
                </c:pt>
                <c:pt idx="493">
                  <c:v>2.6967564363313755E-4</c:v>
                </c:pt>
                <c:pt idx="494">
                  <c:v>2.7259634115203322E-4</c:v>
                </c:pt>
                <c:pt idx="495">
                  <c:v>2.7241038594182521E-4</c:v>
                </c:pt>
                <c:pt idx="496">
                  <c:v>2.7202457348762143E-4</c:v>
                </c:pt>
                <c:pt idx="497">
                  <c:v>2.7205024561712779E-4</c:v>
                </c:pt>
                <c:pt idx="498">
                  <c:v>2.7178931815650747E-4</c:v>
                </c:pt>
                <c:pt idx="499">
                  <c:v>2.7145187473250998E-4</c:v>
                </c:pt>
                <c:pt idx="500">
                  <c:v>2.7143732341912874E-4</c:v>
                </c:pt>
                <c:pt idx="501">
                  <c:v>2.7163337518445172E-4</c:v>
                </c:pt>
                <c:pt idx="502">
                  <c:v>2.7160532870725327E-4</c:v>
                </c:pt>
                <c:pt idx="503">
                  <c:v>2.6970784555830436E-4</c:v>
                </c:pt>
                <c:pt idx="504">
                  <c:v>2.7258874596072845E-4</c:v>
                </c:pt>
                <c:pt idx="505">
                  <c:v>2.7280417976927518E-4</c:v>
                </c:pt>
                <c:pt idx="506">
                  <c:v>2.7286094453438488E-4</c:v>
                </c:pt>
                <c:pt idx="507">
                  <c:v>2.7281085286971269E-4</c:v>
                </c:pt>
                <c:pt idx="508">
                  <c:v>2.7273018277815334E-4</c:v>
                </c:pt>
                <c:pt idx="509">
                  <c:v>2.7355642346705639E-4</c:v>
                </c:pt>
                <c:pt idx="510">
                  <c:v>2.7232574030760674E-4</c:v>
                </c:pt>
                <c:pt idx="511">
                  <c:v>2.735522290093314E-4</c:v>
                </c:pt>
                <c:pt idx="512">
                  <c:v>2.7367982975063239E-4</c:v>
                </c:pt>
                <c:pt idx="513">
                  <c:v>2.73472322739593E-4</c:v>
                </c:pt>
                <c:pt idx="514">
                  <c:v>2.7267669562120237E-4</c:v>
                </c:pt>
                <c:pt idx="515">
                  <c:v>2.7265710783509387E-4</c:v>
                </c:pt>
                <c:pt idx="516">
                  <c:v>2.7235063624724411E-4</c:v>
                </c:pt>
                <c:pt idx="517">
                  <c:v>2.7195362741699706E-4</c:v>
                </c:pt>
                <c:pt idx="518">
                  <c:v>2.7423828065232007E-4</c:v>
                </c:pt>
                <c:pt idx="519">
                  <c:v>2.7424690755968785E-4</c:v>
                </c:pt>
                <c:pt idx="520">
                  <c:v>2.7417213753852722E-4</c:v>
                </c:pt>
                <c:pt idx="521">
                  <c:v>2.7541688735684025E-4</c:v>
                </c:pt>
                <c:pt idx="522">
                  <c:v>2.7346261598383651E-4</c:v>
                </c:pt>
                <c:pt idx="523">
                  <c:v>2.7216640250204874E-4</c:v>
                </c:pt>
                <c:pt idx="524">
                  <c:v>2.701846708027743E-4</c:v>
                </c:pt>
                <c:pt idx="525">
                  <c:v>2.681673206129826E-4</c:v>
                </c:pt>
                <c:pt idx="526">
                  <c:v>2.6839555943637211E-4</c:v>
                </c:pt>
                <c:pt idx="527">
                  <c:v>2.6902982694885634E-4</c:v>
                </c:pt>
                <c:pt idx="528">
                  <c:v>2.6771261275607985E-4</c:v>
                </c:pt>
                <c:pt idx="529">
                  <c:v>2.6757821903706353E-4</c:v>
                </c:pt>
                <c:pt idx="530">
                  <c:v>2.674936942324441E-4</c:v>
                </c:pt>
                <c:pt idx="531">
                  <c:v>2.6743424580499316E-4</c:v>
                </c:pt>
                <c:pt idx="532">
                  <c:v>2.6719768746041254E-4</c:v>
                </c:pt>
                <c:pt idx="533">
                  <c:v>2.6683853166761589E-4</c:v>
                </c:pt>
                <c:pt idx="534">
                  <c:v>2.6548613052593701E-4</c:v>
                </c:pt>
                <c:pt idx="535">
                  <c:v>2.6583170526952541E-4</c:v>
                </c:pt>
                <c:pt idx="536">
                  <c:v>2.6530369081288752E-4</c:v>
                </c:pt>
                <c:pt idx="537">
                  <c:v>2.6728584885331064E-4</c:v>
                </c:pt>
                <c:pt idx="538">
                  <c:v>2.676209877328142E-4</c:v>
                </c:pt>
                <c:pt idx="539">
                  <c:v>2.6783255244628801E-4</c:v>
                </c:pt>
                <c:pt idx="540">
                  <c:v>2.6786353399693193E-4</c:v>
                </c:pt>
                <c:pt idx="541">
                  <c:v>2.6775035670581699E-4</c:v>
                </c:pt>
                <c:pt idx="542">
                  <c:v>2.6768777986278884E-4</c:v>
                </c:pt>
                <c:pt idx="543">
                  <c:v>2.6015248012743432E-4</c:v>
                </c:pt>
                <c:pt idx="544">
                  <c:v>2.6019035832332917E-4</c:v>
                </c:pt>
                <c:pt idx="545">
                  <c:v>2.5908572283806771E-4</c:v>
                </c:pt>
                <c:pt idx="546">
                  <c:v>2.5774966612305454E-4</c:v>
                </c:pt>
                <c:pt idx="547">
                  <c:v>2.5785614444532543E-4</c:v>
                </c:pt>
                <c:pt idx="548">
                  <c:v>2.5711706949488642E-4</c:v>
                </c:pt>
                <c:pt idx="549">
                  <c:v>2.5735001801884959E-4</c:v>
                </c:pt>
                <c:pt idx="550">
                  <c:v>2.5584937068600457E-4</c:v>
                </c:pt>
                <c:pt idx="551">
                  <c:v>2.4655308949971287E-4</c:v>
                </c:pt>
                <c:pt idx="552">
                  <c:v>2.4482368801401774E-4</c:v>
                </c:pt>
                <c:pt idx="553">
                  <c:v>2.4417993682719483E-4</c:v>
                </c:pt>
                <c:pt idx="554">
                  <c:v>2.4433006127879797E-4</c:v>
                </c:pt>
                <c:pt idx="555">
                  <c:v>2.4328932747078226E-4</c:v>
                </c:pt>
                <c:pt idx="556">
                  <c:v>2.4340647642732169E-4</c:v>
                </c:pt>
                <c:pt idx="557">
                  <c:v>2.4154156493422297E-4</c:v>
                </c:pt>
                <c:pt idx="558">
                  <c:v>2.4039992711461414E-4</c:v>
                </c:pt>
                <c:pt idx="559">
                  <c:v>2.4042844053154117E-4</c:v>
                </c:pt>
                <c:pt idx="560">
                  <c:v>2.3976594688999769E-4</c:v>
                </c:pt>
                <c:pt idx="561">
                  <c:v>2.4023546066912364E-4</c:v>
                </c:pt>
                <c:pt idx="562">
                  <c:v>2.4008447873155462E-4</c:v>
                </c:pt>
                <c:pt idx="563">
                  <c:v>2.4050613227862919E-4</c:v>
                </c:pt>
                <c:pt idx="564">
                  <c:v>2.4058408699391331E-4</c:v>
                </c:pt>
                <c:pt idx="565">
                  <c:v>2.4055470137309318E-4</c:v>
                </c:pt>
                <c:pt idx="566">
                  <c:v>2.4191396766408676E-4</c:v>
                </c:pt>
                <c:pt idx="567">
                  <c:v>2.4356300635149555E-4</c:v>
                </c:pt>
                <c:pt idx="568">
                  <c:v>2.4356746088412173E-4</c:v>
                </c:pt>
                <c:pt idx="569">
                  <c:v>2.4339327170898916E-4</c:v>
                </c:pt>
                <c:pt idx="570">
                  <c:v>2.4285268452468672E-4</c:v>
                </c:pt>
                <c:pt idx="571">
                  <c:v>2.4523350907538707E-4</c:v>
                </c:pt>
                <c:pt idx="572">
                  <c:v>2.4507570926714988E-4</c:v>
                </c:pt>
                <c:pt idx="573">
                  <c:v>2.4179458515802014E-4</c:v>
                </c:pt>
                <c:pt idx="574">
                  <c:v>2.4132717191110758E-4</c:v>
                </c:pt>
                <c:pt idx="575">
                  <c:v>2.3982134402807139E-4</c:v>
                </c:pt>
                <c:pt idx="576">
                  <c:v>2.381810520399181E-4</c:v>
                </c:pt>
                <c:pt idx="577">
                  <c:v>2.3816870005673269E-4</c:v>
                </c:pt>
                <c:pt idx="578">
                  <c:v>2.3778258129756658E-4</c:v>
                </c:pt>
                <c:pt idx="579">
                  <c:v>2.3630488936378542E-4</c:v>
                </c:pt>
                <c:pt idx="580">
                  <c:v>2.3615579093309792E-4</c:v>
                </c:pt>
                <c:pt idx="581">
                  <c:v>2.2363991015613522E-4</c:v>
                </c:pt>
                <c:pt idx="582">
                  <c:v>2.2227978268917568E-4</c:v>
                </c:pt>
                <c:pt idx="583">
                  <c:v>2.2103073753355708E-4</c:v>
                </c:pt>
                <c:pt idx="584">
                  <c:v>2.2019922254876603E-4</c:v>
                </c:pt>
                <c:pt idx="585">
                  <c:v>2.2000740012390052E-4</c:v>
                </c:pt>
                <c:pt idx="586">
                  <c:v>2.2131412684938301E-4</c:v>
                </c:pt>
                <c:pt idx="587">
                  <c:v>2.2199745586834417E-4</c:v>
                </c:pt>
                <c:pt idx="588">
                  <c:v>2.2075261513797615E-4</c:v>
                </c:pt>
                <c:pt idx="589">
                  <c:v>2.1902444469039235E-4</c:v>
                </c:pt>
                <c:pt idx="590">
                  <c:v>2.1877486911558511E-4</c:v>
                </c:pt>
                <c:pt idx="591">
                  <c:v>2.1877778151219821E-4</c:v>
                </c:pt>
                <c:pt idx="592">
                  <c:v>2.2002432749260409E-4</c:v>
                </c:pt>
                <c:pt idx="593">
                  <c:v>2.2126798088974717E-4</c:v>
                </c:pt>
                <c:pt idx="594">
                  <c:v>2.2064783876318372E-4</c:v>
                </c:pt>
                <c:pt idx="595">
                  <c:v>2.23588352702376E-4</c:v>
                </c:pt>
                <c:pt idx="596">
                  <c:v>2.2275244302993085E-4</c:v>
                </c:pt>
                <c:pt idx="597">
                  <c:v>2.2302427467174509E-4</c:v>
                </c:pt>
                <c:pt idx="598">
                  <c:v>2.2307871602642531E-4</c:v>
                </c:pt>
                <c:pt idx="599">
                  <c:v>2.2308364973964057E-4</c:v>
                </c:pt>
                <c:pt idx="600">
                  <c:v>2.2061045634958417E-4</c:v>
                </c:pt>
                <c:pt idx="601">
                  <c:v>2.2088867308874411E-4</c:v>
                </c:pt>
                <c:pt idx="602">
                  <c:v>2.2051035579702597E-4</c:v>
                </c:pt>
                <c:pt idx="603">
                  <c:v>2.1473319171741732E-4</c:v>
                </c:pt>
                <c:pt idx="604">
                  <c:v>2.1510475645233074E-4</c:v>
                </c:pt>
                <c:pt idx="605">
                  <c:v>2.14149545009904E-4</c:v>
                </c:pt>
                <c:pt idx="606">
                  <c:v>2.1438063614236688E-4</c:v>
                </c:pt>
                <c:pt idx="607">
                  <c:v>2.1423160554308576E-4</c:v>
                </c:pt>
                <c:pt idx="608">
                  <c:v>2.1327713846855886E-4</c:v>
                </c:pt>
                <c:pt idx="609">
                  <c:v>2.1354240360196863E-4</c:v>
                </c:pt>
                <c:pt idx="610">
                  <c:v>2.1358218843414034E-4</c:v>
                </c:pt>
                <c:pt idx="611">
                  <c:v>2.1375772315246447E-4</c:v>
                </c:pt>
                <c:pt idx="612">
                  <c:v>2.1468489972751361E-4</c:v>
                </c:pt>
                <c:pt idx="613">
                  <c:v>2.1451545745767884E-4</c:v>
                </c:pt>
                <c:pt idx="614">
                  <c:v>2.1518675759124245E-4</c:v>
                </c:pt>
                <c:pt idx="615">
                  <c:v>2.1236271188513438E-4</c:v>
                </c:pt>
                <c:pt idx="616">
                  <c:v>2.0897013332473889E-4</c:v>
                </c:pt>
                <c:pt idx="617">
                  <c:v>2.08802436158715E-4</c:v>
                </c:pt>
                <c:pt idx="618">
                  <c:v>2.0873481199978008E-4</c:v>
                </c:pt>
                <c:pt idx="619">
                  <c:v>2.0919355541179551E-4</c:v>
                </c:pt>
                <c:pt idx="620">
                  <c:v>2.0957452032108439E-4</c:v>
                </c:pt>
                <c:pt idx="621">
                  <c:v>2.1004188594471806E-4</c:v>
                </c:pt>
                <c:pt idx="622">
                  <c:v>2.1075751711615329E-4</c:v>
                </c:pt>
                <c:pt idx="623">
                  <c:v>2.1046072859591511E-4</c:v>
                </c:pt>
                <c:pt idx="624">
                  <c:v>2.1086420041717134E-4</c:v>
                </c:pt>
                <c:pt idx="625">
                  <c:v>2.1118711458230769E-4</c:v>
                </c:pt>
                <c:pt idx="626">
                  <c:v>2.1044140124241124E-4</c:v>
                </c:pt>
                <c:pt idx="627">
                  <c:v>2.1051272800354394E-4</c:v>
                </c:pt>
                <c:pt idx="628">
                  <c:v>2.117920019139125E-4</c:v>
                </c:pt>
                <c:pt idx="629">
                  <c:v>2.1207670743689819E-4</c:v>
                </c:pt>
                <c:pt idx="630">
                  <c:v>2.1208893186823579E-4</c:v>
                </c:pt>
                <c:pt idx="631">
                  <c:v>2.1206886747046565E-4</c:v>
                </c:pt>
                <c:pt idx="632">
                  <c:v>2.1205000919592278E-4</c:v>
                </c:pt>
                <c:pt idx="633">
                  <c:v>2.1199569285042445E-4</c:v>
                </c:pt>
                <c:pt idx="634">
                  <c:v>2.1192461312008167E-4</c:v>
                </c:pt>
                <c:pt idx="635">
                  <c:v>2.1274786156609435E-4</c:v>
                </c:pt>
                <c:pt idx="636">
                  <c:v>2.1264177817000046E-4</c:v>
                </c:pt>
                <c:pt idx="637">
                  <c:v>2.1428860265285067E-4</c:v>
                </c:pt>
                <c:pt idx="638">
                  <c:v>2.1494661554035259E-4</c:v>
                </c:pt>
                <c:pt idx="639">
                  <c:v>2.206791466406906E-4</c:v>
                </c:pt>
                <c:pt idx="640">
                  <c:v>2.2083651484435096E-4</c:v>
                </c:pt>
                <c:pt idx="641">
                  <c:v>2.2258659788816431E-4</c:v>
                </c:pt>
                <c:pt idx="642">
                  <c:v>2.1396540566403222E-4</c:v>
                </c:pt>
                <c:pt idx="643">
                  <c:v>2.1458799156246121E-4</c:v>
                </c:pt>
                <c:pt idx="644">
                  <c:v>2.1297325655746867E-4</c:v>
                </c:pt>
                <c:pt idx="645">
                  <c:v>2.1248884027959221E-4</c:v>
                </c:pt>
                <c:pt idx="646">
                  <c:v>2.120799470129507E-4</c:v>
                </c:pt>
                <c:pt idx="647">
                  <c:v>2.0531031440641315E-4</c:v>
                </c:pt>
                <c:pt idx="648">
                  <c:v>2.0532437883359912E-4</c:v>
                </c:pt>
                <c:pt idx="649">
                  <c:v>2.0449265414993332E-4</c:v>
                </c:pt>
                <c:pt idx="650">
                  <c:v>2.0393752660881884E-4</c:v>
                </c:pt>
                <c:pt idx="651">
                  <c:v>2.0383811478080836E-4</c:v>
                </c:pt>
                <c:pt idx="652">
                  <c:v>2.0408043681951332E-4</c:v>
                </c:pt>
                <c:pt idx="653">
                  <c:v>2.037107930622626E-4</c:v>
                </c:pt>
                <c:pt idx="654">
                  <c:v>2.03723439126236E-4</c:v>
                </c:pt>
                <c:pt idx="655">
                  <c:v>2.0382952226187572E-4</c:v>
                </c:pt>
                <c:pt idx="656">
                  <c:v>2.0390516482133076E-4</c:v>
                </c:pt>
                <c:pt idx="657">
                  <c:v>2.0265013343139887E-4</c:v>
                </c:pt>
                <c:pt idx="658">
                  <c:v>2.026570798722577E-4</c:v>
                </c:pt>
                <c:pt idx="659">
                  <c:v>2.0403336379937228E-4</c:v>
                </c:pt>
                <c:pt idx="660">
                  <c:v>2.0237378040440299E-4</c:v>
                </c:pt>
                <c:pt idx="661">
                  <c:v>2.0251661205585166E-4</c:v>
                </c:pt>
                <c:pt idx="662">
                  <c:v>2.0163306975134503E-4</c:v>
                </c:pt>
                <c:pt idx="663">
                  <c:v>1.9803790011339094E-4</c:v>
                </c:pt>
                <c:pt idx="664">
                  <c:v>1.976708188430207E-4</c:v>
                </c:pt>
                <c:pt idx="665">
                  <c:v>1.9486218775597208E-4</c:v>
                </c:pt>
                <c:pt idx="666">
                  <c:v>1.9210715515080459E-4</c:v>
                </c:pt>
                <c:pt idx="667">
                  <c:v>1.920190780136299E-4</c:v>
                </c:pt>
                <c:pt idx="668">
                  <c:v>1.9040533067378994E-4</c:v>
                </c:pt>
                <c:pt idx="669">
                  <c:v>1.8999222923309056E-4</c:v>
                </c:pt>
                <c:pt idx="670">
                  <c:v>1.8870907878707543E-4</c:v>
                </c:pt>
                <c:pt idx="671">
                  <c:v>1.8911111579708389E-4</c:v>
                </c:pt>
                <c:pt idx="672">
                  <c:v>1.8969719293591096E-4</c:v>
                </c:pt>
                <c:pt idx="673">
                  <c:v>1.8915308750323912E-4</c:v>
                </c:pt>
                <c:pt idx="674">
                  <c:v>1.8706362881916799E-4</c:v>
                </c:pt>
                <c:pt idx="675">
                  <c:v>1.8280606662115037E-4</c:v>
                </c:pt>
                <c:pt idx="676">
                  <c:v>1.8281057875729349E-4</c:v>
                </c:pt>
                <c:pt idx="677">
                  <c:v>1.8096766851862588E-4</c:v>
                </c:pt>
                <c:pt idx="678">
                  <c:v>1.7758868037341869E-4</c:v>
                </c:pt>
                <c:pt idx="679">
                  <c:v>1.7778631238152728E-4</c:v>
                </c:pt>
                <c:pt idx="680">
                  <c:v>1.754986685687998E-4</c:v>
                </c:pt>
                <c:pt idx="681">
                  <c:v>1.7499583971233932E-4</c:v>
                </c:pt>
                <c:pt idx="682">
                  <c:v>1.7375892499879632E-4</c:v>
                </c:pt>
                <c:pt idx="683">
                  <c:v>1.7051311529292539E-4</c:v>
                </c:pt>
                <c:pt idx="684">
                  <c:v>1.7047986694845044E-4</c:v>
                </c:pt>
                <c:pt idx="685">
                  <c:v>1.6901204810951221E-4</c:v>
                </c:pt>
                <c:pt idx="686">
                  <c:v>1.6502083697189082E-4</c:v>
                </c:pt>
                <c:pt idx="687">
                  <c:v>1.6467531872037578E-4</c:v>
                </c:pt>
                <c:pt idx="688">
                  <c:v>1.6478735971084686E-4</c:v>
                </c:pt>
                <c:pt idx="689">
                  <c:v>1.6359472085302243E-4</c:v>
                </c:pt>
                <c:pt idx="690">
                  <c:v>1.5969678447437749E-4</c:v>
                </c:pt>
                <c:pt idx="691">
                  <c:v>1.5712064609042789E-4</c:v>
                </c:pt>
                <c:pt idx="692">
                  <c:v>1.565265371314982E-4</c:v>
                </c:pt>
                <c:pt idx="693">
                  <c:v>1.5611004947212824E-4</c:v>
                </c:pt>
                <c:pt idx="694">
                  <c:v>1.5415866892780697E-4</c:v>
                </c:pt>
                <c:pt idx="695">
                  <c:v>1.5244038073404927E-4</c:v>
                </c:pt>
                <c:pt idx="696">
                  <c:v>1.4987591246329464E-4</c:v>
                </c:pt>
                <c:pt idx="697">
                  <c:v>1.4971927937932071E-4</c:v>
                </c:pt>
                <c:pt idx="698">
                  <c:v>1.4965308509457798E-4</c:v>
                </c:pt>
                <c:pt idx="699">
                  <c:v>1.4602823778419325E-4</c:v>
                </c:pt>
                <c:pt idx="700">
                  <c:v>1.4573240540435961E-4</c:v>
                </c:pt>
                <c:pt idx="701">
                  <c:v>1.4529927635628057E-4</c:v>
                </c:pt>
                <c:pt idx="702">
                  <c:v>1.4480426390043276E-4</c:v>
                </c:pt>
                <c:pt idx="703">
                  <c:v>1.4487204269047428E-4</c:v>
                </c:pt>
                <c:pt idx="704">
                  <c:v>1.4489343145554322E-4</c:v>
                </c:pt>
                <c:pt idx="705">
                  <c:v>1.4480174429001754E-4</c:v>
                </c:pt>
                <c:pt idx="706">
                  <c:v>1.4492913475139116E-4</c:v>
                </c:pt>
                <c:pt idx="707">
                  <c:v>1.4456853272440531E-4</c:v>
                </c:pt>
                <c:pt idx="708">
                  <c:v>1.4450669147716619E-4</c:v>
                </c:pt>
                <c:pt idx="709">
                  <c:v>1.4292668452094818E-4</c:v>
                </c:pt>
                <c:pt idx="710">
                  <c:v>1.4288241059206118E-4</c:v>
                </c:pt>
                <c:pt idx="711">
                  <c:v>1.4277181011732024E-4</c:v>
                </c:pt>
                <c:pt idx="712">
                  <c:v>1.421192242753254E-4</c:v>
                </c:pt>
                <c:pt idx="713">
                  <c:v>1.4211946639483607E-4</c:v>
                </c:pt>
                <c:pt idx="714">
                  <c:v>1.4215189908906291E-4</c:v>
                </c:pt>
                <c:pt idx="715">
                  <c:v>1.4327021596537574E-4</c:v>
                </c:pt>
                <c:pt idx="716">
                  <c:v>1.4316595722995329E-4</c:v>
                </c:pt>
                <c:pt idx="717">
                  <c:v>1.4301423459340428E-4</c:v>
                </c:pt>
                <c:pt idx="718">
                  <c:v>1.4309024580705002E-4</c:v>
                </c:pt>
                <c:pt idx="719">
                  <c:v>1.4245227721150199E-4</c:v>
                </c:pt>
                <c:pt idx="720">
                  <c:v>1.3788342800570444E-4</c:v>
                </c:pt>
                <c:pt idx="721">
                  <c:v>1.3663723301765633E-4</c:v>
                </c:pt>
                <c:pt idx="722">
                  <c:v>1.3672719405602486E-4</c:v>
                </c:pt>
                <c:pt idx="723">
                  <c:v>1.31722887285996E-4</c:v>
                </c:pt>
                <c:pt idx="724">
                  <c:v>1.154049195819785E-4</c:v>
                </c:pt>
                <c:pt idx="725">
                  <c:v>1.104123715870682E-4</c:v>
                </c:pt>
                <c:pt idx="726">
                  <c:v>1.1058720426759128E-4</c:v>
                </c:pt>
                <c:pt idx="727">
                  <c:v>1.0958536336654177E-4</c:v>
                </c:pt>
                <c:pt idx="728">
                  <c:v>1.0953730589119393E-4</c:v>
                </c:pt>
                <c:pt idx="729">
                  <c:v>1.099214808449269E-4</c:v>
                </c:pt>
                <c:pt idx="730">
                  <c:v>1.0977210084587471E-4</c:v>
                </c:pt>
                <c:pt idx="731">
                  <c:v>1.0967037912452913E-4</c:v>
                </c:pt>
                <c:pt idx="732">
                  <c:v>1.0970238131620092E-4</c:v>
                </c:pt>
                <c:pt idx="733">
                  <c:v>1.0897729747602821E-4</c:v>
                </c:pt>
                <c:pt idx="734">
                  <c:v>1.0844851708621148E-4</c:v>
                </c:pt>
                <c:pt idx="735">
                  <c:v>1.0841076530287271E-4</c:v>
                </c:pt>
                <c:pt idx="736">
                  <c:v>1.0795114522980837E-4</c:v>
                </c:pt>
                <c:pt idx="737">
                  <c:v>1.0424833266829993E-4</c:v>
                </c:pt>
                <c:pt idx="738">
                  <c:v>1.0436410518062863E-4</c:v>
                </c:pt>
                <c:pt idx="739">
                  <c:v>1.030591280708105E-4</c:v>
                </c:pt>
                <c:pt idx="740">
                  <c:v>1.0228021954794371E-4</c:v>
                </c:pt>
                <c:pt idx="741">
                  <c:v>1.0200112510413905E-4</c:v>
                </c:pt>
                <c:pt idx="742">
                  <c:v>1.0202945500498066E-4</c:v>
                </c:pt>
                <c:pt idx="743">
                  <c:v>1.0232045002470082E-4</c:v>
                </c:pt>
                <c:pt idx="744">
                  <c:v>1.0053465166103088E-4</c:v>
                </c:pt>
                <c:pt idx="745">
                  <c:v>1.0053808012224866E-4</c:v>
                </c:pt>
                <c:pt idx="746">
                  <c:v>9.7321996834235001E-5</c:v>
                </c:pt>
                <c:pt idx="747">
                  <c:v>9.6766112041112297E-5</c:v>
                </c:pt>
                <c:pt idx="748">
                  <c:v>9.6771824466300392E-5</c:v>
                </c:pt>
                <c:pt idx="749">
                  <c:v>9.804369304560739E-5</c:v>
                </c:pt>
                <c:pt idx="750">
                  <c:v>9.7752962868895098E-5</c:v>
                </c:pt>
                <c:pt idx="751">
                  <c:v>9.7683290730477473E-5</c:v>
                </c:pt>
                <c:pt idx="752">
                  <c:v>9.767758580338187E-5</c:v>
                </c:pt>
                <c:pt idx="753">
                  <c:v>9.729172190536879E-5</c:v>
                </c:pt>
                <c:pt idx="754">
                  <c:v>9.7266457397014253E-5</c:v>
                </c:pt>
                <c:pt idx="755">
                  <c:v>9.7608930687499471E-5</c:v>
                </c:pt>
                <c:pt idx="756">
                  <c:v>9.3274835902903863E-5</c:v>
                </c:pt>
                <c:pt idx="757">
                  <c:v>9.3368095737712318E-5</c:v>
                </c:pt>
                <c:pt idx="758">
                  <c:v>9.4567392648934015E-5</c:v>
                </c:pt>
                <c:pt idx="759">
                  <c:v>9.5150944645281738E-5</c:v>
                </c:pt>
                <c:pt idx="760">
                  <c:v>9.5151055152457821E-5</c:v>
                </c:pt>
                <c:pt idx="761">
                  <c:v>9.4228456031951466E-5</c:v>
                </c:pt>
                <c:pt idx="762">
                  <c:v>9.3670221732714427E-5</c:v>
                </c:pt>
                <c:pt idx="763">
                  <c:v>9.3402914491809221E-5</c:v>
                </c:pt>
                <c:pt idx="764">
                  <c:v>9.3374730573261939E-5</c:v>
                </c:pt>
                <c:pt idx="765">
                  <c:v>9.4952437494327869E-5</c:v>
                </c:pt>
                <c:pt idx="766">
                  <c:v>9.5665655487048117E-5</c:v>
                </c:pt>
                <c:pt idx="767">
                  <c:v>9.5649847277738223E-5</c:v>
                </c:pt>
                <c:pt idx="768">
                  <c:v>9.4043683760964821E-5</c:v>
                </c:pt>
                <c:pt idx="769">
                  <c:v>9.7566411736925093E-5</c:v>
                </c:pt>
                <c:pt idx="770">
                  <c:v>9.241840604170328E-5</c:v>
                </c:pt>
                <c:pt idx="771">
                  <c:v>9.0601860977594309E-5</c:v>
                </c:pt>
                <c:pt idx="772">
                  <c:v>9.0936250496406615E-5</c:v>
                </c:pt>
                <c:pt idx="773">
                  <c:v>9.0455952340852378E-5</c:v>
                </c:pt>
                <c:pt idx="774">
                  <c:v>9.0347837497524219E-5</c:v>
                </c:pt>
                <c:pt idx="775">
                  <c:v>9.054652004789751E-5</c:v>
                </c:pt>
                <c:pt idx="776">
                  <c:v>9.0654038029209803E-5</c:v>
                </c:pt>
                <c:pt idx="777">
                  <c:v>9.0654890026096907E-5</c:v>
                </c:pt>
                <c:pt idx="778">
                  <c:v>9.9239439755913843E-5</c:v>
                </c:pt>
                <c:pt idx="779">
                  <c:v>9.9759103072321923E-5</c:v>
                </c:pt>
                <c:pt idx="780">
                  <c:v>1.0078527142187276E-4</c:v>
                </c:pt>
                <c:pt idx="781">
                  <c:v>1.0111638576017314E-4</c:v>
                </c:pt>
                <c:pt idx="782">
                  <c:v>1.0144962172535273E-4</c:v>
                </c:pt>
                <c:pt idx="783">
                  <c:v>1.0148338991656902E-4</c:v>
                </c:pt>
                <c:pt idx="784">
                  <c:v>1.0150136553292893E-4</c:v>
                </c:pt>
                <c:pt idx="785">
                  <c:v>1.0140035416739201E-4</c:v>
                </c:pt>
                <c:pt idx="786">
                  <c:v>1.0168461687126261E-4</c:v>
                </c:pt>
                <c:pt idx="787">
                  <c:v>1.0137971567787295E-4</c:v>
                </c:pt>
                <c:pt idx="788">
                  <c:v>1.0167767953340797E-4</c:v>
                </c:pt>
                <c:pt idx="789">
                  <c:v>9.9802549617954329E-5</c:v>
                </c:pt>
                <c:pt idx="790">
                  <c:v>9.9286473589840397E-5</c:v>
                </c:pt>
                <c:pt idx="791">
                  <c:v>9.9275716698903852E-5</c:v>
                </c:pt>
                <c:pt idx="792">
                  <c:v>9.9870219955088002E-5</c:v>
                </c:pt>
                <c:pt idx="793">
                  <c:v>9.9913033675945933E-5</c:v>
                </c:pt>
                <c:pt idx="794">
                  <c:v>9.9908924819368255E-5</c:v>
                </c:pt>
                <c:pt idx="795">
                  <c:v>9.9843456777847899E-5</c:v>
                </c:pt>
                <c:pt idx="796">
                  <c:v>1.0037876644109656E-4</c:v>
                </c:pt>
                <c:pt idx="797">
                  <c:v>1.0076065272203147E-4</c:v>
                </c:pt>
                <c:pt idx="798">
                  <c:v>1.0142268483678807E-4</c:v>
                </c:pt>
                <c:pt idx="799">
                  <c:v>1.0168715387562873E-4</c:v>
                </c:pt>
                <c:pt idx="800">
                  <c:v>1.0175531877154164E-4</c:v>
                </c:pt>
                <c:pt idx="801">
                  <c:v>1.0166435059550855E-4</c:v>
                </c:pt>
                <c:pt idx="802">
                  <c:v>1.0163935756429727E-4</c:v>
                </c:pt>
                <c:pt idx="803">
                  <c:v>1.0162361499353883E-4</c:v>
                </c:pt>
                <c:pt idx="804">
                  <c:v>1.0362606565799216E-4</c:v>
                </c:pt>
                <c:pt idx="805">
                  <c:v>1.0370681110547163E-4</c:v>
                </c:pt>
                <c:pt idx="806">
                  <c:v>1.0408024282492565E-4</c:v>
                </c:pt>
                <c:pt idx="807">
                  <c:v>1.0630984684767491E-4</c:v>
                </c:pt>
                <c:pt idx="808">
                  <c:v>1.0628572726087869E-4</c:v>
                </c:pt>
                <c:pt idx="809">
                  <c:v>1.0611508531863711E-4</c:v>
                </c:pt>
                <c:pt idx="810">
                  <c:v>1.0636753733483241E-4</c:v>
                </c:pt>
                <c:pt idx="811">
                  <c:v>1.0763031925578931E-4</c:v>
                </c:pt>
                <c:pt idx="812">
                  <c:v>1.0751793996977967E-4</c:v>
                </c:pt>
                <c:pt idx="813">
                  <c:v>1.0700327333591287E-4</c:v>
                </c:pt>
                <c:pt idx="814">
                  <c:v>1.0700327333591287E-4</c:v>
                </c:pt>
                <c:pt idx="815">
                  <c:v>1.0705581161251924E-4</c:v>
                </c:pt>
                <c:pt idx="816">
                  <c:v>1.0709642475060594E-4</c:v>
                </c:pt>
                <c:pt idx="817">
                  <c:v>1.0764572236585626E-4</c:v>
                </c:pt>
                <c:pt idx="818">
                  <c:v>1.0769028652308899E-4</c:v>
                </c:pt>
                <c:pt idx="819">
                  <c:v>1.0662988549411492E-4</c:v>
                </c:pt>
                <c:pt idx="820">
                  <c:v>1.090959453054213E-4</c:v>
                </c:pt>
                <c:pt idx="821">
                  <c:v>1.1051221481397588E-4</c:v>
                </c:pt>
                <c:pt idx="822">
                  <c:v>1.1109073329901645E-4</c:v>
                </c:pt>
                <c:pt idx="823">
                  <c:v>1.0848869601935647E-4</c:v>
                </c:pt>
                <c:pt idx="824">
                  <c:v>1.0857500046782292E-4</c:v>
                </c:pt>
                <c:pt idx="825">
                  <c:v>1.0871451727136318E-4</c:v>
                </c:pt>
                <c:pt idx="826">
                  <c:v>1.0936315521818271E-4</c:v>
                </c:pt>
                <c:pt idx="827">
                  <c:v>1.0934631769596408E-4</c:v>
                </c:pt>
                <c:pt idx="828">
                  <c:v>1.0924392883427429E-4</c:v>
                </c:pt>
                <c:pt idx="829">
                  <c:v>1.0926073631169257E-4</c:v>
                </c:pt>
                <c:pt idx="830">
                  <c:v>1.0952878141119233E-4</c:v>
                </c:pt>
                <c:pt idx="831">
                  <c:v>1.0901511022811217E-4</c:v>
                </c:pt>
                <c:pt idx="832">
                  <c:v>1.1010216309081518E-4</c:v>
                </c:pt>
                <c:pt idx="833">
                  <c:v>1.1022785152204626E-4</c:v>
                </c:pt>
                <c:pt idx="834">
                  <c:v>1.101058596322775E-4</c:v>
                </c:pt>
                <c:pt idx="835">
                  <c:v>1.1040661226426022E-4</c:v>
                </c:pt>
                <c:pt idx="836">
                  <c:v>1.1254202729227889E-4</c:v>
                </c:pt>
                <c:pt idx="837">
                  <c:v>1.1330835127414319E-4</c:v>
                </c:pt>
                <c:pt idx="838">
                  <c:v>1.1179407505073737E-4</c:v>
                </c:pt>
                <c:pt idx="839">
                  <c:v>1.1166783261417955E-4</c:v>
                </c:pt>
                <c:pt idx="840">
                  <c:v>1.1166015457757434E-4</c:v>
                </c:pt>
                <c:pt idx="841">
                  <c:v>1.1264008022115464E-4</c:v>
                </c:pt>
                <c:pt idx="842">
                  <c:v>1.125587936726904E-4</c:v>
                </c:pt>
                <c:pt idx="843">
                  <c:v>1.131877990160887E-4</c:v>
                </c:pt>
                <c:pt idx="844">
                  <c:v>1.1161879354606328E-4</c:v>
                </c:pt>
                <c:pt idx="845">
                  <c:v>1.1038727282641002E-4</c:v>
                </c:pt>
                <c:pt idx="846">
                  <c:v>1.103533581978757E-4</c:v>
                </c:pt>
                <c:pt idx="847">
                  <c:v>1.0739955091378147E-4</c:v>
                </c:pt>
                <c:pt idx="848">
                  <c:v>1.0829365006820539E-4</c:v>
                </c:pt>
                <c:pt idx="849">
                  <c:v>1.0799448376038972E-4</c:v>
                </c:pt>
                <c:pt idx="850">
                  <c:v>1.0845391096464786E-4</c:v>
                </c:pt>
                <c:pt idx="851">
                  <c:v>1.0839741160580315E-4</c:v>
                </c:pt>
                <c:pt idx="852">
                  <c:v>1.08095164688807E-4</c:v>
                </c:pt>
                <c:pt idx="853">
                  <c:v>1.0827364599965828E-4</c:v>
                </c:pt>
                <c:pt idx="854">
                  <c:v>1.0827768009982857E-4</c:v>
                </c:pt>
                <c:pt idx="855">
                  <c:v>1.0845388994001564E-4</c:v>
                </c:pt>
                <c:pt idx="856">
                  <c:v>1.0810883383623072E-4</c:v>
                </c:pt>
                <c:pt idx="857">
                  <c:v>1.0817720966978913E-4</c:v>
                </c:pt>
                <c:pt idx="858">
                  <c:v>1.0791817374575009E-4</c:v>
                </c:pt>
                <c:pt idx="859">
                  <c:v>1.0800890925284909E-4</c:v>
                </c:pt>
                <c:pt idx="860">
                  <c:v>1.0799600236822773E-4</c:v>
                </c:pt>
                <c:pt idx="861">
                  <c:v>1.0775943733521676E-4</c:v>
                </c:pt>
                <c:pt idx="862">
                  <c:v>1.0841188828547739E-4</c:v>
                </c:pt>
                <c:pt idx="863">
                  <c:v>1.0823752443891297E-4</c:v>
                </c:pt>
                <c:pt idx="864">
                  <c:v>1.0988994547963148E-4</c:v>
                </c:pt>
                <c:pt idx="865">
                  <c:v>1.0962719437980962E-4</c:v>
                </c:pt>
                <c:pt idx="866">
                  <c:v>1.0871609066056125E-4</c:v>
                </c:pt>
                <c:pt idx="867">
                  <c:v>1.0828698014791434E-4</c:v>
                </c:pt>
                <c:pt idx="868">
                  <c:v>1.1001581206189993E-4</c:v>
                </c:pt>
                <c:pt idx="869">
                  <c:v>1.098592086944543E-4</c:v>
                </c:pt>
                <c:pt idx="870">
                  <c:v>1.112070371043043E-4</c:v>
                </c:pt>
                <c:pt idx="871">
                  <c:v>1.1153011615356512E-4</c:v>
                </c:pt>
                <c:pt idx="872">
                  <c:v>1.1123155898999899E-4</c:v>
                </c:pt>
                <c:pt idx="873">
                  <c:v>1.1056533285852726E-4</c:v>
                </c:pt>
                <c:pt idx="874">
                  <c:v>1.0963484358063791E-4</c:v>
                </c:pt>
                <c:pt idx="875">
                  <c:v>1.0948136571484636E-4</c:v>
                </c:pt>
                <c:pt idx="876">
                  <c:v>1.0894930885142426E-4</c:v>
                </c:pt>
                <c:pt idx="877">
                  <c:v>1.1002434030204833E-4</c:v>
                </c:pt>
                <c:pt idx="878">
                  <c:v>1.1050185069586342E-4</c:v>
                </c:pt>
                <c:pt idx="879">
                  <c:v>1.1084764853719486E-4</c:v>
                </c:pt>
                <c:pt idx="880">
                  <c:v>1.0955844373196983E-4</c:v>
                </c:pt>
                <c:pt idx="881">
                  <c:v>1.0931772338744598E-4</c:v>
                </c:pt>
                <c:pt idx="882">
                  <c:v>1.0912164436220094E-4</c:v>
                </c:pt>
                <c:pt idx="883">
                  <c:v>1.0912310242399498E-4</c:v>
                </c:pt>
                <c:pt idx="884">
                  <c:v>1.0911320141618691E-4</c:v>
                </c:pt>
                <c:pt idx="885">
                  <c:v>1.0913869129420127E-4</c:v>
                </c:pt>
                <c:pt idx="886">
                  <c:v>1.0999102615384229E-4</c:v>
                </c:pt>
                <c:pt idx="887">
                  <c:v>1.0929155958834544E-4</c:v>
                </c:pt>
                <c:pt idx="888">
                  <c:v>1.0930878381097563E-4</c:v>
                </c:pt>
                <c:pt idx="889">
                  <c:v>1.0748009395210613E-4</c:v>
                </c:pt>
                <c:pt idx="890">
                  <c:v>1.0684609210865237E-4</c:v>
                </c:pt>
                <c:pt idx="891">
                  <c:v>1.000426759323314E-4</c:v>
                </c:pt>
                <c:pt idx="892">
                  <c:v>1.0056005275991986E-4</c:v>
                </c:pt>
                <c:pt idx="893">
                  <c:v>9.8649060127881281E-5</c:v>
                </c:pt>
                <c:pt idx="894">
                  <c:v>9.8656113585295966E-5</c:v>
                </c:pt>
                <c:pt idx="895">
                  <c:v>9.7884743263687969E-5</c:v>
                </c:pt>
                <c:pt idx="896">
                  <c:v>9.7874436753124001E-5</c:v>
                </c:pt>
                <c:pt idx="897">
                  <c:v>9.8179326278870631E-5</c:v>
                </c:pt>
                <c:pt idx="898">
                  <c:v>1.0009898820195171E-4</c:v>
                </c:pt>
                <c:pt idx="899">
                  <c:v>1.0019118048798941E-4</c:v>
                </c:pt>
                <c:pt idx="900">
                  <c:v>1.0110935197050516E-4</c:v>
                </c:pt>
                <c:pt idx="901">
                  <c:v>1.0401695849856147E-4</c:v>
                </c:pt>
                <c:pt idx="902">
                  <c:v>1.0844382908375097E-4</c:v>
                </c:pt>
                <c:pt idx="903">
                  <c:v>1.0836832730787028E-4</c:v>
                </c:pt>
                <c:pt idx="904">
                  <c:v>1.081258748706911E-4</c:v>
                </c:pt>
                <c:pt idx="905">
                  <c:v>1.0794063893576625E-4</c:v>
                </c:pt>
                <c:pt idx="906">
                  <c:v>1.0828208914749851E-4</c:v>
                </c:pt>
                <c:pt idx="907">
                  <c:v>1.0794754995773979E-4</c:v>
                </c:pt>
                <c:pt idx="908">
                  <c:v>1.0761801102463967E-4</c:v>
                </c:pt>
                <c:pt idx="909">
                  <c:v>1.0758333195374802E-4</c:v>
                </c:pt>
                <c:pt idx="910">
                  <c:v>1.0758284229528774E-4</c:v>
                </c:pt>
                <c:pt idx="911">
                  <c:v>1.0653952888759089E-4</c:v>
                </c:pt>
                <c:pt idx="912">
                  <c:v>1.0618807881647209E-4</c:v>
                </c:pt>
                <c:pt idx="913">
                  <c:v>1.0592754738553023E-4</c:v>
                </c:pt>
                <c:pt idx="914">
                  <c:v>1.0611074384694846E-4</c:v>
                </c:pt>
                <c:pt idx="915">
                  <c:v>1.0584372260358173E-4</c:v>
                </c:pt>
                <c:pt idx="916">
                  <c:v>1.062799780030116E-4</c:v>
                </c:pt>
                <c:pt idx="917">
                  <c:v>1.0638348126104225E-4</c:v>
                </c:pt>
                <c:pt idx="918">
                  <c:v>1.0592203140413523E-4</c:v>
                </c:pt>
                <c:pt idx="919">
                  <c:v>1.0603831052062286E-4</c:v>
                </c:pt>
                <c:pt idx="920">
                  <c:v>1.0614351354341546E-4</c:v>
                </c:pt>
                <c:pt idx="921">
                  <c:v>1.0655219440046119E-4</c:v>
                </c:pt>
                <c:pt idx="922">
                  <c:v>1.0784746144421776E-4</c:v>
                </c:pt>
                <c:pt idx="923">
                  <c:v>1.0731666049592437E-4</c:v>
                </c:pt>
                <c:pt idx="924">
                  <c:v>1.0733131443409566E-4</c:v>
                </c:pt>
                <c:pt idx="925">
                  <c:v>1.0730949913614837E-4</c:v>
                </c:pt>
                <c:pt idx="926">
                  <c:v>1.0707832512195383E-4</c:v>
                </c:pt>
                <c:pt idx="927">
                  <c:v>1.0699768003106841E-4</c:v>
                </c:pt>
                <c:pt idx="928">
                  <c:v>1.0704146538861861E-4</c:v>
                </c:pt>
                <c:pt idx="929">
                  <c:v>1.0732685449871973E-4</c:v>
                </c:pt>
                <c:pt idx="930">
                  <c:v>1.0736991816860557E-4</c:v>
                </c:pt>
                <c:pt idx="931">
                  <c:v>1.0694662811214674E-4</c:v>
                </c:pt>
                <c:pt idx="932">
                  <c:v>1.0735391757058207E-4</c:v>
                </c:pt>
                <c:pt idx="933">
                  <c:v>1.0784780929095311E-4</c:v>
                </c:pt>
                <c:pt idx="934">
                  <c:v>1.085308768591057E-4</c:v>
                </c:pt>
                <c:pt idx="935">
                  <c:v>1.0860838036389565E-4</c:v>
                </c:pt>
                <c:pt idx="936">
                  <c:v>1.0865498614638045E-4</c:v>
                </c:pt>
                <c:pt idx="937">
                  <c:v>1.1024689411074048E-4</c:v>
                </c:pt>
                <c:pt idx="938">
                  <c:v>1.097995054826283E-4</c:v>
                </c:pt>
                <c:pt idx="939">
                  <c:v>1.0976360521498579E-4</c:v>
                </c:pt>
                <c:pt idx="940">
                  <c:v>1.0963124523615298E-4</c:v>
                </c:pt>
                <c:pt idx="941">
                  <c:v>1.0947620761449558E-4</c:v>
                </c:pt>
                <c:pt idx="942">
                  <c:v>1.0926448847816737E-4</c:v>
                </c:pt>
                <c:pt idx="943">
                  <c:v>1.0930033254030059E-4</c:v>
                </c:pt>
                <c:pt idx="944">
                  <c:v>1.1317054023652953E-4</c:v>
                </c:pt>
                <c:pt idx="945">
                  <c:v>1.1318546133041257E-4</c:v>
                </c:pt>
                <c:pt idx="946">
                  <c:v>1.1279656586293779E-4</c:v>
                </c:pt>
                <c:pt idx="947">
                  <c:v>1.1355036304844514E-4</c:v>
                </c:pt>
                <c:pt idx="948">
                  <c:v>1.1354003454123279E-4</c:v>
                </c:pt>
                <c:pt idx="949">
                  <c:v>1.135912174159784E-4</c:v>
                </c:pt>
                <c:pt idx="950">
                  <c:v>1.1413704905401073E-4</c:v>
                </c:pt>
                <c:pt idx="951">
                  <c:v>1.1395657464532647E-4</c:v>
                </c:pt>
                <c:pt idx="952">
                  <c:v>1.1409205122309629E-4</c:v>
                </c:pt>
                <c:pt idx="953">
                  <c:v>1.1302031760753891E-4</c:v>
                </c:pt>
                <c:pt idx="954">
                  <c:v>1.1311920961757185E-4</c:v>
                </c:pt>
                <c:pt idx="955">
                  <c:v>1.132007688792293E-4</c:v>
                </c:pt>
                <c:pt idx="956">
                  <c:v>1.1332016824641348E-4</c:v>
                </c:pt>
                <c:pt idx="957">
                  <c:v>1.1327849605671279E-4</c:v>
                </c:pt>
                <c:pt idx="958">
                  <c:v>1.1318852521577209E-4</c:v>
                </c:pt>
                <c:pt idx="959">
                  <c:v>1.1315829943897278E-4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'Beta-GARCH'!$J$13</c:f>
              <c:strCache>
                <c:ptCount val="1"/>
                <c:pt idx="0">
                  <c:v>Variance RF</c:v>
                </c:pt>
              </c:strCache>
            </c:strRef>
          </c:tx>
          <c:marker>
            <c:symbol val="none"/>
          </c:marker>
          <c:cat>
            <c:numRef>
              <c:f>'Beta-GARCH'!$C$14:$C$973</c:f>
              <c:numCache>
                <c:formatCode>m/d/yyyy</c:formatCode>
                <c:ptCount val="960"/>
                <c:pt idx="0">
                  <c:v>40787</c:v>
                </c:pt>
                <c:pt idx="1">
                  <c:v>40788</c:v>
                </c:pt>
                <c:pt idx="2">
                  <c:v>40791</c:v>
                </c:pt>
                <c:pt idx="3">
                  <c:v>40792</c:v>
                </c:pt>
                <c:pt idx="4">
                  <c:v>40793</c:v>
                </c:pt>
                <c:pt idx="5">
                  <c:v>40794</c:v>
                </c:pt>
                <c:pt idx="6">
                  <c:v>40795</c:v>
                </c:pt>
                <c:pt idx="7">
                  <c:v>40798</c:v>
                </c:pt>
                <c:pt idx="8">
                  <c:v>40799</c:v>
                </c:pt>
                <c:pt idx="9">
                  <c:v>40800</c:v>
                </c:pt>
                <c:pt idx="10">
                  <c:v>40801</c:v>
                </c:pt>
                <c:pt idx="11">
                  <c:v>40802</c:v>
                </c:pt>
                <c:pt idx="12">
                  <c:v>40806</c:v>
                </c:pt>
                <c:pt idx="13">
                  <c:v>40807</c:v>
                </c:pt>
                <c:pt idx="14">
                  <c:v>40808</c:v>
                </c:pt>
                <c:pt idx="15">
                  <c:v>40812</c:v>
                </c:pt>
                <c:pt idx="16">
                  <c:v>40813</c:v>
                </c:pt>
                <c:pt idx="17">
                  <c:v>40814</c:v>
                </c:pt>
                <c:pt idx="18">
                  <c:v>40815</c:v>
                </c:pt>
                <c:pt idx="19">
                  <c:v>40816</c:v>
                </c:pt>
                <c:pt idx="20">
                  <c:v>40819</c:v>
                </c:pt>
                <c:pt idx="21">
                  <c:v>40820</c:v>
                </c:pt>
                <c:pt idx="22">
                  <c:v>40821</c:v>
                </c:pt>
                <c:pt idx="23">
                  <c:v>40822</c:v>
                </c:pt>
                <c:pt idx="24">
                  <c:v>40823</c:v>
                </c:pt>
                <c:pt idx="25">
                  <c:v>40827</c:v>
                </c:pt>
                <c:pt idx="26">
                  <c:v>40828</c:v>
                </c:pt>
                <c:pt idx="27">
                  <c:v>40829</c:v>
                </c:pt>
                <c:pt idx="28">
                  <c:v>40830</c:v>
                </c:pt>
                <c:pt idx="29">
                  <c:v>40833</c:v>
                </c:pt>
                <c:pt idx="30">
                  <c:v>40834</c:v>
                </c:pt>
                <c:pt idx="31">
                  <c:v>40835</c:v>
                </c:pt>
                <c:pt idx="32">
                  <c:v>40836</c:v>
                </c:pt>
                <c:pt idx="33">
                  <c:v>40837</c:v>
                </c:pt>
                <c:pt idx="34">
                  <c:v>40840</c:v>
                </c:pt>
                <c:pt idx="35">
                  <c:v>40841</c:v>
                </c:pt>
                <c:pt idx="36">
                  <c:v>40842</c:v>
                </c:pt>
                <c:pt idx="37">
                  <c:v>40843</c:v>
                </c:pt>
                <c:pt idx="38">
                  <c:v>40844</c:v>
                </c:pt>
                <c:pt idx="39">
                  <c:v>40847</c:v>
                </c:pt>
                <c:pt idx="40">
                  <c:v>40848</c:v>
                </c:pt>
                <c:pt idx="41">
                  <c:v>40849</c:v>
                </c:pt>
                <c:pt idx="42">
                  <c:v>40851</c:v>
                </c:pt>
                <c:pt idx="43">
                  <c:v>40854</c:v>
                </c:pt>
                <c:pt idx="44">
                  <c:v>40855</c:v>
                </c:pt>
                <c:pt idx="45">
                  <c:v>40856</c:v>
                </c:pt>
                <c:pt idx="46">
                  <c:v>40857</c:v>
                </c:pt>
                <c:pt idx="47">
                  <c:v>40858</c:v>
                </c:pt>
                <c:pt idx="48">
                  <c:v>40861</c:v>
                </c:pt>
                <c:pt idx="49">
                  <c:v>40862</c:v>
                </c:pt>
                <c:pt idx="50">
                  <c:v>40863</c:v>
                </c:pt>
                <c:pt idx="51">
                  <c:v>40864</c:v>
                </c:pt>
                <c:pt idx="52">
                  <c:v>40865</c:v>
                </c:pt>
                <c:pt idx="53">
                  <c:v>40868</c:v>
                </c:pt>
                <c:pt idx="54">
                  <c:v>40869</c:v>
                </c:pt>
                <c:pt idx="55">
                  <c:v>40871</c:v>
                </c:pt>
                <c:pt idx="56">
                  <c:v>40872</c:v>
                </c:pt>
                <c:pt idx="57">
                  <c:v>40875</c:v>
                </c:pt>
                <c:pt idx="58">
                  <c:v>40876</c:v>
                </c:pt>
                <c:pt idx="59">
                  <c:v>40877</c:v>
                </c:pt>
                <c:pt idx="60">
                  <c:v>40878</c:v>
                </c:pt>
                <c:pt idx="61">
                  <c:v>40879</c:v>
                </c:pt>
                <c:pt idx="62">
                  <c:v>40882</c:v>
                </c:pt>
                <c:pt idx="63">
                  <c:v>40883</c:v>
                </c:pt>
                <c:pt idx="64">
                  <c:v>40884</c:v>
                </c:pt>
                <c:pt idx="65">
                  <c:v>40885</c:v>
                </c:pt>
                <c:pt idx="66">
                  <c:v>40886</c:v>
                </c:pt>
                <c:pt idx="67">
                  <c:v>40889</c:v>
                </c:pt>
                <c:pt idx="68">
                  <c:v>40890</c:v>
                </c:pt>
                <c:pt idx="69">
                  <c:v>40891</c:v>
                </c:pt>
                <c:pt idx="70">
                  <c:v>40892</c:v>
                </c:pt>
                <c:pt idx="71">
                  <c:v>40893</c:v>
                </c:pt>
                <c:pt idx="72">
                  <c:v>40896</c:v>
                </c:pt>
                <c:pt idx="73">
                  <c:v>40897</c:v>
                </c:pt>
                <c:pt idx="74">
                  <c:v>40898</c:v>
                </c:pt>
                <c:pt idx="75">
                  <c:v>40899</c:v>
                </c:pt>
                <c:pt idx="76">
                  <c:v>40903</c:v>
                </c:pt>
                <c:pt idx="77">
                  <c:v>40904</c:v>
                </c:pt>
                <c:pt idx="78">
                  <c:v>40905</c:v>
                </c:pt>
                <c:pt idx="79">
                  <c:v>40906</c:v>
                </c:pt>
                <c:pt idx="80">
                  <c:v>40907</c:v>
                </c:pt>
                <c:pt idx="81">
                  <c:v>40912</c:v>
                </c:pt>
                <c:pt idx="82">
                  <c:v>40913</c:v>
                </c:pt>
                <c:pt idx="83">
                  <c:v>40914</c:v>
                </c:pt>
                <c:pt idx="84">
                  <c:v>40918</c:v>
                </c:pt>
                <c:pt idx="85">
                  <c:v>40919</c:v>
                </c:pt>
                <c:pt idx="86">
                  <c:v>40920</c:v>
                </c:pt>
                <c:pt idx="87">
                  <c:v>40921</c:v>
                </c:pt>
                <c:pt idx="88">
                  <c:v>40924</c:v>
                </c:pt>
                <c:pt idx="89">
                  <c:v>40925</c:v>
                </c:pt>
                <c:pt idx="90">
                  <c:v>40926</c:v>
                </c:pt>
                <c:pt idx="91">
                  <c:v>40927</c:v>
                </c:pt>
                <c:pt idx="92">
                  <c:v>40928</c:v>
                </c:pt>
                <c:pt idx="93">
                  <c:v>40931</c:v>
                </c:pt>
                <c:pt idx="94">
                  <c:v>40932</c:v>
                </c:pt>
                <c:pt idx="95">
                  <c:v>40933</c:v>
                </c:pt>
                <c:pt idx="96">
                  <c:v>40934</c:v>
                </c:pt>
                <c:pt idx="97">
                  <c:v>40935</c:v>
                </c:pt>
                <c:pt idx="98">
                  <c:v>40938</c:v>
                </c:pt>
                <c:pt idx="99">
                  <c:v>40939</c:v>
                </c:pt>
                <c:pt idx="100">
                  <c:v>40940</c:v>
                </c:pt>
                <c:pt idx="101">
                  <c:v>40941</c:v>
                </c:pt>
                <c:pt idx="102">
                  <c:v>40942</c:v>
                </c:pt>
                <c:pt idx="103">
                  <c:v>40945</c:v>
                </c:pt>
                <c:pt idx="104">
                  <c:v>40946</c:v>
                </c:pt>
                <c:pt idx="105">
                  <c:v>40947</c:v>
                </c:pt>
                <c:pt idx="106">
                  <c:v>40948</c:v>
                </c:pt>
                <c:pt idx="107">
                  <c:v>40949</c:v>
                </c:pt>
                <c:pt idx="108">
                  <c:v>40952</c:v>
                </c:pt>
                <c:pt idx="109">
                  <c:v>40953</c:v>
                </c:pt>
                <c:pt idx="110">
                  <c:v>40954</c:v>
                </c:pt>
                <c:pt idx="111">
                  <c:v>40955</c:v>
                </c:pt>
                <c:pt idx="112">
                  <c:v>40956</c:v>
                </c:pt>
                <c:pt idx="113">
                  <c:v>40959</c:v>
                </c:pt>
                <c:pt idx="114">
                  <c:v>40960</c:v>
                </c:pt>
                <c:pt idx="115">
                  <c:v>40961</c:v>
                </c:pt>
                <c:pt idx="116">
                  <c:v>40962</c:v>
                </c:pt>
                <c:pt idx="117">
                  <c:v>40963</c:v>
                </c:pt>
                <c:pt idx="118">
                  <c:v>40966</c:v>
                </c:pt>
                <c:pt idx="119">
                  <c:v>40967</c:v>
                </c:pt>
                <c:pt idx="120">
                  <c:v>40968</c:v>
                </c:pt>
                <c:pt idx="121">
                  <c:v>40969</c:v>
                </c:pt>
                <c:pt idx="122">
                  <c:v>40970</c:v>
                </c:pt>
                <c:pt idx="123">
                  <c:v>40973</c:v>
                </c:pt>
                <c:pt idx="124">
                  <c:v>40974</c:v>
                </c:pt>
                <c:pt idx="125">
                  <c:v>40975</c:v>
                </c:pt>
                <c:pt idx="126">
                  <c:v>40976</c:v>
                </c:pt>
                <c:pt idx="127">
                  <c:v>40977</c:v>
                </c:pt>
                <c:pt idx="128">
                  <c:v>40980</c:v>
                </c:pt>
                <c:pt idx="129">
                  <c:v>40981</c:v>
                </c:pt>
                <c:pt idx="130">
                  <c:v>40982</c:v>
                </c:pt>
                <c:pt idx="131">
                  <c:v>40983</c:v>
                </c:pt>
                <c:pt idx="132">
                  <c:v>40984</c:v>
                </c:pt>
                <c:pt idx="133">
                  <c:v>40987</c:v>
                </c:pt>
                <c:pt idx="134">
                  <c:v>40989</c:v>
                </c:pt>
                <c:pt idx="135">
                  <c:v>40990</c:v>
                </c:pt>
                <c:pt idx="136">
                  <c:v>40991</c:v>
                </c:pt>
                <c:pt idx="137">
                  <c:v>40994</c:v>
                </c:pt>
                <c:pt idx="138">
                  <c:v>40995</c:v>
                </c:pt>
                <c:pt idx="139">
                  <c:v>40996</c:v>
                </c:pt>
                <c:pt idx="140">
                  <c:v>40997</c:v>
                </c:pt>
                <c:pt idx="141">
                  <c:v>40998</c:v>
                </c:pt>
                <c:pt idx="142">
                  <c:v>41001</c:v>
                </c:pt>
                <c:pt idx="143">
                  <c:v>41002</c:v>
                </c:pt>
                <c:pt idx="144">
                  <c:v>41003</c:v>
                </c:pt>
                <c:pt idx="145">
                  <c:v>41004</c:v>
                </c:pt>
                <c:pt idx="146">
                  <c:v>41005</c:v>
                </c:pt>
                <c:pt idx="147">
                  <c:v>41008</c:v>
                </c:pt>
                <c:pt idx="148">
                  <c:v>41009</c:v>
                </c:pt>
                <c:pt idx="149">
                  <c:v>41010</c:v>
                </c:pt>
                <c:pt idx="150">
                  <c:v>41011</c:v>
                </c:pt>
                <c:pt idx="151">
                  <c:v>41012</c:v>
                </c:pt>
                <c:pt idx="152">
                  <c:v>41015</c:v>
                </c:pt>
                <c:pt idx="153">
                  <c:v>41016</c:v>
                </c:pt>
                <c:pt idx="154">
                  <c:v>41017</c:v>
                </c:pt>
                <c:pt idx="155">
                  <c:v>41018</c:v>
                </c:pt>
                <c:pt idx="156">
                  <c:v>41019</c:v>
                </c:pt>
                <c:pt idx="157">
                  <c:v>41022</c:v>
                </c:pt>
                <c:pt idx="158">
                  <c:v>41023</c:v>
                </c:pt>
                <c:pt idx="159">
                  <c:v>41024</c:v>
                </c:pt>
                <c:pt idx="160">
                  <c:v>41025</c:v>
                </c:pt>
                <c:pt idx="161">
                  <c:v>41026</c:v>
                </c:pt>
                <c:pt idx="162">
                  <c:v>41030</c:v>
                </c:pt>
                <c:pt idx="163">
                  <c:v>41031</c:v>
                </c:pt>
                <c:pt idx="164">
                  <c:v>41036</c:v>
                </c:pt>
                <c:pt idx="165">
                  <c:v>41037</c:v>
                </c:pt>
                <c:pt idx="166">
                  <c:v>41038</c:v>
                </c:pt>
                <c:pt idx="167">
                  <c:v>41039</c:v>
                </c:pt>
                <c:pt idx="168">
                  <c:v>41040</c:v>
                </c:pt>
                <c:pt idx="169">
                  <c:v>41043</c:v>
                </c:pt>
                <c:pt idx="170">
                  <c:v>41044</c:v>
                </c:pt>
                <c:pt idx="171">
                  <c:v>41045</c:v>
                </c:pt>
                <c:pt idx="172">
                  <c:v>41046</c:v>
                </c:pt>
                <c:pt idx="173">
                  <c:v>41047</c:v>
                </c:pt>
                <c:pt idx="174">
                  <c:v>41050</c:v>
                </c:pt>
                <c:pt idx="175">
                  <c:v>41051</c:v>
                </c:pt>
                <c:pt idx="176">
                  <c:v>41052</c:v>
                </c:pt>
                <c:pt idx="177">
                  <c:v>41053</c:v>
                </c:pt>
                <c:pt idx="178">
                  <c:v>41054</c:v>
                </c:pt>
                <c:pt idx="179">
                  <c:v>41057</c:v>
                </c:pt>
                <c:pt idx="180">
                  <c:v>41058</c:v>
                </c:pt>
                <c:pt idx="181">
                  <c:v>41059</c:v>
                </c:pt>
                <c:pt idx="182">
                  <c:v>41060</c:v>
                </c:pt>
                <c:pt idx="183">
                  <c:v>41061</c:v>
                </c:pt>
                <c:pt idx="184">
                  <c:v>41064</c:v>
                </c:pt>
                <c:pt idx="185">
                  <c:v>41065</c:v>
                </c:pt>
                <c:pt idx="186">
                  <c:v>41066</c:v>
                </c:pt>
                <c:pt idx="187">
                  <c:v>41067</c:v>
                </c:pt>
                <c:pt idx="188">
                  <c:v>41068</c:v>
                </c:pt>
                <c:pt idx="189">
                  <c:v>41071</c:v>
                </c:pt>
                <c:pt idx="190">
                  <c:v>41072</c:v>
                </c:pt>
                <c:pt idx="191">
                  <c:v>41073</c:v>
                </c:pt>
                <c:pt idx="192">
                  <c:v>41074</c:v>
                </c:pt>
                <c:pt idx="193">
                  <c:v>41075</c:v>
                </c:pt>
                <c:pt idx="194">
                  <c:v>41078</c:v>
                </c:pt>
                <c:pt idx="195">
                  <c:v>41079</c:v>
                </c:pt>
                <c:pt idx="196">
                  <c:v>41080</c:v>
                </c:pt>
                <c:pt idx="197">
                  <c:v>41081</c:v>
                </c:pt>
                <c:pt idx="198">
                  <c:v>41082</c:v>
                </c:pt>
                <c:pt idx="199">
                  <c:v>41085</c:v>
                </c:pt>
                <c:pt idx="200">
                  <c:v>41086</c:v>
                </c:pt>
                <c:pt idx="201">
                  <c:v>41087</c:v>
                </c:pt>
                <c:pt idx="202">
                  <c:v>41088</c:v>
                </c:pt>
                <c:pt idx="203">
                  <c:v>41089</c:v>
                </c:pt>
                <c:pt idx="204">
                  <c:v>41092</c:v>
                </c:pt>
                <c:pt idx="205">
                  <c:v>41093</c:v>
                </c:pt>
                <c:pt idx="206">
                  <c:v>41094</c:v>
                </c:pt>
                <c:pt idx="207">
                  <c:v>41095</c:v>
                </c:pt>
                <c:pt idx="208">
                  <c:v>41096</c:v>
                </c:pt>
                <c:pt idx="209">
                  <c:v>41099</c:v>
                </c:pt>
                <c:pt idx="210">
                  <c:v>41100</c:v>
                </c:pt>
                <c:pt idx="211">
                  <c:v>41101</c:v>
                </c:pt>
                <c:pt idx="212">
                  <c:v>41102</c:v>
                </c:pt>
                <c:pt idx="213">
                  <c:v>41103</c:v>
                </c:pt>
                <c:pt idx="214">
                  <c:v>41107</c:v>
                </c:pt>
                <c:pt idx="215">
                  <c:v>41108</c:v>
                </c:pt>
                <c:pt idx="216">
                  <c:v>41109</c:v>
                </c:pt>
                <c:pt idx="217">
                  <c:v>41110</c:v>
                </c:pt>
                <c:pt idx="218">
                  <c:v>41113</c:v>
                </c:pt>
                <c:pt idx="219">
                  <c:v>41114</c:v>
                </c:pt>
                <c:pt idx="220">
                  <c:v>41115</c:v>
                </c:pt>
                <c:pt idx="221">
                  <c:v>41116</c:v>
                </c:pt>
                <c:pt idx="222">
                  <c:v>41117</c:v>
                </c:pt>
                <c:pt idx="223">
                  <c:v>41120</c:v>
                </c:pt>
                <c:pt idx="224">
                  <c:v>41121</c:v>
                </c:pt>
                <c:pt idx="225">
                  <c:v>41122</c:v>
                </c:pt>
                <c:pt idx="226">
                  <c:v>41123</c:v>
                </c:pt>
                <c:pt idx="227">
                  <c:v>41124</c:v>
                </c:pt>
                <c:pt idx="228">
                  <c:v>41127</c:v>
                </c:pt>
                <c:pt idx="229">
                  <c:v>41128</c:v>
                </c:pt>
                <c:pt idx="230">
                  <c:v>41129</c:v>
                </c:pt>
                <c:pt idx="231">
                  <c:v>41130</c:v>
                </c:pt>
                <c:pt idx="232">
                  <c:v>41131</c:v>
                </c:pt>
                <c:pt idx="233">
                  <c:v>41134</c:v>
                </c:pt>
                <c:pt idx="234">
                  <c:v>41135</c:v>
                </c:pt>
                <c:pt idx="235">
                  <c:v>41136</c:v>
                </c:pt>
                <c:pt idx="236">
                  <c:v>41137</c:v>
                </c:pt>
                <c:pt idx="237">
                  <c:v>41138</c:v>
                </c:pt>
                <c:pt idx="238">
                  <c:v>41141</c:v>
                </c:pt>
                <c:pt idx="239">
                  <c:v>41142</c:v>
                </c:pt>
                <c:pt idx="240">
                  <c:v>41143</c:v>
                </c:pt>
                <c:pt idx="241">
                  <c:v>41144</c:v>
                </c:pt>
                <c:pt idx="242">
                  <c:v>41145</c:v>
                </c:pt>
                <c:pt idx="243">
                  <c:v>41148</c:v>
                </c:pt>
                <c:pt idx="244">
                  <c:v>41149</c:v>
                </c:pt>
                <c:pt idx="245">
                  <c:v>41150</c:v>
                </c:pt>
                <c:pt idx="246">
                  <c:v>41151</c:v>
                </c:pt>
                <c:pt idx="247">
                  <c:v>41152</c:v>
                </c:pt>
                <c:pt idx="248">
                  <c:v>41155</c:v>
                </c:pt>
                <c:pt idx="249">
                  <c:v>41156</c:v>
                </c:pt>
                <c:pt idx="250">
                  <c:v>41157</c:v>
                </c:pt>
                <c:pt idx="251">
                  <c:v>41158</c:v>
                </c:pt>
                <c:pt idx="252">
                  <c:v>41159</c:v>
                </c:pt>
                <c:pt idx="253">
                  <c:v>41162</c:v>
                </c:pt>
                <c:pt idx="254">
                  <c:v>41163</c:v>
                </c:pt>
                <c:pt idx="255">
                  <c:v>41164</c:v>
                </c:pt>
                <c:pt idx="256">
                  <c:v>41165</c:v>
                </c:pt>
                <c:pt idx="257">
                  <c:v>41166</c:v>
                </c:pt>
                <c:pt idx="258">
                  <c:v>41170</c:v>
                </c:pt>
                <c:pt idx="259">
                  <c:v>41171</c:v>
                </c:pt>
                <c:pt idx="260">
                  <c:v>41172</c:v>
                </c:pt>
                <c:pt idx="261">
                  <c:v>41173</c:v>
                </c:pt>
                <c:pt idx="262">
                  <c:v>41176</c:v>
                </c:pt>
                <c:pt idx="263">
                  <c:v>41177</c:v>
                </c:pt>
                <c:pt idx="264">
                  <c:v>41178</c:v>
                </c:pt>
                <c:pt idx="265">
                  <c:v>41179</c:v>
                </c:pt>
                <c:pt idx="266">
                  <c:v>41180</c:v>
                </c:pt>
                <c:pt idx="267">
                  <c:v>41183</c:v>
                </c:pt>
                <c:pt idx="268">
                  <c:v>41184</c:v>
                </c:pt>
                <c:pt idx="269">
                  <c:v>41185</c:v>
                </c:pt>
                <c:pt idx="270">
                  <c:v>41186</c:v>
                </c:pt>
                <c:pt idx="271">
                  <c:v>41187</c:v>
                </c:pt>
                <c:pt idx="272">
                  <c:v>41191</c:v>
                </c:pt>
                <c:pt idx="273">
                  <c:v>41192</c:v>
                </c:pt>
                <c:pt idx="274">
                  <c:v>41193</c:v>
                </c:pt>
                <c:pt idx="275">
                  <c:v>41194</c:v>
                </c:pt>
                <c:pt idx="276">
                  <c:v>41197</c:v>
                </c:pt>
                <c:pt idx="277">
                  <c:v>41198</c:v>
                </c:pt>
                <c:pt idx="278">
                  <c:v>41199</c:v>
                </c:pt>
                <c:pt idx="279">
                  <c:v>41200</c:v>
                </c:pt>
                <c:pt idx="280">
                  <c:v>41201</c:v>
                </c:pt>
                <c:pt idx="281">
                  <c:v>41204</c:v>
                </c:pt>
                <c:pt idx="282">
                  <c:v>41205</c:v>
                </c:pt>
                <c:pt idx="283">
                  <c:v>41206</c:v>
                </c:pt>
                <c:pt idx="284">
                  <c:v>41207</c:v>
                </c:pt>
                <c:pt idx="285">
                  <c:v>41208</c:v>
                </c:pt>
                <c:pt idx="286">
                  <c:v>41211</c:v>
                </c:pt>
                <c:pt idx="287">
                  <c:v>41212</c:v>
                </c:pt>
                <c:pt idx="288">
                  <c:v>41213</c:v>
                </c:pt>
                <c:pt idx="289">
                  <c:v>41214</c:v>
                </c:pt>
                <c:pt idx="290">
                  <c:v>41215</c:v>
                </c:pt>
                <c:pt idx="291">
                  <c:v>41218</c:v>
                </c:pt>
                <c:pt idx="292">
                  <c:v>41219</c:v>
                </c:pt>
                <c:pt idx="293">
                  <c:v>41220</c:v>
                </c:pt>
                <c:pt idx="294">
                  <c:v>41221</c:v>
                </c:pt>
                <c:pt idx="295">
                  <c:v>41222</c:v>
                </c:pt>
                <c:pt idx="296">
                  <c:v>41225</c:v>
                </c:pt>
                <c:pt idx="297">
                  <c:v>41226</c:v>
                </c:pt>
                <c:pt idx="298">
                  <c:v>41227</c:v>
                </c:pt>
                <c:pt idx="299">
                  <c:v>41228</c:v>
                </c:pt>
                <c:pt idx="300">
                  <c:v>41229</c:v>
                </c:pt>
                <c:pt idx="301">
                  <c:v>41232</c:v>
                </c:pt>
                <c:pt idx="302">
                  <c:v>41233</c:v>
                </c:pt>
                <c:pt idx="303">
                  <c:v>41234</c:v>
                </c:pt>
                <c:pt idx="304">
                  <c:v>41235</c:v>
                </c:pt>
                <c:pt idx="305">
                  <c:v>41239</c:v>
                </c:pt>
                <c:pt idx="306">
                  <c:v>41240</c:v>
                </c:pt>
                <c:pt idx="307">
                  <c:v>41241</c:v>
                </c:pt>
                <c:pt idx="308">
                  <c:v>41242</c:v>
                </c:pt>
                <c:pt idx="309">
                  <c:v>41243</c:v>
                </c:pt>
                <c:pt idx="310">
                  <c:v>41246</c:v>
                </c:pt>
                <c:pt idx="311">
                  <c:v>41247</c:v>
                </c:pt>
                <c:pt idx="312">
                  <c:v>41248</c:v>
                </c:pt>
                <c:pt idx="313">
                  <c:v>41249</c:v>
                </c:pt>
                <c:pt idx="314">
                  <c:v>41250</c:v>
                </c:pt>
                <c:pt idx="315">
                  <c:v>41253</c:v>
                </c:pt>
                <c:pt idx="316">
                  <c:v>41254</c:v>
                </c:pt>
                <c:pt idx="317">
                  <c:v>41255</c:v>
                </c:pt>
                <c:pt idx="318">
                  <c:v>41256</c:v>
                </c:pt>
                <c:pt idx="319">
                  <c:v>41257</c:v>
                </c:pt>
                <c:pt idx="320">
                  <c:v>41260</c:v>
                </c:pt>
                <c:pt idx="321">
                  <c:v>41261</c:v>
                </c:pt>
                <c:pt idx="322">
                  <c:v>41262</c:v>
                </c:pt>
                <c:pt idx="323">
                  <c:v>41263</c:v>
                </c:pt>
                <c:pt idx="324">
                  <c:v>41264</c:v>
                </c:pt>
                <c:pt idx="325">
                  <c:v>41268</c:v>
                </c:pt>
                <c:pt idx="326">
                  <c:v>41269</c:v>
                </c:pt>
                <c:pt idx="327">
                  <c:v>41270</c:v>
                </c:pt>
                <c:pt idx="328">
                  <c:v>41271</c:v>
                </c:pt>
                <c:pt idx="329">
                  <c:v>41278</c:v>
                </c:pt>
                <c:pt idx="330">
                  <c:v>41281</c:v>
                </c:pt>
                <c:pt idx="331">
                  <c:v>41282</c:v>
                </c:pt>
                <c:pt idx="332">
                  <c:v>41283</c:v>
                </c:pt>
                <c:pt idx="333">
                  <c:v>41284</c:v>
                </c:pt>
                <c:pt idx="334">
                  <c:v>41285</c:v>
                </c:pt>
                <c:pt idx="335">
                  <c:v>41289</c:v>
                </c:pt>
                <c:pt idx="336">
                  <c:v>41290</c:v>
                </c:pt>
                <c:pt idx="337">
                  <c:v>41291</c:v>
                </c:pt>
                <c:pt idx="338">
                  <c:v>41292</c:v>
                </c:pt>
                <c:pt idx="339">
                  <c:v>41295</c:v>
                </c:pt>
                <c:pt idx="340">
                  <c:v>41296</c:v>
                </c:pt>
                <c:pt idx="341">
                  <c:v>41297</c:v>
                </c:pt>
                <c:pt idx="342">
                  <c:v>41298</c:v>
                </c:pt>
                <c:pt idx="343">
                  <c:v>41299</c:v>
                </c:pt>
                <c:pt idx="344">
                  <c:v>41302</c:v>
                </c:pt>
                <c:pt idx="345">
                  <c:v>41303</c:v>
                </c:pt>
                <c:pt idx="346">
                  <c:v>41304</c:v>
                </c:pt>
                <c:pt idx="347">
                  <c:v>41305</c:v>
                </c:pt>
                <c:pt idx="348">
                  <c:v>41306</c:v>
                </c:pt>
                <c:pt idx="349">
                  <c:v>41309</c:v>
                </c:pt>
                <c:pt idx="350">
                  <c:v>41310</c:v>
                </c:pt>
                <c:pt idx="351">
                  <c:v>41311</c:v>
                </c:pt>
                <c:pt idx="352">
                  <c:v>41312</c:v>
                </c:pt>
                <c:pt idx="353">
                  <c:v>41313</c:v>
                </c:pt>
                <c:pt idx="354">
                  <c:v>41317</c:v>
                </c:pt>
                <c:pt idx="355">
                  <c:v>41318</c:v>
                </c:pt>
                <c:pt idx="356">
                  <c:v>41319</c:v>
                </c:pt>
                <c:pt idx="357">
                  <c:v>41320</c:v>
                </c:pt>
                <c:pt idx="358">
                  <c:v>41323</c:v>
                </c:pt>
                <c:pt idx="359">
                  <c:v>41324</c:v>
                </c:pt>
                <c:pt idx="360">
                  <c:v>41325</c:v>
                </c:pt>
                <c:pt idx="361">
                  <c:v>41326</c:v>
                </c:pt>
                <c:pt idx="362">
                  <c:v>41327</c:v>
                </c:pt>
                <c:pt idx="363">
                  <c:v>41330</c:v>
                </c:pt>
                <c:pt idx="364">
                  <c:v>41331</c:v>
                </c:pt>
                <c:pt idx="365">
                  <c:v>41332</c:v>
                </c:pt>
                <c:pt idx="366">
                  <c:v>41333</c:v>
                </c:pt>
                <c:pt idx="367">
                  <c:v>41334</c:v>
                </c:pt>
                <c:pt idx="368">
                  <c:v>41337</c:v>
                </c:pt>
                <c:pt idx="369">
                  <c:v>41338</c:v>
                </c:pt>
                <c:pt idx="370">
                  <c:v>41339</c:v>
                </c:pt>
                <c:pt idx="371">
                  <c:v>41340</c:v>
                </c:pt>
                <c:pt idx="372">
                  <c:v>41341</c:v>
                </c:pt>
                <c:pt idx="373">
                  <c:v>41344</c:v>
                </c:pt>
                <c:pt idx="374">
                  <c:v>41345</c:v>
                </c:pt>
                <c:pt idx="375">
                  <c:v>41346</c:v>
                </c:pt>
                <c:pt idx="376">
                  <c:v>41347</c:v>
                </c:pt>
                <c:pt idx="377">
                  <c:v>41348</c:v>
                </c:pt>
                <c:pt idx="378">
                  <c:v>41351</c:v>
                </c:pt>
                <c:pt idx="379">
                  <c:v>41352</c:v>
                </c:pt>
                <c:pt idx="380">
                  <c:v>41354</c:v>
                </c:pt>
                <c:pt idx="381">
                  <c:v>41355</c:v>
                </c:pt>
                <c:pt idx="382">
                  <c:v>41358</c:v>
                </c:pt>
                <c:pt idx="383">
                  <c:v>41359</c:v>
                </c:pt>
                <c:pt idx="384">
                  <c:v>41360</c:v>
                </c:pt>
                <c:pt idx="385">
                  <c:v>41361</c:v>
                </c:pt>
                <c:pt idx="386">
                  <c:v>41362</c:v>
                </c:pt>
                <c:pt idx="387">
                  <c:v>41365</c:v>
                </c:pt>
                <c:pt idx="388">
                  <c:v>41366</c:v>
                </c:pt>
                <c:pt idx="389">
                  <c:v>41367</c:v>
                </c:pt>
                <c:pt idx="390">
                  <c:v>41368</c:v>
                </c:pt>
                <c:pt idx="391">
                  <c:v>41369</c:v>
                </c:pt>
                <c:pt idx="392">
                  <c:v>41372</c:v>
                </c:pt>
                <c:pt idx="393">
                  <c:v>41373</c:v>
                </c:pt>
                <c:pt idx="394">
                  <c:v>41374</c:v>
                </c:pt>
                <c:pt idx="395">
                  <c:v>41375</c:v>
                </c:pt>
                <c:pt idx="396">
                  <c:v>41376</c:v>
                </c:pt>
                <c:pt idx="397">
                  <c:v>41379</c:v>
                </c:pt>
                <c:pt idx="398">
                  <c:v>41380</c:v>
                </c:pt>
                <c:pt idx="399">
                  <c:v>41381</c:v>
                </c:pt>
                <c:pt idx="400">
                  <c:v>41382</c:v>
                </c:pt>
                <c:pt idx="401">
                  <c:v>41383</c:v>
                </c:pt>
                <c:pt idx="402">
                  <c:v>41386</c:v>
                </c:pt>
                <c:pt idx="403">
                  <c:v>41387</c:v>
                </c:pt>
                <c:pt idx="404">
                  <c:v>41388</c:v>
                </c:pt>
                <c:pt idx="405">
                  <c:v>41389</c:v>
                </c:pt>
                <c:pt idx="406">
                  <c:v>41390</c:v>
                </c:pt>
                <c:pt idx="407">
                  <c:v>41394</c:v>
                </c:pt>
                <c:pt idx="408">
                  <c:v>41395</c:v>
                </c:pt>
                <c:pt idx="409">
                  <c:v>41396</c:v>
                </c:pt>
                <c:pt idx="410">
                  <c:v>41401</c:v>
                </c:pt>
                <c:pt idx="411">
                  <c:v>41402</c:v>
                </c:pt>
                <c:pt idx="412">
                  <c:v>41403</c:v>
                </c:pt>
                <c:pt idx="413">
                  <c:v>41404</c:v>
                </c:pt>
                <c:pt idx="414">
                  <c:v>41407</c:v>
                </c:pt>
                <c:pt idx="415">
                  <c:v>41408</c:v>
                </c:pt>
                <c:pt idx="416">
                  <c:v>41409</c:v>
                </c:pt>
                <c:pt idx="417">
                  <c:v>41410</c:v>
                </c:pt>
                <c:pt idx="418">
                  <c:v>41411</c:v>
                </c:pt>
                <c:pt idx="419">
                  <c:v>41414</c:v>
                </c:pt>
                <c:pt idx="420">
                  <c:v>41415</c:v>
                </c:pt>
                <c:pt idx="421">
                  <c:v>41416</c:v>
                </c:pt>
                <c:pt idx="422">
                  <c:v>41417</c:v>
                </c:pt>
                <c:pt idx="423">
                  <c:v>41418</c:v>
                </c:pt>
                <c:pt idx="424">
                  <c:v>41421</c:v>
                </c:pt>
                <c:pt idx="425">
                  <c:v>41422</c:v>
                </c:pt>
                <c:pt idx="426">
                  <c:v>41423</c:v>
                </c:pt>
                <c:pt idx="427">
                  <c:v>41424</c:v>
                </c:pt>
                <c:pt idx="428">
                  <c:v>41425</c:v>
                </c:pt>
                <c:pt idx="429">
                  <c:v>41428</c:v>
                </c:pt>
                <c:pt idx="430">
                  <c:v>41429</c:v>
                </c:pt>
                <c:pt idx="431">
                  <c:v>41430</c:v>
                </c:pt>
                <c:pt idx="432">
                  <c:v>41431</c:v>
                </c:pt>
                <c:pt idx="433">
                  <c:v>41432</c:v>
                </c:pt>
                <c:pt idx="434">
                  <c:v>41435</c:v>
                </c:pt>
                <c:pt idx="435">
                  <c:v>41436</c:v>
                </c:pt>
                <c:pt idx="436">
                  <c:v>41437</c:v>
                </c:pt>
                <c:pt idx="437">
                  <c:v>41438</c:v>
                </c:pt>
                <c:pt idx="438">
                  <c:v>41439</c:v>
                </c:pt>
                <c:pt idx="439">
                  <c:v>41442</c:v>
                </c:pt>
                <c:pt idx="440">
                  <c:v>41443</c:v>
                </c:pt>
                <c:pt idx="441">
                  <c:v>41444</c:v>
                </c:pt>
                <c:pt idx="442">
                  <c:v>41445</c:v>
                </c:pt>
                <c:pt idx="443">
                  <c:v>41446</c:v>
                </c:pt>
                <c:pt idx="444">
                  <c:v>41449</c:v>
                </c:pt>
                <c:pt idx="445">
                  <c:v>41450</c:v>
                </c:pt>
                <c:pt idx="446">
                  <c:v>41451</c:v>
                </c:pt>
                <c:pt idx="447">
                  <c:v>41452</c:v>
                </c:pt>
                <c:pt idx="448">
                  <c:v>41453</c:v>
                </c:pt>
                <c:pt idx="449">
                  <c:v>41456</c:v>
                </c:pt>
                <c:pt idx="450">
                  <c:v>41457</c:v>
                </c:pt>
                <c:pt idx="451">
                  <c:v>41458</c:v>
                </c:pt>
                <c:pt idx="452">
                  <c:v>41459</c:v>
                </c:pt>
                <c:pt idx="453">
                  <c:v>41460</c:v>
                </c:pt>
                <c:pt idx="454">
                  <c:v>41463</c:v>
                </c:pt>
                <c:pt idx="455">
                  <c:v>41464</c:v>
                </c:pt>
                <c:pt idx="456">
                  <c:v>41465</c:v>
                </c:pt>
                <c:pt idx="457">
                  <c:v>41466</c:v>
                </c:pt>
                <c:pt idx="458">
                  <c:v>41467</c:v>
                </c:pt>
                <c:pt idx="459">
                  <c:v>41471</c:v>
                </c:pt>
                <c:pt idx="460">
                  <c:v>41472</c:v>
                </c:pt>
                <c:pt idx="461">
                  <c:v>41473</c:v>
                </c:pt>
                <c:pt idx="462">
                  <c:v>41474</c:v>
                </c:pt>
                <c:pt idx="463">
                  <c:v>41477</c:v>
                </c:pt>
                <c:pt idx="464">
                  <c:v>41478</c:v>
                </c:pt>
                <c:pt idx="465">
                  <c:v>41479</c:v>
                </c:pt>
                <c:pt idx="466">
                  <c:v>41480</c:v>
                </c:pt>
                <c:pt idx="467">
                  <c:v>41481</c:v>
                </c:pt>
                <c:pt idx="468">
                  <c:v>41484</c:v>
                </c:pt>
                <c:pt idx="469">
                  <c:v>41485</c:v>
                </c:pt>
                <c:pt idx="470">
                  <c:v>41486</c:v>
                </c:pt>
                <c:pt idx="471">
                  <c:v>41487</c:v>
                </c:pt>
                <c:pt idx="472">
                  <c:v>41488</c:v>
                </c:pt>
                <c:pt idx="473">
                  <c:v>41491</c:v>
                </c:pt>
                <c:pt idx="474">
                  <c:v>41492</c:v>
                </c:pt>
                <c:pt idx="475">
                  <c:v>41493</c:v>
                </c:pt>
                <c:pt idx="476">
                  <c:v>41494</c:v>
                </c:pt>
                <c:pt idx="477">
                  <c:v>41495</c:v>
                </c:pt>
                <c:pt idx="478">
                  <c:v>41498</c:v>
                </c:pt>
                <c:pt idx="479">
                  <c:v>41499</c:v>
                </c:pt>
                <c:pt idx="480">
                  <c:v>41500</c:v>
                </c:pt>
                <c:pt idx="481">
                  <c:v>41501</c:v>
                </c:pt>
                <c:pt idx="482">
                  <c:v>41502</c:v>
                </c:pt>
                <c:pt idx="483">
                  <c:v>41505</c:v>
                </c:pt>
                <c:pt idx="484">
                  <c:v>41506</c:v>
                </c:pt>
                <c:pt idx="485">
                  <c:v>41507</c:v>
                </c:pt>
                <c:pt idx="486">
                  <c:v>41508</c:v>
                </c:pt>
                <c:pt idx="487">
                  <c:v>41509</c:v>
                </c:pt>
                <c:pt idx="488">
                  <c:v>41512</c:v>
                </c:pt>
                <c:pt idx="489">
                  <c:v>41513</c:v>
                </c:pt>
                <c:pt idx="490">
                  <c:v>41514</c:v>
                </c:pt>
                <c:pt idx="491">
                  <c:v>41515</c:v>
                </c:pt>
                <c:pt idx="492">
                  <c:v>41516</c:v>
                </c:pt>
                <c:pt idx="493">
                  <c:v>41519</c:v>
                </c:pt>
                <c:pt idx="494">
                  <c:v>41520</c:v>
                </c:pt>
                <c:pt idx="495">
                  <c:v>41521</c:v>
                </c:pt>
                <c:pt idx="496">
                  <c:v>41522</c:v>
                </c:pt>
                <c:pt idx="497">
                  <c:v>41523</c:v>
                </c:pt>
                <c:pt idx="498">
                  <c:v>41526</c:v>
                </c:pt>
                <c:pt idx="499">
                  <c:v>41527</c:v>
                </c:pt>
                <c:pt idx="500">
                  <c:v>41528</c:v>
                </c:pt>
                <c:pt idx="501">
                  <c:v>41529</c:v>
                </c:pt>
                <c:pt idx="502">
                  <c:v>41530</c:v>
                </c:pt>
                <c:pt idx="503">
                  <c:v>41534</c:v>
                </c:pt>
                <c:pt idx="504">
                  <c:v>41535</c:v>
                </c:pt>
                <c:pt idx="505">
                  <c:v>41536</c:v>
                </c:pt>
                <c:pt idx="506">
                  <c:v>41537</c:v>
                </c:pt>
                <c:pt idx="507">
                  <c:v>41541</c:v>
                </c:pt>
                <c:pt idx="508">
                  <c:v>41542</c:v>
                </c:pt>
                <c:pt idx="509">
                  <c:v>41543</c:v>
                </c:pt>
                <c:pt idx="510">
                  <c:v>41544</c:v>
                </c:pt>
                <c:pt idx="511">
                  <c:v>41547</c:v>
                </c:pt>
                <c:pt idx="512">
                  <c:v>41548</c:v>
                </c:pt>
                <c:pt idx="513">
                  <c:v>41549</c:v>
                </c:pt>
                <c:pt idx="514">
                  <c:v>41550</c:v>
                </c:pt>
                <c:pt idx="515">
                  <c:v>41551</c:v>
                </c:pt>
                <c:pt idx="516">
                  <c:v>41554</c:v>
                </c:pt>
                <c:pt idx="517">
                  <c:v>41555</c:v>
                </c:pt>
                <c:pt idx="518">
                  <c:v>41556</c:v>
                </c:pt>
                <c:pt idx="519">
                  <c:v>41557</c:v>
                </c:pt>
                <c:pt idx="520">
                  <c:v>41558</c:v>
                </c:pt>
                <c:pt idx="521">
                  <c:v>41562</c:v>
                </c:pt>
                <c:pt idx="522">
                  <c:v>41563</c:v>
                </c:pt>
                <c:pt idx="523">
                  <c:v>41564</c:v>
                </c:pt>
                <c:pt idx="524">
                  <c:v>41565</c:v>
                </c:pt>
                <c:pt idx="525">
                  <c:v>41568</c:v>
                </c:pt>
                <c:pt idx="526">
                  <c:v>41569</c:v>
                </c:pt>
                <c:pt idx="527">
                  <c:v>41570</c:v>
                </c:pt>
                <c:pt idx="528">
                  <c:v>41571</c:v>
                </c:pt>
                <c:pt idx="529">
                  <c:v>41572</c:v>
                </c:pt>
                <c:pt idx="530">
                  <c:v>41575</c:v>
                </c:pt>
                <c:pt idx="531">
                  <c:v>41576</c:v>
                </c:pt>
                <c:pt idx="532">
                  <c:v>41577</c:v>
                </c:pt>
                <c:pt idx="533">
                  <c:v>41578</c:v>
                </c:pt>
                <c:pt idx="534">
                  <c:v>41579</c:v>
                </c:pt>
                <c:pt idx="535">
                  <c:v>41583</c:v>
                </c:pt>
                <c:pt idx="536">
                  <c:v>41584</c:v>
                </c:pt>
                <c:pt idx="537">
                  <c:v>41585</c:v>
                </c:pt>
                <c:pt idx="538">
                  <c:v>41586</c:v>
                </c:pt>
                <c:pt idx="539">
                  <c:v>41589</c:v>
                </c:pt>
                <c:pt idx="540">
                  <c:v>41590</c:v>
                </c:pt>
                <c:pt idx="541">
                  <c:v>41591</c:v>
                </c:pt>
                <c:pt idx="542">
                  <c:v>41592</c:v>
                </c:pt>
                <c:pt idx="543">
                  <c:v>41593</c:v>
                </c:pt>
                <c:pt idx="544">
                  <c:v>41596</c:v>
                </c:pt>
                <c:pt idx="545">
                  <c:v>41597</c:v>
                </c:pt>
                <c:pt idx="546">
                  <c:v>41598</c:v>
                </c:pt>
                <c:pt idx="547">
                  <c:v>41599</c:v>
                </c:pt>
                <c:pt idx="548">
                  <c:v>41600</c:v>
                </c:pt>
                <c:pt idx="549">
                  <c:v>41603</c:v>
                </c:pt>
                <c:pt idx="550">
                  <c:v>41604</c:v>
                </c:pt>
                <c:pt idx="551">
                  <c:v>41605</c:v>
                </c:pt>
                <c:pt idx="552">
                  <c:v>41606</c:v>
                </c:pt>
                <c:pt idx="553">
                  <c:v>41607</c:v>
                </c:pt>
                <c:pt idx="554">
                  <c:v>41610</c:v>
                </c:pt>
                <c:pt idx="555">
                  <c:v>41611</c:v>
                </c:pt>
                <c:pt idx="556">
                  <c:v>41612</c:v>
                </c:pt>
                <c:pt idx="557">
                  <c:v>41613</c:v>
                </c:pt>
                <c:pt idx="558">
                  <c:v>41614</c:v>
                </c:pt>
                <c:pt idx="559">
                  <c:v>41617</c:v>
                </c:pt>
                <c:pt idx="560">
                  <c:v>41618</c:v>
                </c:pt>
                <c:pt idx="561">
                  <c:v>41619</c:v>
                </c:pt>
                <c:pt idx="562">
                  <c:v>41620</c:v>
                </c:pt>
                <c:pt idx="563">
                  <c:v>41621</c:v>
                </c:pt>
                <c:pt idx="564">
                  <c:v>41624</c:v>
                </c:pt>
                <c:pt idx="565">
                  <c:v>41625</c:v>
                </c:pt>
                <c:pt idx="566">
                  <c:v>41626</c:v>
                </c:pt>
                <c:pt idx="567">
                  <c:v>41627</c:v>
                </c:pt>
                <c:pt idx="568">
                  <c:v>41628</c:v>
                </c:pt>
                <c:pt idx="569">
                  <c:v>41632</c:v>
                </c:pt>
                <c:pt idx="570">
                  <c:v>41633</c:v>
                </c:pt>
                <c:pt idx="571">
                  <c:v>41634</c:v>
                </c:pt>
                <c:pt idx="572">
                  <c:v>41635</c:v>
                </c:pt>
                <c:pt idx="573">
                  <c:v>41638</c:v>
                </c:pt>
                <c:pt idx="574">
                  <c:v>41645</c:v>
                </c:pt>
                <c:pt idx="575">
                  <c:v>41646</c:v>
                </c:pt>
                <c:pt idx="576">
                  <c:v>41647</c:v>
                </c:pt>
                <c:pt idx="577">
                  <c:v>41648</c:v>
                </c:pt>
                <c:pt idx="578">
                  <c:v>41649</c:v>
                </c:pt>
                <c:pt idx="579">
                  <c:v>41653</c:v>
                </c:pt>
                <c:pt idx="580">
                  <c:v>41654</c:v>
                </c:pt>
                <c:pt idx="581">
                  <c:v>41655</c:v>
                </c:pt>
                <c:pt idx="582">
                  <c:v>41656</c:v>
                </c:pt>
                <c:pt idx="583">
                  <c:v>41659</c:v>
                </c:pt>
                <c:pt idx="584">
                  <c:v>41660</c:v>
                </c:pt>
                <c:pt idx="585">
                  <c:v>41661</c:v>
                </c:pt>
                <c:pt idx="586">
                  <c:v>41662</c:v>
                </c:pt>
                <c:pt idx="587">
                  <c:v>41663</c:v>
                </c:pt>
                <c:pt idx="588">
                  <c:v>41666</c:v>
                </c:pt>
                <c:pt idx="589">
                  <c:v>41667</c:v>
                </c:pt>
                <c:pt idx="590">
                  <c:v>41668</c:v>
                </c:pt>
                <c:pt idx="591">
                  <c:v>41669</c:v>
                </c:pt>
                <c:pt idx="592">
                  <c:v>41670</c:v>
                </c:pt>
                <c:pt idx="593">
                  <c:v>41673</c:v>
                </c:pt>
                <c:pt idx="594">
                  <c:v>41674</c:v>
                </c:pt>
                <c:pt idx="595">
                  <c:v>41675</c:v>
                </c:pt>
                <c:pt idx="596">
                  <c:v>41676</c:v>
                </c:pt>
                <c:pt idx="597">
                  <c:v>41677</c:v>
                </c:pt>
                <c:pt idx="598">
                  <c:v>41680</c:v>
                </c:pt>
                <c:pt idx="599">
                  <c:v>41682</c:v>
                </c:pt>
                <c:pt idx="600">
                  <c:v>41683</c:v>
                </c:pt>
                <c:pt idx="601">
                  <c:v>41684</c:v>
                </c:pt>
                <c:pt idx="602">
                  <c:v>41687</c:v>
                </c:pt>
                <c:pt idx="603">
                  <c:v>41688</c:v>
                </c:pt>
                <c:pt idx="604">
                  <c:v>41689</c:v>
                </c:pt>
                <c:pt idx="605">
                  <c:v>41690</c:v>
                </c:pt>
                <c:pt idx="606">
                  <c:v>41691</c:v>
                </c:pt>
                <c:pt idx="607">
                  <c:v>41694</c:v>
                </c:pt>
                <c:pt idx="608">
                  <c:v>41695</c:v>
                </c:pt>
                <c:pt idx="609">
                  <c:v>41696</c:v>
                </c:pt>
                <c:pt idx="610">
                  <c:v>41697</c:v>
                </c:pt>
                <c:pt idx="611">
                  <c:v>41698</c:v>
                </c:pt>
                <c:pt idx="612">
                  <c:v>41701</c:v>
                </c:pt>
                <c:pt idx="613">
                  <c:v>41702</c:v>
                </c:pt>
                <c:pt idx="614">
                  <c:v>41703</c:v>
                </c:pt>
                <c:pt idx="615">
                  <c:v>41704</c:v>
                </c:pt>
                <c:pt idx="616">
                  <c:v>41705</c:v>
                </c:pt>
                <c:pt idx="617">
                  <c:v>41708</c:v>
                </c:pt>
                <c:pt idx="618">
                  <c:v>41709</c:v>
                </c:pt>
                <c:pt idx="619">
                  <c:v>41710</c:v>
                </c:pt>
                <c:pt idx="620">
                  <c:v>41711</c:v>
                </c:pt>
                <c:pt idx="621">
                  <c:v>41712</c:v>
                </c:pt>
                <c:pt idx="622">
                  <c:v>41715</c:v>
                </c:pt>
                <c:pt idx="623">
                  <c:v>41716</c:v>
                </c:pt>
                <c:pt idx="624">
                  <c:v>41717</c:v>
                </c:pt>
                <c:pt idx="625">
                  <c:v>41718</c:v>
                </c:pt>
                <c:pt idx="626">
                  <c:v>41722</c:v>
                </c:pt>
                <c:pt idx="627">
                  <c:v>41723</c:v>
                </c:pt>
                <c:pt idx="628">
                  <c:v>41724</c:v>
                </c:pt>
                <c:pt idx="629">
                  <c:v>41725</c:v>
                </c:pt>
                <c:pt idx="630">
                  <c:v>41726</c:v>
                </c:pt>
                <c:pt idx="631">
                  <c:v>41729</c:v>
                </c:pt>
                <c:pt idx="632">
                  <c:v>41730</c:v>
                </c:pt>
                <c:pt idx="633">
                  <c:v>41731</c:v>
                </c:pt>
                <c:pt idx="634">
                  <c:v>41732</c:v>
                </c:pt>
                <c:pt idx="635">
                  <c:v>41733</c:v>
                </c:pt>
                <c:pt idx="636">
                  <c:v>41736</c:v>
                </c:pt>
                <c:pt idx="637">
                  <c:v>41737</c:v>
                </c:pt>
                <c:pt idx="638">
                  <c:v>41738</c:v>
                </c:pt>
                <c:pt idx="639">
                  <c:v>41739</c:v>
                </c:pt>
                <c:pt idx="640">
                  <c:v>41740</c:v>
                </c:pt>
                <c:pt idx="641">
                  <c:v>41743</c:v>
                </c:pt>
                <c:pt idx="642">
                  <c:v>41744</c:v>
                </c:pt>
                <c:pt idx="643">
                  <c:v>41745</c:v>
                </c:pt>
                <c:pt idx="644">
                  <c:v>41746</c:v>
                </c:pt>
                <c:pt idx="645">
                  <c:v>41747</c:v>
                </c:pt>
                <c:pt idx="646">
                  <c:v>41750</c:v>
                </c:pt>
                <c:pt idx="647">
                  <c:v>41751</c:v>
                </c:pt>
                <c:pt idx="648">
                  <c:v>41752</c:v>
                </c:pt>
                <c:pt idx="649">
                  <c:v>41753</c:v>
                </c:pt>
                <c:pt idx="650">
                  <c:v>41754</c:v>
                </c:pt>
                <c:pt idx="651">
                  <c:v>41757</c:v>
                </c:pt>
                <c:pt idx="652">
                  <c:v>41759</c:v>
                </c:pt>
                <c:pt idx="653">
                  <c:v>41760</c:v>
                </c:pt>
                <c:pt idx="654">
                  <c:v>41761</c:v>
                </c:pt>
                <c:pt idx="655">
                  <c:v>41766</c:v>
                </c:pt>
                <c:pt idx="656">
                  <c:v>41767</c:v>
                </c:pt>
                <c:pt idx="657">
                  <c:v>41768</c:v>
                </c:pt>
                <c:pt idx="658">
                  <c:v>41771</c:v>
                </c:pt>
                <c:pt idx="659">
                  <c:v>41772</c:v>
                </c:pt>
                <c:pt idx="660">
                  <c:v>41773</c:v>
                </c:pt>
                <c:pt idx="661">
                  <c:v>41774</c:v>
                </c:pt>
                <c:pt idx="662">
                  <c:v>41775</c:v>
                </c:pt>
                <c:pt idx="663">
                  <c:v>41778</c:v>
                </c:pt>
                <c:pt idx="664">
                  <c:v>41779</c:v>
                </c:pt>
                <c:pt idx="665">
                  <c:v>41780</c:v>
                </c:pt>
                <c:pt idx="666">
                  <c:v>41781</c:v>
                </c:pt>
                <c:pt idx="667">
                  <c:v>41782</c:v>
                </c:pt>
                <c:pt idx="668">
                  <c:v>41785</c:v>
                </c:pt>
                <c:pt idx="669">
                  <c:v>41786</c:v>
                </c:pt>
                <c:pt idx="670">
                  <c:v>41787</c:v>
                </c:pt>
                <c:pt idx="671">
                  <c:v>41788</c:v>
                </c:pt>
                <c:pt idx="672">
                  <c:v>41789</c:v>
                </c:pt>
                <c:pt idx="673">
                  <c:v>41792</c:v>
                </c:pt>
                <c:pt idx="674">
                  <c:v>41793</c:v>
                </c:pt>
                <c:pt idx="675">
                  <c:v>41794</c:v>
                </c:pt>
                <c:pt idx="676">
                  <c:v>41795</c:v>
                </c:pt>
                <c:pt idx="677">
                  <c:v>41796</c:v>
                </c:pt>
                <c:pt idx="678">
                  <c:v>41799</c:v>
                </c:pt>
                <c:pt idx="679">
                  <c:v>41800</c:v>
                </c:pt>
                <c:pt idx="680">
                  <c:v>41801</c:v>
                </c:pt>
                <c:pt idx="681">
                  <c:v>41802</c:v>
                </c:pt>
                <c:pt idx="682">
                  <c:v>41803</c:v>
                </c:pt>
                <c:pt idx="683">
                  <c:v>41806</c:v>
                </c:pt>
                <c:pt idx="684">
                  <c:v>41807</c:v>
                </c:pt>
                <c:pt idx="685">
                  <c:v>41808</c:v>
                </c:pt>
                <c:pt idx="686">
                  <c:v>41809</c:v>
                </c:pt>
                <c:pt idx="687">
                  <c:v>41810</c:v>
                </c:pt>
                <c:pt idx="688">
                  <c:v>41813</c:v>
                </c:pt>
                <c:pt idx="689">
                  <c:v>41814</c:v>
                </c:pt>
                <c:pt idx="690">
                  <c:v>41815</c:v>
                </c:pt>
                <c:pt idx="691">
                  <c:v>41816</c:v>
                </c:pt>
                <c:pt idx="692">
                  <c:v>41817</c:v>
                </c:pt>
                <c:pt idx="693">
                  <c:v>41820</c:v>
                </c:pt>
                <c:pt idx="694">
                  <c:v>41821</c:v>
                </c:pt>
                <c:pt idx="695">
                  <c:v>41822</c:v>
                </c:pt>
                <c:pt idx="696">
                  <c:v>41823</c:v>
                </c:pt>
                <c:pt idx="697">
                  <c:v>41824</c:v>
                </c:pt>
                <c:pt idx="698">
                  <c:v>41827</c:v>
                </c:pt>
                <c:pt idx="699">
                  <c:v>41828</c:v>
                </c:pt>
                <c:pt idx="700">
                  <c:v>41829</c:v>
                </c:pt>
                <c:pt idx="701">
                  <c:v>41830</c:v>
                </c:pt>
                <c:pt idx="702">
                  <c:v>41831</c:v>
                </c:pt>
                <c:pt idx="703">
                  <c:v>41834</c:v>
                </c:pt>
                <c:pt idx="704">
                  <c:v>41835</c:v>
                </c:pt>
                <c:pt idx="705">
                  <c:v>41836</c:v>
                </c:pt>
                <c:pt idx="706">
                  <c:v>41837</c:v>
                </c:pt>
                <c:pt idx="707">
                  <c:v>41838</c:v>
                </c:pt>
                <c:pt idx="708">
                  <c:v>41842</c:v>
                </c:pt>
                <c:pt idx="709">
                  <c:v>41843</c:v>
                </c:pt>
                <c:pt idx="710">
                  <c:v>41844</c:v>
                </c:pt>
                <c:pt idx="711">
                  <c:v>41845</c:v>
                </c:pt>
                <c:pt idx="712">
                  <c:v>41848</c:v>
                </c:pt>
                <c:pt idx="713">
                  <c:v>41849</c:v>
                </c:pt>
                <c:pt idx="714">
                  <c:v>41850</c:v>
                </c:pt>
                <c:pt idx="715">
                  <c:v>41851</c:v>
                </c:pt>
                <c:pt idx="716">
                  <c:v>41852</c:v>
                </c:pt>
                <c:pt idx="717">
                  <c:v>41855</c:v>
                </c:pt>
                <c:pt idx="718">
                  <c:v>41856</c:v>
                </c:pt>
                <c:pt idx="719">
                  <c:v>41857</c:v>
                </c:pt>
                <c:pt idx="720">
                  <c:v>41858</c:v>
                </c:pt>
                <c:pt idx="721">
                  <c:v>41859</c:v>
                </c:pt>
                <c:pt idx="722">
                  <c:v>41862</c:v>
                </c:pt>
                <c:pt idx="723">
                  <c:v>41863</c:v>
                </c:pt>
                <c:pt idx="724">
                  <c:v>41864</c:v>
                </c:pt>
                <c:pt idx="725">
                  <c:v>41865</c:v>
                </c:pt>
                <c:pt idx="726">
                  <c:v>41866</c:v>
                </c:pt>
                <c:pt idx="727">
                  <c:v>41869</c:v>
                </c:pt>
                <c:pt idx="728">
                  <c:v>41870</c:v>
                </c:pt>
                <c:pt idx="729">
                  <c:v>41871</c:v>
                </c:pt>
                <c:pt idx="730">
                  <c:v>41872</c:v>
                </c:pt>
                <c:pt idx="731">
                  <c:v>41873</c:v>
                </c:pt>
                <c:pt idx="732">
                  <c:v>41876</c:v>
                </c:pt>
                <c:pt idx="733">
                  <c:v>41877</c:v>
                </c:pt>
                <c:pt idx="734">
                  <c:v>41878</c:v>
                </c:pt>
                <c:pt idx="735">
                  <c:v>41879</c:v>
                </c:pt>
                <c:pt idx="736">
                  <c:v>41880</c:v>
                </c:pt>
                <c:pt idx="737">
                  <c:v>41883</c:v>
                </c:pt>
                <c:pt idx="738">
                  <c:v>41884</c:v>
                </c:pt>
                <c:pt idx="739">
                  <c:v>41885</c:v>
                </c:pt>
                <c:pt idx="740">
                  <c:v>41886</c:v>
                </c:pt>
                <c:pt idx="741">
                  <c:v>41887</c:v>
                </c:pt>
                <c:pt idx="742">
                  <c:v>41890</c:v>
                </c:pt>
                <c:pt idx="743">
                  <c:v>41891</c:v>
                </c:pt>
                <c:pt idx="744">
                  <c:v>41892</c:v>
                </c:pt>
                <c:pt idx="745">
                  <c:v>41893</c:v>
                </c:pt>
                <c:pt idx="746">
                  <c:v>41894</c:v>
                </c:pt>
                <c:pt idx="747">
                  <c:v>41898</c:v>
                </c:pt>
                <c:pt idx="748">
                  <c:v>41899</c:v>
                </c:pt>
                <c:pt idx="749">
                  <c:v>41900</c:v>
                </c:pt>
                <c:pt idx="750">
                  <c:v>41901</c:v>
                </c:pt>
                <c:pt idx="751">
                  <c:v>41904</c:v>
                </c:pt>
                <c:pt idx="752">
                  <c:v>41906</c:v>
                </c:pt>
                <c:pt idx="753">
                  <c:v>41907</c:v>
                </c:pt>
                <c:pt idx="754">
                  <c:v>41908</c:v>
                </c:pt>
                <c:pt idx="755">
                  <c:v>41911</c:v>
                </c:pt>
                <c:pt idx="756">
                  <c:v>41912</c:v>
                </c:pt>
                <c:pt idx="757">
                  <c:v>41913</c:v>
                </c:pt>
                <c:pt idx="758">
                  <c:v>41914</c:v>
                </c:pt>
                <c:pt idx="759">
                  <c:v>41915</c:v>
                </c:pt>
                <c:pt idx="760">
                  <c:v>41918</c:v>
                </c:pt>
                <c:pt idx="761">
                  <c:v>41919</c:v>
                </c:pt>
                <c:pt idx="762">
                  <c:v>41920</c:v>
                </c:pt>
                <c:pt idx="763">
                  <c:v>41921</c:v>
                </c:pt>
                <c:pt idx="764">
                  <c:v>41922</c:v>
                </c:pt>
                <c:pt idx="765">
                  <c:v>41926</c:v>
                </c:pt>
                <c:pt idx="766">
                  <c:v>41927</c:v>
                </c:pt>
                <c:pt idx="767">
                  <c:v>41928</c:v>
                </c:pt>
                <c:pt idx="768">
                  <c:v>41929</c:v>
                </c:pt>
                <c:pt idx="769">
                  <c:v>41932</c:v>
                </c:pt>
                <c:pt idx="770">
                  <c:v>41933</c:v>
                </c:pt>
                <c:pt idx="771">
                  <c:v>41934</c:v>
                </c:pt>
                <c:pt idx="772">
                  <c:v>41935</c:v>
                </c:pt>
                <c:pt idx="773">
                  <c:v>41936</c:v>
                </c:pt>
                <c:pt idx="774">
                  <c:v>41939</c:v>
                </c:pt>
                <c:pt idx="775">
                  <c:v>41940</c:v>
                </c:pt>
                <c:pt idx="776">
                  <c:v>41941</c:v>
                </c:pt>
                <c:pt idx="777">
                  <c:v>41942</c:v>
                </c:pt>
                <c:pt idx="778">
                  <c:v>41943</c:v>
                </c:pt>
                <c:pt idx="779">
                  <c:v>41947</c:v>
                </c:pt>
                <c:pt idx="780">
                  <c:v>41948</c:v>
                </c:pt>
                <c:pt idx="781">
                  <c:v>41949</c:v>
                </c:pt>
                <c:pt idx="782">
                  <c:v>41950</c:v>
                </c:pt>
                <c:pt idx="783">
                  <c:v>41953</c:v>
                </c:pt>
                <c:pt idx="784">
                  <c:v>41954</c:v>
                </c:pt>
                <c:pt idx="785">
                  <c:v>41955</c:v>
                </c:pt>
                <c:pt idx="786">
                  <c:v>41956</c:v>
                </c:pt>
                <c:pt idx="787">
                  <c:v>41957</c:v>
                </c:pt>
                <c:pt idx="788">
                  <c:v>41960</c:v>
                </c:pt>
                <c:pt idx="789">
                  <c:v>41961</c:v>
                </c:pt>
                <c:pt idx="790">
                  <c:v>41962</c:v>
                </c:pt>
                <c:pt idx="791">
                  <c:v>41963</c:v>
                </c:pt>
                <c:pt idx="792">
                  <c:v>41964</c:v>
                </c:pt>
                <c:pt idx="793">
                  <c:v>41968</c:v>
                </c:pt>
                <c:pt idx="794">
                  <c:v>41969</c:v>
                </c:pt>
                <c:pt idx="795">
                  <c:v>41970</c:v>
                </c:pt>
                <c:pt idx="796">
                  <c:v>41971</c:v>
                </c:pt>
                <c:pt idx="797">
                  <c:v>41974</c:v>
                </c:pt>
                <c:pt idx="798">
                  <c:v>41975</c:v>
                </c:pt>
                <c:pt idx="799">
                  <c:v>41976</c:v>
                </c:pt>
                <c:pt idx="800">
                  <c:v>41977</c:v>
                </c:pt>
                <c:pt idx="801">
                  <c:v>41978</c:v>
                </c:pt>
                <c:pt idx="802">
                  <c:v>41981</c:v>
                </c:pt>
                <c:pt idx="803">
                  <c:v>41982</c:v>
                </c:pt>
                <c:pt idx="804">
                  <c:v>41983</c:v>
                </c:pt>
                <c:pt idx="805">
                  <c:v>41984</c:v>
                </c:pt>
                <c:pt idx="806">
                  <c:v>41985</c:v>
                </c:pt>
                <c:pt idx="807">
                  <c:v>41988</c:v>
                </c:pt>
                <c:pt idx="808">
                  <c:v>41989</c:v>
                </c:pt>
                <c:pt idx="809">
                  <c:v>41990</c:v>
                </c:pt>
                <c:pt idx="810">
                  <c:v>41991</c:v>
                </c:pt>
                <c:pt idx="811">
                  <c:v>41992</c:v>
                </c:pt>
                <c:pt idx="812">
                  <c:v>41995</c:v>
                </c:pt>
                <c:pt idx="813">
                  <c:v>41997</c:v>
                </c:pt>
                <c:pt idx="814">
                  <c:v>41998</c:v>
                </c:pt>
                <c:pt idx="815">
                  <c:v>41999</c:v>
                </c:pt>
                <c:pt idx="816">
                  <c:v>42002</c:v>
                </c:pt>
                <c:pt idx="817">
                  <c:v>42003</c:v>
                </c:pt>
                <c:pt idx="818">
                  <c:v>42009</c:v>
                </c:pt>
                <c:pt idx="819">
                  <c:v>42010</c:v>
                </c:pt>
                <c:pt idx="820">
                  <c:v>42011</c:v>
                </c:pt>
                <c:pt idx="821">
                  <c:v>42012</c:v>
                </c:pt>
                <c:pt idx="822">
                  <c:v>42013</c:v>
                </c:pt>
                <c:pt idx="823">
                  <c:v>42017</c:v>
                </c:pt>
                <c:pt idx="824">
                  <c:v>42018</c:v>
                </c:pt>
                <c:pt idx="825">
                  <c:v>42019</c:v>
                </c:pt>
                <c:pt idx="826">
                  <c:v>42020</c:v>
                </c:pt>
                <c:pt idx="827">
                  <c:v>42023</c:v>
                </c:pt>
                <c:pt idx="828">
                  <c:v>42024</c:v>
                </c:pt>
                <c:pt idx="829">
                  <c:v>42025</c:v>
                </c:pt>
                <c:pt idx="830">
                  <c:v>42026</c:v>
                </c:pt>
                <c:pt idx="831">
                  <c:v>42027</c:v>
                </c:pt>
                <c:pt idx="832">
                  <c:v>42030</c:v>
                </c:pt>
                <c:pt idx="833">
                  <c:v>42031</c:v>
                </c:pt>
                <c:pt idx="834">
                  <c:v>42032</c:v>
                </c:pt>
                <c:pt idx="835">
                  <c:v>42033</c:v>
                </c:pt>
                <c:pt idx="836">
                  <c:v>42034</c:v>
                </c:pt>
                <c:pt idx="837">
                  <c:v>42037</c:v>
                </c:pt>
                <c:pt idx="838">
                  <c:v>42038</c:v>
                </c:pt>
                <c:pt idx="839">
                  <c:v>42039</c:v>
                </c:pt>
                <c:pt idx="840">
                  <c:v>42040</c:v>
                </c:pt>
                <c:pt idx="841">
                  <c:v>42041</c:v>
                </c:pt>
                <c:pt idx="842">
                  <c:v>42044</c:v>
                </c:pt>
                <c:pt idx="843">
                  <c:v>42045</c:v>
                </c:pt>
                <c:pt idx="844">
                  <c:v>42047</c:v>
                </c:pt>
                <c:pt idx="845">
                  <c:v>42048</c:v>
                </c:pt>
                <c:pt idx="846">
                  <c:v>42051</c:v>
                </c:pt>
                <c:pt idx="847">
                  <c:v>42052</c:v>
                </c:pt>
                <c:pt idx="848">
                  <c:v>42053</c:v>
                </c:pt>
                <c:pt idx="849">
                  <c:v>42054</c:v>
                </c:pt>
                <c:pt idx="850">
                  <c:v>42055</c:v>
                </c:pt>
                <c:pt idx="851">
                  <c:v>42058</c:v>
                </c:pt>
                <c:pt idx="852">
                  <c:v>42059</c:v>
                </c:pt>
                <c:pt idx="853">
                  <c:v>42060</c:v>
                </c:pt>
                <c:pt idx="854">
                  <c:v>42061</c:v>
                </c:pt>
                <c:pt idx="855">
                  <c:v>42062</c:v>
                </c:pt>
                <c:pt idx="856">
                  <c:v>42065</c:v>
                </c:pt>
                <c:pt idx="857">
                  <c:v>42066</c:v>
                </c:pt>
                <c:pt idx="858">
                  <c:v>42067</c:v>
                </c:pt>
                <c:pt idx="859">
                  <c:v>42068</c:v>
                </c:pt>
                <c:pt idx="860">
                  <c:v>42069</c:v>
                </c:pt>
                <c:pt idx="861">
                  <c:v>42072</c:v>
                </c:pt>
                <c:pt idx="862">
                  <c:v>42073</c:v>
                </c:pt>
                <c:pt idx="863">
                  <c:v>42074</c:v>
                </c:pt>
                <c:pt idx="864">
                  <c:v>42075</c:v>
                </c:pt>
                <c:pt idx="865">
                  <c:v>42076</c:v>
                </c:pt>
                <c:pt idx="866">
                  <c:v>42079</c:v>
                </c:pt>
                <c:pt idx="867">
                  <c:v>42080</c:v>
                </c:pt>
                <c:pt idx="868">
                  <c:v>42081</c:v>
                </c:pt>
                <c:pt idx="869">
                  <c:v>42082</c:v>
                </c:pt>
                <c:pt idx="870">
                  <c:v>42083</c:v>
                </c:pt>
                <c:pt idx="871">
                  <c:v>42086</c:v>
                </c:pt>
                <c:pt idx="872">
                  <c:v>42087</c:v>
                </c:pt>
                <c:pt idx="873">
                  <c:v>42088</c:v>
                </c:pt>
                <c:pt idx="874">
                  <c:v>42089</c:v>
                </c:pt>
                <c:pt idx="875">
                  <c:v>42090</c:v>
                </c:pt>
                <c:pt idx="876">
                  <c:v>42093</c:v>
                </c:pt>
                <c:pt idx="877">
                  <c:v>42094</c:v>
                </c:pt>
                <c:pt idx="878">
                  <c:v>42095</c:v>
                </c:pt>
                <c:pt idx="879">
                  <c:v>42096</c:v>
                </c:pt>
                <c:pt idx="880">
                  <c:v>42097</c:v>
                </c:pt>
                <c:pt idx="881">
                  <c:v>42100</c:v>
                </c:pt>
                <c:pt idx="882">
                  <c:v>42101</c:v>
                </c:pt>
                <c:pt idx="883">
                  <c:v>42102</c:v>
                </c:pt>
                <c:pt idx="884">
                  <c:v>42103</c:v>
                </c:pt>
                <c:pt idx="885">
                  <c:v>42104</c:v>
                </c:pt>
                <c:pt idx="886">
                  <c:v>42107</c:v>
                </c:pt>
                <c:pt idx="887">
                  <c:v>42108</c:v>
                </c:pt>
                <c:pt idx="888">
                  <c:v>42109</c:v>
                </c:pt>
                <c:pt idx="889">
                  <c:v>42110</c:v>
                </c:pt>
                <c:pt idx="890">
                  <c:v>42111</c:v>
                </c:pt>
                <c:pt idx="891">
                  <c:v>42114</c:v>
                </c:pt>
                <c:pt idx="892">
                  <c:v>42115</c:v>
                </c:pt>
                <c:pt idx="893">
                  <c:v>42116</c:v>
                </c:pt>
                <c:pt idx="894">
                  <c:v>42117</c:v>
                </c:pt>
                <c:pt idx="895">
                  <c:v>42118</c:v>
                </c:pt>
                <c:pt idx="896">
                  <c:v>42121</c:v>
                </c:pt>
                <c:pt idx="897">
                  <c:v>42122</c:v>
                </c:pt>
                <c:pt idx="898">
                  <c:v>42124</c:v>
                </c:pt>
                <c:pt idx="899">
                  <c:v>42125</c:v>
                </c:pt>
                <c:pt idx="900">
                  <c:v>42131</c:v>
                </c:pt>
                <c:pt idx="901">
                  <c:v>42132</c:v>
                </c:pt>
                <c:pt idx="902">
                  <c:v>42135</c:v>
                </c:pt>
                <c:pt idx="903">
                  <c:v>42136</c:v>
                </c:pt>
                <c:pt idx="904">
                  <c:v>42137</c:v>
                </c:pt>
                <c:pt idx="905">
                  <c:v>42138</c:v>
                </c:pt>
                <c:pt idx="906">
                  <c:v>42139</c:v>
                </c:pt>
                <c:pt idx="907">
                  <c:v>42142</c:v>
                </c:pt>
                <c:pt idx="908">
                  <c:v>42143</c:v>
                </c:pt>
                <c:pt idx="909">
                  <c:v>42144</c:v>
                </c:pt>
                <c:pt idx="910">
                  <c:v>42145</c:v>
                </c:pt>
                <c:pt idx="911">
                  <c:v>42146</c:v>
                </c:pt>
                <c:pt idx="912">
                  <c:v>42149</c:v>
                </c:pt>
                <c:pt idx="913">
                  <c:v>42150</c:v>
                </c:pt>
                <c:pt idx="914">
                  <c:v>42151</c:v>
                </c:pt>
                <c:pt idx="915">
                  <c:v>42152</c:v>
                </c:pt>
                <c:pt idx="916">
                  <c:v>42153</c:v>
                </c:pt>
                <c:pt idx="917">
                  <c:v>42156</c:v>
                </c:pt>
                <c:pt idx="918">
                  <c:v>42157</c:v>
                </c:pt>
                <c:pt idx="919">
                  <c:v>42158</c:v>
                </c:pt>
                <c:pt idx="920">
                  <c:v>42159</c:v>
                </c:pt>
                <c:pt idx="921">
                  <c:v>42160</c:v>
                </c:pt>
                <c:pt idx="922">
                  <c:v>42163</c:v>
                </c:pt>
                <c:pt idx="923">
                  <c:v>42164</c:v>
                </c:pt>
                <c:pt idx="924">
                  <c:v>42165</c:v>
                </c:pt>
                <c:pt idx="925">
                  <c:v>42166</c:v>
                </c:pt>
                <c:pt idx="926">
                  <c:v>42167</c:v>
                </c:pt>
                <c:pt idx="927">
                  <c:v>42170</c:v>
                </c:pt>
                <c:pt idx="928">
                  <c:v>42171</c:v>
                </c:pt>
                <c:pt idx="929">
                  <c:v>42172</c:v>
                </c:pt>
                <c:pt idx="930">
                  <c:v>42173</c:v>
                </c:pt>
                <c:pt idx="931">
                  <c:v>42174</c:v>
                </c:pt>
                <c:pt idx="932">
                  <c:v>42177</c:v>
                </c:pt>
                <c:pt idx="933">
                  <c:v>42178</c:v>
                </c:pt>
                <c:pt idx="934">
                  <c:v>42179</c:v>
                </c:pt>
                <c:pt idx="935">
                  <c:v>42180</c:v>
                </c:pt>
                <c:pt idx="936">
                  <c:v>42181</c:v>
                </c:pt>
                <c:pt idx="937">
                  <c:v>42184</c:v>
                </c:pt>
                <c:pt idx="938">
                  <c:v>42185</c:v>
                </c:pt>
                <c:pt idx="939">
                  <c:v>42186</c:v>
                </c:pt>
                <c:pt idx="940">
                  <c:v>42187</c:v>
                </c:pt>
                <c:pt idx="941">
                  <c:v>42188</c:v>
                </c:pt>
                <c:pt idx="942">
                  <c:v>42191</c:v>
                </c:pt>
                <c:pt idx="943">
                  <c:v>42192</c:v>
                </c:pt>
                <c:pt idx="944">
                  <c:v>42193</c:v>
                </c:pt>
                <c:pt idx="945">
                  <c:v>42194</c:v>
                </c:pt>
                <c:pt idx="946">
                  <c:v>42195</c:v>
                </c:pt>
                <c:pt idx="947">
                  <c:v>42198</c:v>
                </c:pt>
                <c:pt idx="948">
                  <c:v>42199</c:v>
                </c:pt>
                <c:pt idx="949">
                  <c:v>42200</c:v>
                </c:pt>
                <c:pt idx="950">
                  <c:v>42201</c:v>
                </c:pt>
                <c:pt idx="951">
                  <c:v>42202</c:v>
                </c:pt>
                <c:pt idx="952">
                  <c:v>42206</c:v>
                </c:pt>
                <c:pt idx="953">
                  <c:v>42207</c:v>
                </c:pt>
                <c:pt idx="954">
                  <c:v>42208</c:v>
                </c:pt>
                <c:pt idx="955">
                  <c:v>42209</c:v>
                </c:pt>
                <c:pt idx="956">
                  <c:v>42212</c:v>
                </c:pt>
                <c:pt idx="957">
                  <c:v>42213</c:v>
                </c:pt>
                <c:pt idx="958">
                  <c:v>42214</c:v>
                </c:pt>
                <c:pt idx="959">
                  <c:v>42215</c:v>
                </c:pt>
              </c:numCache>
            </c:numRef>
          </c:cat>
          <c:val>
            <c:numRef>
              <c:f>'Beta-GARCH'!$J$14:$J$973</c:f>
              <c:numCache>
                <c:formatCode>General</c:formatCode>
                <c:ptCount val="96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1.2008944544918255E-4</c:v>
                </c:pt>
                <c:pt idx="253">
                  <c:v>1.1966594165094359E-4</c:v>
                </c:pt>
                <c:pt idx="254">
                  <c:v>1.1855713994702574E-4</c:v>
                </c:pt>
                <c:pt idx="255">
                  <c:v>1.1774928888046065E-4</c:v>
                </c:pt>
                <c:pt idx="256">
                  <c:v>1.1667894749646175E-4</c:v>
                </c:pt>
                <c:pt idx="257">
                  <c:v>1.1772252478411658E-4</c:v>
                </c:pt>
                <c:pt idx="258">
                  <c:v>1.17715316658588E-4</c:v>
                </c:pt>
                <c:pt idx="259">
                  <c:v>1.1652465717684311E-4</c:v>
                </c:pt>
                <c:pt idx="260">
                  <c:v>1.1684180208515631E-4</c:v>
                </c:pt>
                <c:pt idx="261">
                  <c:v>1.164092255920263E-4</c:v>
                </c:pt>
                <c:pt idx="262">
                  <c:v>1.157421712196726E-4</c:v>
                </c:pt>
                <c:pt idx="263">
                  <c:v>1.1397579719694452E-4</c:v>
                </c:pt>
                <c:pt idx="264">
                  <c:v>1.1440365934583564E-4</c:v>
                </c:pt>
                <c:pt idx="265">
                  <c:v>1.1444027317763882E-4</c:v>
                </c:pt>
                <c:pt idx="266">
                  <c:v>1.1381915236764831E-4</c:v>
                </c:pt>
                <c:pt idx="267">
                  <c:v>1.12239185642094E-4</c:v>
                </c:pt>
                <c:pt idx="268">
                  <c:v>1.0935425646585774E-4</c:v>
                </c:pt>
                <c:pt idx="269">
                  <c:v>1.092393190551221E-4</c:v>
                </c:pt>
                <c:pt idx="270">
                  <c:v>1.0924548362677096E-4</c:v>
                </c:pt>
                <c:pt idx="271">
                  <c:v>1.0926170008191588E-4</c:v>
                </c:pt>
                <c:pt idx="272">
                  <c:v>1.0856268686716003E-4</c:v>
                </c:pt>
                <c:pt idx="273">
                  <c:v>1.0859385739396771E-4</c:v>
                </c:pt>
                <c:pt idx="274">
                  <c:v>1.0793881369405012E-4</c:v>
                </c:pt>
                <c:pt idx="275">
                  <c:v>1.0723846891094915E-4</c:v>
                </c:pt>
                <c:pt idx="276">
                  <c:v>1.0724548590629588E-4</c:v>
                </c:pt>
                <c:pt idx="277">
                  <c:v>1.0660992900812658E-4</c:v>
                </c:pt>
                <c:pt idx="278">
                  <c:v>1.070011618894752E-4</c:v>
                </c:pt>
                <c:pt idx="279">
                  <c:v>1.0793279426407272E-4</c:v>
                </c:pt>
                <c:pt idx="280">
                  <c:v>1.0726500040743458E-4</c:v>
                </c:pt>
                <c:pt idx="281">
                  <c:v>1.0606598096849205E-4</c:v>
                </c:pt>
                <c:pt idx="282">
                  <c:v>1.0542248726263707E-4</c:v>
                </c:pt>
                <c:pt idx="283">
                  <c:v>1.0568674260931683E-4</c:v>
                </c:pt>
                <c:pt idx="284">
                  <c:v>1.0594703719734783E-4</c:v>
                </c:pt>
                <c:pt idx="285">
                  <c:v>1.0665869994182266E-4</c:v>
                </c:pt>
                <c:pt idx="286">
                  <c:v>1.0576200949671123E-4</c:v>
                </c:pt>
                <c:pt idx="287">
                  <c:v>1.0568441222901312E-4</c:v>
                </c:pt>
                <c:pt idx="288">
                  <c:v>1.0625379160016033E-4</c:v>
                </c:pt>
                <c:pt idx="289">
                  <c:v>1.0436487279835511E-4</c:v>
                </c:pt>
                <c:pt idx="290">
                  <c:v>1.0440833322744085E-4</c:v>
                </c:pt>
                <c:pt idx="291">
                  <c:v>1.0416768383498216E-4</c:v>
                </c:pt>
                <c:pt idx="292">
                  <c:v>1.0361435046457908E-4</c:v>
                </c:pt>
                <c:pt idx="293">
                  <c:v>1.0184463134299037E-4</c:v>
                </c:pt>
                <c:pt idx="294">
                  <c:v>1.0130298391643704E-4</c:v>
                </c:pt>
                <c:pt idx="295">
                  <c:v>1.0144010198924901E-4</c:v>
                </c:pt>
                <c:pt idx="296">
                  <c:v>1.0084989447094085E-4</c:v>
                </c:pt>
                <c:pt idx="297">
                  <c:v>9.9900210729405919E-5</c:v>
                </c:pt>
                <c:pt idx="298">
                  <c:v>9.7331593695323962E-5</c:v>
                </c:pt>
                <c:pt idx="299">
                  <c:v>9.9046190252782604E-5</c:v>
                </c:pt>
                <c:pt idx="300">
                  <c:v>1.000959335813479E-4</c:v>
                </c:pt>
                <c:pt idx="301">
                  <c:v>1.0071079796440629E-4</c:v>
                </c:pt>
                <c:pt idx="302">
                  <c:v>1.003503950088008E-4</c:v>
                </c:pt>
                <c:pt idx="303">
                  <c:v>1.0041795748841112E-4</c:v>
                </c:pt>
                <c:pt idx="304">
                  <c:v>1.0051342261905246E-4</c:v>
                </c:pt>
                <c:pt idx="305">
                  <c:v>1.0048791883386955E-4</c:v>
                </c:pt>
                <c:pt idx="306">
                  <c:v>1.0050762485532767E-4</c:v>
                </c:pt>
                <c:pt idx="307">
                  <c:v>1.001184536502325E-4</c:v>
                </c:pt>
                <c:pt idx="308">
                  <c:v>1.0051609896900909E-4</c:v>
                </c:pt>
                <c:pt idx="309">
                  <c:v>9.9918812862307644E-5</c:v>
                </c:pt>
                <c:pt idx="310">
                  <c:v>9.8460132077922197E-5</c:v>
                </c:pt>
                <c:pt idx="311">
                  <c:v>9.8444283335751462E-5</c:v>
                </c:pt>
                <c:pt idx="312">
                  <c:v>9.7484704070677686E-5</c:v>
                </c:pt>
                <c:pt idx="313">
                  <c:v>9.7661386484097152E-5</c:v>
                </c:pt>
                <c:pt idx="314">
                  <c:v>9.7541402446320023E-5</c:v>
                </c:pt>
                <c:pt idx="315">
                  <c:v>9.6738277660158233E-5</c:v>
                </c:pt>
                <c:pt idx="316">
                  <c:v>9.5832417577084822E-5</c:v>
                </c:pt>
                <c:pt idx="317">
                  <c:v>9.5836850291134901E-5</c:v>
                </c:pt>
                <c:pt idx="318">
                  <c:v>9.5835138846655818E-5</c:v>
                </c:pt>
                <c:pt idx="319">
                  <c:v>9.5346523424289078E-5</c:v>
                </c:pt>
                <c:pt idx="320">
                  <c:v>9.5330929160000429E-5</c:v>
                </c:pt>
                <c:pt idx="321">
                  <c:v>9.5669437555757247E-5</c:v>
                </c:pt>
                <c:pt idx="322">
                  <c:v>9.7443860669810237E-5</c:v>
                </c:pt>
                <c:pt idx="323">
                  <c:v>9.7425031071089545E-5</c:v>
                </c:pt>
                <c:pt idx="324">
                  <c:v>9.7215302424979031E-5</c:v>
                </c:pt>
                <c:pt idx="325">
                  <c:v>9.7323372061205456E-5</c:v>
                </c:pt>
                <c:pt idx="326">
                  <c:v>9.7449411230208342E-5</c:v>
                </c:pt>
                <c:pt idx="327">
                  <c:v>9.7564478798292507E-5</c:v>
                </c:pt>
                <c:pt idx="328">
                  <c:v>9.7646332282616048E-5</c:v>
                </c:pt>
                <c:pt idx="329">
                  <c:v>1.0180655409499193E-4</c:v>
                </c:pt>
                <c:pt idx="330">
                  <c:v>1.0205683531896092E-4</c:v>
                </c:pt>
                <c:pt idx="331">
                  <c:v>1.0255823026817378E-4</c:v>
                </c:pt>
                <c:pt idx="332">
                  <c:v>1.0251089973654665E-4</c:v>
                </c:pt>
                <c:pt idx="333">
                  <c:v>1.015275971120272E-4</c:v>
                </c:pt>
                <c:pt idx="334">
                  <c:v>1.0154664144005661E-4</c:v>
                </c:pt>
                <c:pt idx="335">
                  <c:v>1.0137717981544949E-4</c:v>
                </c:pt>
                <c:pt idx="336">
                  <c:v>1.0308065480564706E-4</c:v>
                </c:pt>
                <c:pt idx="337">
                  <c:v>1.0308734297269266E-4</c:v>
                </c:pt>
                <c:pt idx="338">
                  <c:v>1.0476947327272586E-4</c:v>
                </c:pt>
                <c:pt idx="339">
                  <c:v>1.0466577221686032E-4</c:v>
                </c:pt>
                <c:pt idx="340">
                  <c:v>1.0404020181106684E-4</c:v>
                </c:pt>
                <c:pt idx="341">
                  <c:v>1.047756920911078E-4</c:v>
                </c:pt>
                <c:pt idx="342">
                  <c:v>1.0513188803270269E-4</c:v>
                </c:pt>
                <c:pt idx="343">
                  <c:v>1.066635937999248E-4</c:v>
                </c:pt>
                <c:pt idx="344">
                  <c:v>1.052929524920715E-4</c:v>
                </c:pt>
                <c:pt idx="345">
                  <c:v>1.0547406097697077E-4</c:v>
                </c:pt>
                <c:pt idx="346">
                  <c:v>1.0627957232484946E-4</c:v>
                </c:pt>
                <c:pt idx="347">
                  <c:v>1.0577940465641081E-4</c:v>
                </c:pt>
                <c:pt idx="348">
                  <c:v>1.0571000439251954E-4</c:v>
                </c:pt>
                <c:pt idx="349">
                  <c:v>1.0625941692229394E-4</c:v>
                </c:pt>
                <c:pt idx="350">
                  <c:v>1.0734661972246617E-4</c:v>
                </c:pt>
                <c:pt idx="351">
                  <c:v>1.1087800277987696E-4</c:v>
                </c:pt>
                <c:pt idx="352">
                  <c:v>1.1085448234634318E-4</c:v>
                </c:pt>
                <c:pt idx="353">
                  <c:v>1.1144967938426774E-4</c:v>
                </c:pt>
                <c:pt idx="354">
                  <c:v>1.1185749660107081E-4</c:v>
                </c:pt>
                <c:pt idx="355">
                  <c:v>1.1202308239047742E-4</c:v>
                </c:pt>
                <c:pt idx="356">
                  <c:v>1.1202927932712417E-4</c:v>
                </c:pt>
                <c:pt idx="357">
                  <c:v>1.1226818109690251E-4</c:v>
                </c:pt>
                <c:pt idx="358">
                  <c:v>1.1395184520845809E-4</c:v>
                </c:pt>
                <c:pt idx="359">
                  <c:v>1.1371080518128332E-4</c:v>
                </c:pt>
                <c:pt idx="360">
                  <c:v>1.1404965617211906E-4</c:v>
                </c:pt>
                <c:pt idx="361">
                  <c:v>1.1449667548634044E-4</c:v>
                </c:pt>
                <c:pt idx="362">
                  <c:v>1.129536949515588E-4</c:v>
                </c:pt>
                <c:pt idx="363">
                  <c:v>1.1403747293821579E-4</c:v>
                </c:pt>
                <c:pt idx="364">
                  <c:v>1.1436680862618707E-4</c:v>
                </c:pt>
                <c:pt idx="365">
                  <c:v>1.1478072027003308E-4</c:v>
                </c:pt>
                <c:pt idx="366">
                  <c:v>1.1668706539453532E-4</c:v>
                </c:pt>
                <c:pt idx="367">
                  <c:v>1.1651991895448441E-4</c:v>
                </c:pt>
                <c:pt idx="368">
                  <c:v>1.1666618136052462E-4</c:v>
                </c:pt>
                <c:pt idx="369">
                  <c:v>1.1663580871538663E-4</c:v>
                </c:pt>
                <c:pt idx="370">
                  <c:v>1.174139874565274E-4</c:v>
                </c:pt>
                <c:pt idx="371">
                  <c:v>1.1737665729492161E-4</c:v>
                </c:pt>
                <c:pt idx="372">
                  <c:v>1.1824373245055675E-4</c:v>
                </c:pt>
                <c:pt idx="373">
                  <c:v>1.1940477659510438E-4</c:v>
                </c:pt>
                <c:pt idx="374">
                  <c:v>1.1932374433370738E-4</c:v>
                </c:pt>
                <c:pt idx="375">
                  <c:v>1.1924742360516949E-4</c:v>
                </c:pt>
                <c:pt idx="376">
                  <c:v>1.1914609266187316E-4</c:v>
                </c:pt>
                <c:pt idx="377">
                  <c:v>1.1954311497650529E-4</c:v>
                </c:pt>
                <c:pt idx="378">
                  <c:v>1.2072491473738559E-4</c:v>
                </c:pt>
                <c:pt idx="379">
                  <c:v>1.2097230866941146E-4</c:v>
                </c:pt>
                <c:pt idx="380">
                  <c:v>1.2133346101235095E-4</c:v>
                </c:pt>
                <c:pt idx="381">
                  <c:v>1.2281988216204464E-4</c:v>
                </c:pt>
                <c:pt idx="382">
                  <c:v>1.2236715302823371E-4</c:v>
                </c:pt>
                <c:pt idx="383">
                  <c:v>1.2223724422228882E-4</c:v>
                </c:pt>
                <c:pt idx="384">
                  <c:v>1.2221137695379755E-4</c:v>
                </c:pt>
                <c:pt idx="385">
                  <c:v>1.2260727269094104E-4</c:v>
                </c:pt>
                <c:pt idx="386">
                  <c:v>1.2208503739267345E-4</c:v>
                </c:pt>
                <c:pt idx="387">
                  <c:v>1.2655952917932465E-4</c:v>
                </c:pt>
                <c:pt idx="388">
                  <c:v>1.264016178699832E-4</c:v>
                </c:pt>
                <c:pt idx="389">
                  <c:v>1.27758491959772E-4</c:v>
                </c:pt>
                <c:pt idx="390">
                  <c:v>1.2832382856798596E-4</c:v>
                </c:pt>
                <c:pt idx="391">
                  <c:v>1.3073986491152876E-4</c:v>
                </c:pt>
                <c:pt idx="392">
                  <c:v>1.3458206154449569E-4</c:v>
                </c:pt>
                <c:pt idx="393">
                  <c:v>1.3448451325464954E-4</c:v>
                </c:pt>
                <c:pt idx="394">
                  <c:v>1.355142142982451E-4</c:v>
                </c:pt>
                <c:pt idx="395">
                  <c:v>1.3727484155831221E-4</c:v>
                </c:pt>
                <c:pt idx="396">
                  <c:v>1.3573574282296682E-4</c:v>
                </c:pt>
                <c:pt idx="397">
                  <c:v>1.3642843090410294E-4</c:v>
                </c:pt>
                <c:pt idx="398">
                  <c:v>1.3688304422207107E-4</c:v>
                </c:pt>
                <c:pt idx="399">
                  <c:v>1.3662405443062582E-4</c:v>
                </c:pt>
                <c:pt idx="400">
                  <c:v>1.372679478352776E-4</c:v>
                </c:pt>
                <c:pt idx="401">
                  <c:v>1.3682784938889126E-4</c:v>
                </c:pt>
                <c:pt idx="402">
                  <c:v>1.3771525813595286E-4</c:v>
                </c:pt>
                <c:pt idx="403">
                  <c:v>1.3763198097543525E-4</c:v>
                </c:pt>
                <c:pt idx="404">
                  <c:v>1.3772749837998773E-4</c:v>
                </c:pt>
                <c:pt idx="405">
                  <c:v>1.3783134612828043E-4</c:v>
                </c:pt>
                <c:pt idx="406">
                  <c:v>1.3696873662253132E-4</c:v>
                </c:pt>
                <c:pt idx="407">
                  <c:v>1.3674524884584849E-4</c:v>
                </c:pt>
                <c:pt idx="408">
                  <c:v>1.3688680561509806E-4</c:v>
                </c:pt>
                <c:pt idx="409">
                  <c:v>1.3694560756814908E-4</c:v>
                </c:pt>
                <c:pt idx="410">
                  <c:v>1.4001039392627144E-4</c:v>
                </c:pt>
                <c:pt idx="411">
                  <c:v>1.3994111187807747E-4</c:v>
                </c:pt>
                <c:pt idx="412">
                  <c:v>1.4051610616082696E-4</c:v>
                </c:pt>
                <c:pt idx="413">
                  <c:v>1.4225357951264304E-4</c:v>
                </c:pt>
                <c:pt idx="414">
                  <c:v>1.4166885078255003E-4</c:v>
                </c:pt>
                <c:pt idx="415">
                  <c:v>1.4167983526901259E-4</c:v>
                </c:pt>
                <c:pt idx="416">
                  <c:v>1.3955218954153338E-4</c:v>
                </c:pt>
                <c:pt idx="417">
                  <c:v>1.3974989115482359E-4</c:v>
                </c:pt>
                <c:pt idx="418">
                  <c:v>1.3883579942869939E-4</c:v>
                </c:pt>
                <c:pt idx="419">
                  <c:v>1.3928328635512362E-4</c:v>
                </c:pt>
                <c:pt idx="420">
                  <c:v>1.3878474112831118E-4</c:v>
                </c:pt>
                <c:pt idx="421">
                  <c:v>1.3872997827286127E-4</c:v>
                </c:pt>
                <c:pt idx="422">
                  <c:v>1.5778439655490852E-4</c:v>
                </c:pt>
                <c:pt idx="423">
                  <c:v>1.5710972751642186E-4</c:v>
                </c:pt>
                <c:pt idx="424">
                  <c:v>1.6173968724504157E-4</c:v>
                </c:pt>
                <c:pt idx="425">
                  <c:v>1.5839928877140643E-4</c:v>
                </c:pt>
                <c:pt idx="426">
                  <c:v>1.5857298419461684E-4</c:v>
                </c:pt>
                <c:pt idx="427">
                  <c:v>1.6445329868915805E-4</c:v>
                </c:pt>
                <c:pt idx="428">
                  <c:v>1.6318550231628613E-4</c:v>
                </c:pt>
                <c:pt idx="429">
                  <c:v>1.6832591333187198E-4</c:v>
                </c:pt>
                <c:pt idx="430">
                  <c:v>1.7063475295716184E-4</c:v>
                </c:pt>
                <c:pt idx="431">
                  <c:v>1.7498923230040928E-4</c:v>
                </c:pt>
                <c:pt idx="432">
                  <c:v>1.7630521021087759E-4</c:v>
                </c:pt>
                <c:pt idx="433">
                  <c:v>1.7698391904024541E-4</c:v>
                </c:pt>
                <c:pt idx="434">
                  <c:v>1.8682464430299931E-4</c:v>
                </c:pt>
                <c:pt idx="435">
                  <c:v>1.8627359816748227E-4</c:v>
                </c:pt>
                <c:pt idx="436">
                  <c:v>1.8470215661175473E-4</c:v>
                </c:pt>
                <c:pt idx="437">
                  <c:v>1.9335208146606926E-4</c:v>
                </c:pt>
                <c:pt idx="438">
                  <c:v>1.930948089707828E-4</c:v>
                </c:pt>
                <c:pt idx="439">
                  <c:v>1.9466627320602898E-4</c:v>
                </c:pt>
                <c:pt idx="440">
                  <c:v>1.9315613326602673E-4</c:v>
                </c:pt>
                <c:pt idx="441">
                  <c:v>1.9333364993380958E-4</c:v>
                </c:pt>
                <c:pt idx="442">
                  <c:v>1.9387405677330488E-4</c:v>
                </c:pt>
                <c:pt idx="443">
                  <c:v>1.9397705296978987E-4</c:v>
                </c:pt>
                <c:pt idx="444">
                  <c:v>1.9439221655100081E-4</c:v>
                </c:pt>
                <c:pt idx="445">
                  <c:v>1.9494085157398743E-4</c:v>
                </c:pt>
                <c:pt idx="446">
                  <c:v>1.9444242517346866E-4</c:v>
                </c:pt>
                <c:pt idx="447">
                  <c:v>1.9691956536467542E-4</c:v>
                </c:pt>
                <c:pt idx="448">
                  <c:v>1.9957077308184557E-4</c:v>
                </c:pt>
                <c:pt idx="449">
                  <c:v>2.0005249428440408E-4</c:v>
                </c:pt>
                <c:pt idx="450">
                  <c:v>2.0100299692437238E-4</c:v>
                </c:pt>
                <c:pt idx="451">
                  <c:v>2.0064672591642584E-4</c:v>
                </c:pt>
                <c:pt idx="452">
                  <c:v>2.002990501621254E-4</c:v>
                </c:pt>
                <c:pt idx="453">
                  <c:v>2.0081023769412049E-4</c:v>
                </c:pt>
                <c:pt idx="454">
                  <c:v>2.0073103011871107E-4</c:v>
                </c:pt>
                <c:pt idx="455">
                  <c:v>2.0147540370403277E-4</c:v>
                </c:pt>
                <c:pt idx="456">
                  <c:v>2.0148627954424102E-4</c:v>
                </c:pt>
                <c:pt idx="457">
                  <c:v>2.0123393651762651E-4</c:v>
                </c:pt>
                <c:pt idx="458">
                  <c:v>2.0130459192372108E-4</c:v>
                </c:pt>
                <c:pt idx="459">
                  <c:v>2.0132186343035731E-4</c:v>
                </c:pt>
                <c:pt idx="460">
                  <c:v>2.0108529556798666E-4</c:v>
                </c:pt>
                <c:pt idx="461">
                  <c:v>2.0060914640698807E-4</c:v>
                </c:pt>
                <c:pt idx="462">
                  <c:v>2.0070249053561222E-4</c:v>
                </c:pt>
                <c:pt idx="463">
                  <c:v>2.0066077775763615E-4</c:v>
                </c:pt>
                <c:pt idx="464">
                  <c:v>1.9981004167160448E-4</c:v>
                </c:pt>
                <c:pt idx="465">
                  <c:v>1.9983370613094246E-4</c:v>
                </c:pt>
                <c:pt idx="466">
                  <c:v>2.0076589840926326E-4</c:v>
                </c:pt>
                <c:pt idx="467">
                  <c:v>2.0451268356311386E-4</c:v>
                </c:pt>
                <c:pt idx="468">
                  <c:v>2.091439672532815E-4</c:v>
                </c:pt>
                <c:pt idx="469">
                  <c:v>2.0862859901410731E-4</c:v>
                </c:pt>
                <c:pt idx="470">
                  <c:v>2.0814664065576673E-4</c:v>
                </c:pt>
                <c:pt idx="471">
                  <c:v>2.1069222527966822E-4</c:v>
                </c:pt>
                <c:pt idx="472">
                  <c:v>2.1214051503879618E-4</c:v>
                </c:pt>
                <c:pt idx="473">
                  <c:v>2.1230323938185351E-4</c:v>
                </c:pt>
                <c:pt idx="474">
                  <c:v>2.1163904400168769E-4</c:v>
                </c:pt>
                <c:pt idx="475">
                  <c:v>2.1616120571012044E-4</c:v>
                </c:pt>
                <c:pt idx="476">
                  <c:v>2.1703255058885929E-4</c:v>
                </c:pt>
                <c:pt idx="477">
                  <c:v>2.1657746966806371E-4</c:v>
                </c:pt>
                <c:pt idx="478">
                  <c:v>2.1676819738422341E-4</c:v>
                </c:pt>
                <c:pt idx="479">
                  <c:v>2.1724180001119348E-4</c:v>
                </c:pt>
                <c:pt idx="480">
                  <c:v>2.1684874504361329E-4</c:v>
                </c:pt>
                <c:pt idx="481">
                  <c:v>2.1790004746818692E-4</c:v>
                </c:pt>
                <c:pt idx="482">
                  <c:v>2.1827772913148521E-4</c:v>
                </c:pt>
                <c:pt idx="483">
                  <c:v>2.1816875133558937E-4</c:v>
                </c:pt>
                <c:pt idx="484">
                  <c:v>2.1989746326790216E-4</c:v>
                </c:pt>
                <c:pt idx="485">
                  <c:v>2.1998239887245633E-4</c:v>
                </c:pt>
                <c:pt idx="486">
                  <c:v>2.2002349291024595E-4</c:v>
                </c:pt>
                <c:pt idx="487">
                  <c:v>2.212165384827597E-4</c:v>
                </c:pt>
                <c:pt idx="488">
                  <c:v>2.20475733568613E-4</c:v>
                </c:pt>
                <c:pt idx="489">
                  <c:v>2.2046614045827145E-4</c:v>
                </c:pt>
                <c:pt idx="490">
                  <c:v>2.2189985365453599E-4</c:v>
                </c:pt>
                <c:pt idx="491">
                  <c:v>2.2189867301176841E-4</c:v>
                </c:pt>
                <c:pt idx="492">
                  <c:v>2.2228054296142072E-4</c:v>
                </c:pt>
                <c:pt idx="493">
                  <c:v>2.2259932579651707E-4</c:v>
                </c:pt>
                <c:pt idx="494">
                  <c:v>2.2485579056490308E-4</c:v>
                </c:pt>
                <c:pt idx="495">
                  <c:v>2.2486149296043539E-4</c:v>
                </c:pt>
                <c:pt idx="496">
                  <c:v>2.2410263537696123E-4</c:v>
                </c:pt>
                <c:pt idx="497">
                  <c:v>2.2449894494929381E-4</c:v>
                </c:pt>
                <c:pt idx="498">
                  <c:v>2.2568668933484919E-4</c:v>
                </c:pt>
                <c:pt idx="499">
                  <c:v>2.2499458391897815E-4</c:v>
                </c:pt>
                <c:pt idx="500">
                  <c:v>2.2487632058196938E-4</c:v>
                </c:pt>
                <c:pt idx="501">
                  <c:v>2.2493892966348106E-4</c:v>
                </c:pt>
                <c:pt idx="502">
                  <c:v>2.2417755558289102E-4</c:v>
                </c:pt>
                <c:pt idx="503">
                  <c:v>2.2428072275188112E-4</c:v>
                </c:pt>
                <c:pt idx="504">
                  <c:v>2.2285454178004051E-4</c:v>
                </c:pt>
                <c:pt idx="505">
                  <c:v>2.2396039605290761E-4</c:v>
                </c:pt>
                <c:pt idx="506">
                  <c:v>2.2364078205052692E-4</c:v>
                </c:pt>
                <c:pt idx="507">
                  <c:v>2.2328383506694787E-4</c:v>
                </c:pt>
                <c:pt idx="508">
                  <c:v>2.2338228209286819E-4</c:v>
                </c:pt>
                <c:pt idx="509">
                  <c:v>2.2262124945288602E-4</c:v>
                </c:pt>
                <c:pt idx="510">
                  <c:v>2.2269926876014885E-4</c:v>
                </c:pt>
                <c:pt idx="511">
                  <c:v>2.2430770866268559E-4</c:v>
                </c:pt>
                <c:pt idx="512">
                  <c:v>2.2328011903417018E-4</c:v>
                </c:pt>
                <c:pt idx="513">
                  <c:v>2.2444734474138026E-4</c:v>
                </c:pt>
                <c:pt idx="514">
                  <c:v>2.2436255819651039E-4</c:v>
                </c:pt>
                <c:pt idx="515">
                  <c:v>2.2475388137931459E-4</c:v>
                </c:pt>
                <c:pt idx="516">
                  <c:v>2.2385906209469595E-4</c:v>
                </c:pt>
                <c:pt idx="517">
                  <c:v>2.2383920174862948E-4</c:v>
                </c:pt>
                <c:pt idx="518">
                  <c:v>2.2382442291249302E-4</c:v>
                </c:pt>
                <c:pt idx="519">
                  <c:v>2.2373744390457025E-4</c:v>
                </c:pt>
                <c:pt idx="520">
                  <c:v>2.2449476095707933E-4</c:v>
                </c:pt>
                <c:pt idx="521">
                  <c:v>2.2429782184090608E-4</c:v>
                </c:pt>
                <c:pt idx="522">
                  <c:v>2.2401023816295371E-4</c:v>
                </c:pt>
                <c:pt idx="523">
                  <c:v>2.2414586744456139E-4</c:v>
                </c:pt>
                <c:pt idx="524">
                  <c:v>2.2329222688597042E-4</c:v>
                </c:pt>
                <c:pt idx="525">
                  <c:v>2.2218705871056784E-4</c:v>
                </c:pt>
                <c:pt idx="526">
                  <c:v>2.2203342294222045E-4</c:v>
                </c:pt>
                <c:pt idx="527">
                  <c:v>2.2317041536558277E-4</c:v>
                </c:pt>
                <c:pt idx="528">
                  <c:v>2.2315912874840312E-4</c:v>
                </c:pt>
                <c:pt idx="529">
                  <c:v>2.2476497053545237E-4</c:v>
                </c:pt>
                <c:pt idx="530">
                  <c:v>2.2540224878663808E-4</c:v>
                </c:pt>
                <c:pt idx="531">
                  <c:v>2.2466346674989945E-4</c:v>
                </c:pt>
                <c:pt idx="532">
                  <c:v>2.2486984417951226E-4</c:v>
                </c:pt>
                <c:pt idx="533">
                  <c:v>2.25271720748875E-4</c:v>
                </c:pt>
                <c:pt idx="534">
                  <c:v>2.25546170568491E-4</c:v>
                </c:pt>
                <c:pt idx="535">
                  <c:v>2.2516419205351223E-4</c:v>
                </c:pt>
                <c:pt idx="536">
                  <c:v>2.2499186332758229E-4</c:v>
                </c:pt>
                <c:pt idx="537">
                  <c:v>2.2430219614230244E-4</c:v>
                </c:pt>
                <c:pt idx="538">
                  <c:v>2.245809540454397E-4</c:v>
                </c:pt>
                <c:pt idx="539">
                  <c:v>2.242171304753152E-4</c:v>
                </c:pt>
                <c:pt idx="540">
                  <c:v>2.2466533278458781E-4</c:v>
                </c:pt>
                <c:pt idx="541">
                  <c:v>2.2470020055641405E-4</c:v>
                </c:pt>
                <c:pt idx="542">
                  <c:v>2.2471008065915127E-4</c:v>
                </c:pt>
                <c:pt idx="543">
                  <c:v>2.2534449292932083E-4</c:v>
                </c:pt>
                <c:pt idx="544">
                  <c:v>2.2519022674588349E-4</c:v>
                </c:pt>
                <c:pt idx="545">
                  <c:v>2.2532928634166023E-4</c:v>
                </c:pt>
                <c:pt idx="546">
                  <c:v>2.2440458687392726E-4</c:v>
                </c:pt>
                <c:pt idx="547">
                  <c:v>2.2438951531342227E-4</c:v>
                </c:pt>
                <c:pt idx="548">
                  <c:v>2.2367500091992625E-4</c:v>
                </c:pt>
                <c:pt idx="549">
                  <c:v>2.2382315940721852E-4</c:v>
                </c:pt>
                <c:pt idx="550">
                  <c:v>2.2402372269284576E-4</c:v>
                </c:pt>
                <c:pt idx="551">
                  <c:v>2.2283692448334634E-4</c:v>
                </c:pt>
                <c:pt idx="552">
                  <c:v>2.2206972782428956E-4</c:v>
                </c:pt>
                <c:pt idx="553">
                  <c:v>2.2153704218430911E-4</c:v>
                </c:pt>
                <c:pt idx="554">
                  <c:v>2.2153079461573728E-4</c:v>
                </c:pt>
                <c:pt idx="555">
                  <c:v>2.2145543335369626E-4</c:v>
                </c:pt>
                <c:pt idx="556">
                  <c:v>2.2248646959644036E-4</c:v>
                </c:pt>
                <c:pt idx="557">
                  <c:v>2.2295822243133284E-4</c:v>
                </c:pt>
                <c:pt idx="558">
                  <c:v>2.2299399352892647E-4</c:v>
                </c:pt>
                <c:pt idx="559">
                  <c:v>2.2284869726245257E-4</c:v>
                </c:pt>
                <c:pt idx="560">
                  <c:v>2.2257404197846512E-4</c:v>
                </c:pt>
                <c:pt idx="561">
                  <c:v>2.2274936136075895E-4</c:v>
                </c:pt>
                <c:pt idx="562">
                  <c:v>2.2302828572933785E-4</c:v>
                </c:pt>
                <c:pt idx="563">
                  <c:v>2.2310315208594401E-4</c:v>
                </c:pt>
                <c:pt idx="564">
                  <c:v>2.2395240250952652E-4</c:v>
                </c:pt>
                <c:pt idx="565">
                  <c:v>2.2389474605444487E-4</c:v>
                </c:pt>
                <c:pt idx="566">
                  <c:v>2.2454924927666476E-4</c:v>
                </c:pt>
                <c:pt idx="567">
                  <c:v>2.2474004079215543E-4</c:v>
                </c:pt>
                <c:pt idx="568">
                  <c:v>2.2467769031946281E-4</c:v>
                </c:pt>
                <c:pt idx="569">
                  <c:v>2.2469909914805814E-4</c:v>
                </c:pt>
                <c:pt idx="570">
                  <c:v>2.2444848962026309E-4</c:v>
                </c:pt>
                <c:pt idx="571">
                  <c:v>2.2532594521194475E-4</c:v>
                </c:pt>
                <c:pt idx="572">
                  <c:v>2.2532072004430271E-4</c:v>
                </c:pt>
                <c:pt idx="573">
                  <c:v>2.2520941301522112E-4</c:v>
                </c:pt>
                <c:pt idx="574">
                  <c:v>2.2297321663982604E-4</c:v>
                </c:pt>
                <c:pt idx="575">
                  <c:v>2.2324509005912903E-4</c:v>
                </c:pt>
                <c:pt idx="576">
                  <c:v>2.2395563375215407E-4</c:v>
                </c:pt>
                <c:pt idx="577">
                  <c:v>2.242068746126297E-4</c:v>
                </c:pt>
                <c:pt idx="578">
                  <c:v>2.2383069132566707E-4</c:v>
                </c:pt>
                <c:pt idx="579">
                  <c:v>2.2605830041329467E-4</c:v>
                </c:pt>
                <c:pt idx="580">
                  <c:v>2.2729394825106959E-4</c:v>
                </c:pt>
                <c:pt idx="581">
                  <c:v>2.2331404048906952E-4</c:v>
                </c:pt>
                <c:pt idx="582">
                  <c:v>2.2291812731606007E-4</c:v>
                </c:pt>
                <c:pt idx="583">
                  <c:v>2.2241503795291591E-4</c:v>
                </c:pt>
                <c:pt idx="584">
                  <c:v>2.2224441306986572E-4</c:v>
                </c:pt>
                <c:pt idx="585">
                  <c:v>2.218763554770229E-4</c:v>
                </c:pt>
                <c:pt idx="586">
                  <c:v>2.2200452936845227E-4</c:v>
                </c:pt>
                <c:pt idx="587">
                  <c:v>2.2329249326109399E-4</c:v>
                </c:pt>
                <c:pt idx="588">
                  <c:v>2.2490196625009429E-4</c:v>
                </c:pt>
                <c:pt idx="589">
                  <c:v>2.250111202457324E-4</c:v>
                </c:pt>
                <c:pt idx="590">
                  <c:v>2.2547012985311361E-4</c:v>
                </c:pt>
                <c:pt idx="591">
                  <c:v>2.2807123311418992E-4</c:v>
                </c:pt>
                <c:pt idx="592">
                  <c:v>2.2800803679210116E-4</c:v>
                </c:pt>
                <c:pt idx="593">
                  <c:v>2.2876406774626978E-4</c:v>
                </c:pt>
                <c:pt idx="594">
                  <c:v>2.3785340659803343E-4</c:v>
                </c:pt>
                <c:pt idx="595">
                  <c:v>2.3766613498001806E-4</c:v>
                </c:pt>
                <c:pt idx="596">
                  <c:v>2.3758603176334491E-4</c:v>
                </c:pt>
                <c:pt idx="597">
                  <c:v>2.3932426030970209E-4</c:v>
                </c:pt>
                <c:pt idx="598">
                  <c:v>2.3908318895106111E-4</c:v>
                </c:pt>
                <c:pt idx="599">
                  <c:v>2.3952287394745221E-4</c:v>
                </c:pt>
                <c:pt idx="600">
                  <c:v>2.4071608359800477E-4</c:v>
                </c:pt>
                <c:pt idx="601">
                  <c:v>2.4086933120211071E-4</c:v>
                </c:pt>
                <c:pt idx="602">
                  <c:v>2.397502516486017E-4</c:v>
                </c:pt>
                <c:pt idx="603">
                  <c:v>2.3882536549920229E-4</c:v>
                </c:pt>
                <c:pt idx="604">
                  <c:v>2.3894432664960777E-4</c:v>
                </c:pt>
                <c:pt idx="605">
                  <c:v>2.3994740425970141E-4</c:v>
                </c:pt>
                <c:pt idx="606">
                  <c:v>2.4145659367275467E-4</c:v>
                </c:pt>
                <c:pt idx="607">
                  <c:v>2.4084924317446425E-4</c:v>
                </c:pt>
                <c:pt idx="608">
                  <c:v>2.4127266157702803E-4</c:v>
                </c:pt>
                <c:pt idx="609">
                  <c:v>2.4071820818430392E-4</c:v>
                </c:pt>
                <c:pt idx="610">
                  <c:v>2.3929630505395153E-4</c:v>
                </c:pt>
                <c:pt idx="611">
                  <c:v>2.3942588142059299E-4</c:v>
                </c:pt>
                <c:pt idx="612">
                  <c:v>2.3976877324019086E-4</c:v>
                </c:pt>
                <c:pt idx="613">
                  <c:v>2.3929315088110144E-4</c:v>
                </c:pt>
                <c:pt idx="614">
                  <c:v>2.3944903375627949E-4</c:v>
                </c:pt>
                <c:pt idx="615">
                  <c:v>2.3886782232135229E-4</c:v>
                </c:pt>
                <c:pt idx="616">
                  <c:v>2.3808436519512111E-4</c:v>
                </c:pt>
                <c:pt idx="617">
                  <c:v>2.3753626782575764E-4</c:v>
                </c:pt>
                <c:pt idx="618">
                  <c:v>2.3567761290106736E-4</c:v>
                </c:pt>
                <c:pt idx="619">
                  <c:v>2.3740182766878237E-4</c:v>
                </c:pt>
                <c:pt idx="620">
                  <c:v>2.3725658990202434E-4</c:v>
                </c:pt>
                <c:pt idx="621">
                  <c:v>2.4150750723294775E-4</c:v>
                </c:pt>
                <c:pt idx="622">
                  <c:v>2.4105471777425782E-4</c:v>
                </c:pt>
                <c:pt idx="623">
                  <c:v>2.4136382267861265E-4</c:v>
                </c:pt>
                <c:pt idx="624">
                  <c:v>2.4043939973450294E-4</c:v>
                </c:pt>
                <c:pt idx="625">
                  <c:v>2.4013925706840384E-4</c:v>
                </c:pt>
                <c:pt idx="626">
                  <c:v>2.4087752884690349E-4</c:v>
                </c:pt>
                <c:pt idx="627">
                  <c:v>2.4078166853092159E-4</c:v>
                </c:pt>
                <c:pt idx="628">
                  <c:v>2.4081390985428906E-4</c:v>
                </c:pt>
                <c:pt idx="629">
                  <c:v>2.4025342262220202E-4</c:v>
                </c:pt>
                <c:pt idx="630">
                  <c:v>2.3841786641785889E-4</c:v>
                </c:pt>
                <c:pt idx="631">
                  <c:v>2.3803509942767073E-4</c:v>
                </c:pt>
                <c:pt idx="632">
                  <c:v>2.3755406044053656E-4</c:v>
                </c:pt>
                <c:pt idx="633">
                  <c:v>2.3620874319242748E-4</c:v>
                </c:pt>
                <c:pt idx="634">
                  <c:v>2.3603066329140165E-4</c:v>
                </c:pt>
                <c:pt idx="635">
                  <c:v>2.3599144276007213E-4</c:v>
                </c:pt>
                <c:pt idx="636">
                  <c:v>2.3704638350617618E-4</c:v>
                </c:pt>
                <c:pt idx="637">
                  <c:v>2.3812835172573973E-4</c:v>
                </c:pt>
                <c:pt idx="638">
                  <c:v>2.3987101519780158E-4</c:v>
                </c:pt>
                <c:pt idx="639">
                  <c:v>2.3539915172949918E-4</c:v>
                </c:pt>
                <c:pt idx="640">
                  <c:v>2.3579559754413463E-4</c:v>
                </c:pt>
                <c:pt idx="641">
                  <c:v>2.3442875534861256E-4</c:v>
                </c:pt>
                <c:pt idx="642">
                  <c:v>2.3166009827593786E-4</c:v>
                </c:pt>
                <c:pt idx="643">
                  <c:v>2.3152631102270476E-4</c:v>
                </c:pt>
                <c:pt idx="644">
                  <c:v>2.2723489291370187E-4</c:v>
                </c:pt>
                <c:pt idx="645">
                  <c:v>2.2735314909021307E-4</c:v>
                </c:pt>
                <c:pt idx="646">
                  <c:v>2.2623370090213738E-4</c:v>
                </c:pt>
                <c:pt idx="647">
                  <c:v>2.2434276568747337E-4</c:v>
                </c:pt>
                <c:pt idx="648">
                  <c:v>2.2470098453267754E-4</c:v>
                </c:pt>
                <c:pt idx="649">
                  <c:v>2.2428170782034509E-4</c:v>
                </c:pt>
                <c:pt idx="650">
                  <c:v>2.2364734142124923E-4</c:v>
                </c:pt>
                <c:pt idx="651">
                  <c:v>2.2304441639751655E-4</c:v>
                </c:pt>
                <c:pt idx="652">
                  <c:v>2.2250712258017896E-4</c:v>
                </c:pt>
                <c:pt idx="653">
                  <c:v>2.2358065900794625E-4</c:v>
                </c:pt>
                <c:pt idx="654">
                  <c:v>2.2249621446687913E-4</c:v>
                </c:pt>
                <c:pt idx="655">
                  <c:v>2.2515745078356976E-4</c:v>
                </c:pt>
                <c:pt idx="656">
                  <c:v>2.2407585114452011E-4</c:v>
                </c:pt>
                <c:pt idx="657">
                  <c:v>2.2395888989569268E-4</c:v>
                </c:pt>
                <c:pt idx="658">
                  <c:v>2.2373754092619441E-4</c:v>
                </c:pt>
                <c:pt idx="659">
                  <c:v>2.2491373772230889E-4</c:v>
                </c:pt>
                <c:pt idx="660">
                  <c:v>2.2483209275395689E-4</c:v>
                </c:pt>
                <c:pt idx="661">
                  <c:v>2.2482198020135272E-4</c:v>
                </c:pt>
                <c:pt idx="662">
                  <c:v>2.2220133710922096E-4</c:v>
                </c:pt>
                <c:pt idx="663">
                  <c:v>2.2234577523351959E-4</c:v>
                </c:pt>
                <c:pt idx="664">
                  <c:v>2.2194449730514435E-4</c:v>
                </c:pt>
                <c:pt idx="665">
                  <c:v>2.1961750322559205E-4</c:v>
                </c:pt>
                <c:pt idx="666">
                  <c:v>2.1946982519016421E-4</c:v>
                </c:pt>
                <c:pt idx="667">
                  <c:v>2.1982870627943162E-4</c:v>
                </c:pt>
                <c:pt idx="668">
                  <c:v>2.191302696915209E-4</c:v>
                </c:pt>
                <c:pt idx="669">
                  <c:v>2.1898731357785777E-4</c:v>
                </c:pt>
                <c:pt idx="670">
                  <c:v>2.1884727262791524E-4</c:v>
                </c:pt>
                <c:pt idx="671">
                  <c:v>2.1818811425258487E-4</c:v>
                </c:pt>
                <c:pt idx="672">
                  <c:v>2.1818759895194138E-4</c:v>
                </c:pt>
                <c:pt idx="673">
                  <c:v>2.1911622360665364E-4</c:v>
                </c:pt>
                <c:pt idx="674">
                  <c:v>2.0050176887498276E-4</c:v>
                </c:pt>
                <c:pt idx="675">
                  <c:v>2.0048557296570922E-4</c:v>
                </c:pt>
                <c:pt idx="676">
                  <c:v>1.9595781999780939E-4</c:v>
                </c:pt>
                <c:pt idx="677">
                  <c:v>1.9539478270258151E-4</c:v>
                </c:pt>
                <c:pt idx="678">
                  <c:v>1.9508936709120535E-4</c:v>
                </c:pt>
                <c:pt idx="679">
                  <c:v>1.8945263114194586E-4</c:v>
                </c:pt>
                <c:pt idx="680">
                  <c:v>1.8970353350353041E-4</c:v>
                </c:pt>
                <c:pt idx="681">
                  <c:v>1.8493680424108247E-4</c:v>
                </c:pt>
                <c:pt idx="682">
                  <c:v>1.8244288402104666E-4</c:v>
                </c:pt>
                <c:pt idx="683">
                  <c:v>1.7862717833159366E-4</c:v>
                </c:pt>
                <c:pt idx="684">
                  <c:v>1.773187912526596E-4</c:v>
                </c:pt>
                <c:pt idx="685">
                  <c:v>1.768457847774234E-4</c:v>
                </c:pt>
                <c:pt idx="686">
                  <c:v>1.6729385113147492E-4</c:v>
                </c:pt>
                <c:pt idx="687">
                  <c:v>1.6687017540679687E-4</c:v>
                </c:pt>
                <c:pt idx="688">
                  <c:v>1.667899263989868E-4</c:v>
                </c:pt>
                <c:pt idx="689">
                  <c:v>1.5745006767565222E-4</c:v>
                </c:pt>
                <c:pt idx="690">
                  <c:v>1.5716163531342159E-4</c:v>
                </c:pt>
                <c:pt idx="691">
                  <c:v>1.5448040913974921E-4</c:v>
                </c:pt>
                <c:pt idx="692">
                  <c:v>1.5478461053948387E-4</c:v>
                </c:pt>
                <c:pt idx="693">
                  <c:v>1.5369515388167926E-4</c:v>
                </c:pt>
                <c:pt idx="694">
                  <c:v>1.5332047425843998E-4</c:v>
                </c:pt>
                <c:pt idx="695">
                  <c:v>1.5320041644685902E-4</c:v>
                </c:pt>
                <c:pt idx="696">
                  <c:v>1.5285961803269025E-4</c:v>
                </c:pt>
                <c:pt idx="697">
                  <c:v>1.5247409553236776E-4</c:v>
                </c:pt>
                <c:pt idx="698">
                  <c:v>1.5221529061682293E-4</c:v>
                </c:pt>
                <c:pt idx="699">
                  <c:v>1.4940544226045598E-4</c:v>
                </c:pt>
                <c:pt idx="700">
                  <c:v>1.4560415091409057E-4</c:v>
                </c:pt>
                <c:pt idx="701">
                  <c:v>1.451466256044968E-4</c:v>
                </c:pt>
                <c:pt idx="702">
                  <c:v>1.4391500627177557E-4</c:v>
                </c:pt>
                <c:pt idx="703">
                  <c:v>1.4415098938613623E-4</c:v>
                </c:pt>
                <c:pt idx="704">
                  <c:v>1.4426255390842608E-4</c:v>
                </c:pt>
                <c:pt idx="705">
                  <c:v>1.4338380442503726E-4</c:v>
                </c:pt>
                <c:pt idx="706">
                  <c:v>1.4262551876689111E-4</c:v>
                </c:pt>
                <c:pt idx="707">
                  <c:v>1.4124681914269382E-4</c:v>
                </c:pt>
                <c:pt idx="708">
                  <c:v>1.4146412917168528E-4</c:v>
                </c:pt>
                <c:pt idx="709">
                  <c:v>1.4146635632204791E-4</c:v>
                </c:pt>
                <c:pt idx="710">
                  <c:v>1.4135656321644436E-4</c:v>
                </c:pt>
                <c:pt idx="711">
                  <c:v>1.4147616684435422E-4</c:v>
                </c:pt>
                <c:pt idx="712">
                  <c:v>1.4150681746774355E-4</c:v>
                </c:pt>
                <c:pt idx="713">
                  <c:v>1.4135367135188604E-4</c:v>
                </c:pt>
                <c:pt idx="714">
                  <c:v>1.4107093144137954E-4</c:v>
                </c:pt>
                <c:pt idx="715">
                  <c:v>1.4104866967370468E-4</c:v>
                </c:pt>
                <c:pt idx="716">
                  <c:v>1.4112852055204989E-4</c:v>
                </c:pt>
                <c:pt idx="717">
                  <c:v>1.4117423868166172E-4</c:v>
                </c:pt>
                <c:pt idx="718">
                  <c:v>1.4072953250807716E-4</c:v>
                </c:pt>
                <c:pt idx="719">
                  <c:v>1.3764122172974704E-4</c:v>
                </c:pt>
                <c:pt idx="720">
                  <c:v>1.3328712201936756E-4</c:v>
                </c:pt>
                <c:pt idx="721">
                  <c:v>1.3440306961191105E-4</c:v>
                </c:pt>
                <c:pt idx="722">
                  <c:v>1.3498807654067533E-4</c:v>
                </c:pt>
                <c:pt idx="723">
                  <c:v>1.3202446615131778E-4</c:v>
                </c:pt>
                <c:pt idx="724">
                  <c:v>1.2898740245079936E-4</c:v>
                </c:pt>
                <c:pt idx="725">
                  <c:v>1.2875978534937258E-4</c:v>
                </c:pt>
                <c:pt idx="726">
                  <c:v>1.2855410589935414E-4</c:v>
                </c:pt>
                <c:pt idx="727">
                  <c:v>1.2435044353753438E-4</c:v>
                </c:pt>
                <c:pt idx="728">
                  <c:v>1.2374132719046647E-4</c:v>
                </c:pt>
                <c:pt idx="729">
                  <c:v>1.2374391225413969E-4</c:v>
                </c:pt>
                <c:pt idx="730">
                  <c:v>1.2388354084482561E-4</c:v>
                </c:pt>
                <c:pt idx="731">
                  <c:v>1.224810882469635E-4</c:v>
                </c:pt>
                <c:pt idx="732">
                  <c:v>1.2198040732644377E-4</c:v>
                </c:pt>
                <c:pt idx="733">
                  <c:v>1.2092872238921047E-4</c:v>
                </c:pt>
                <c:pt idx="734">
                  <c:v>1.2064395597539766E-4</c:v>
                </c:pt>
                <c:pt idx="735">
                  <c:v>1.2061999366538864E-4</c:v>
                </c:pt>
                <c:pt idx="736">
                  <c:v>1.1884983378833883E-4</c:v>
                </c:pt>
                <c:pt idx="737">
                  <c:v>1.1884102585154944E-4</c:v>
                </c:pt>
                <c:pt idx="738">
                  <c:v>1.192315986832402E-4</c:v>
                </c:pt>
                <c:pt idx="739">
                  <c:v>1.1781646917724508E-4</c:v>
                </c:pt>
                <c:pt idx="740">
                  <c:v>1.17881488466487E-4</c:v>
                </c:pt>
                <c:pt idx="741">
                  <c:v>1.1778343080784165E-4</c:v>
                </c:pt>
                <c:pt idx="742">
                  <c:v>1.1651228176384682E-4</c:v>
                </c:pt>
                <c:pt idx="743">
                  <c:v>1.1650263236655151E-4</c:v>
                </c:pt>
                <c:pt idx="744">
                  <c:v>1.16193521230239E-4</c:v>
                </c:pt>
                <c:pt idx="745">
                  <c:v>1.1583356154096217E-4</c:v>
                </c:pt>
                <c:pt idx="746">
                  <c:v>1.1284932968956036E-4</c:v>
                </c:pt>
                <c:pt idx="747">
                  <c:v>1.1275376096198603E-4</c:v>
                </c:pt>
                <c:pt idx="748">
                  <c:v>1.1285224466878175E-4</c:v>
                </c:pt>
                <c:pt idx="749">
                  <c:v>1.1286205855745312E-4</c:v>
                </c:pt>
                <c:pt idx="750">
                  <c:v>1.1145248779553227E-4</c:v>
                </c:pt>
                <c:pt idx="751">
                  <c:v>1.1066460567788755E-4</c:v>
                </c:pt>
                <c:pt idx="752">
                  <c:v>1.1072209978706595E-4</c:v>
                </c:pt>
                <c:pt idx="753">
                  <c:v>1.1149923044878889E-4</c:v>
                </c:pt>
                <c:pt idx="754">
                  <c:v>1.1200540523073881E-4</c:v>
                </c:pt>
                <c:pt idx="755">
                  <c:v>1.1200200228548283E-4</c:v>
                </c:pt>
                <c:pt idx="756">
                  <c:v>1.1197242424737629E-4</c:v>
                </c:pt>
                <c:pt idx="757">
                  <c:v>1.1080392608132479E-4</c:v>
                </c:pt>
                <c:pt idx="758">
                  <c:v>1.1415832498663237E-4</c:v>
                </c:pt>
                <c:pt idx="759">
                  <c:v>1.1411615116412922E-4</c:v>
                </c:pt>
                <c:pt idx="760">
                  <c:v>1.1450936126922987E-4</c:v>
                </c:pt>
                <c:pt idx="761">
                  <c:v>1.1437388658980496E-4</c:v>
                </c:pt>
                <c:pt idx="762">
                  <c:v>1.1498369279298218E-4</c:v>
                </c:pt>
                <c:pt idx="763">
                  <c:v>1.1398203298117226E-4</c:v>
                </c:pt>
                <c:pt idx="764">
                  <c:v>1.1478837382921464E-4</c:v>
                </c:pt>
                <c:pt idx="765">
                  <c:v>1.1600305220346043E-4</c:v>
                </c:pt>
                <c:pt idx="766">
                  <c:v>1.1622267677073726E-4</c:v>
                </c:pt>
                <c:pt idx="767">
                  <c:v>1.1805005621568163E-4</c:v>
                </c:pt>
                <c:pt idx="768">
                  <c:v>1.1820690348528604E-4</c:v>
                </c:pt>
                <c:pt idx="769">
                  <c:v>1.2447425765289971E-4</c:v>
                </c:pt>
                <c:pt idx="770">
                  <c:v>1.2464413469335657E-4</c:v>
                </c:pt>
                <c:pt idx="771">
                  <c:v>1.2689262777282114E-4</c:v>
                </c:pt>
                <c:pt idx="772">
                  <c:v>1.2591292689318877E-4</c:v>
                </c:pt>
                <c:pt idx="773">
                  <c:v>1.2616087518367843E-4</c:v>
                </c:pt>
                <c:pt idx="774">
                  <c:v>1.265087661197136E-4</c:v>
                </c:pt>
                <c:pt idx="775">
                  <c:v>1.2629119932156576E-4</c:v>
                </c:pt>
                <c:pt idx="776">
                  <c:v>1.2713961071529676E-4</c:v>
                </c:pt>
                <c:pt idx="777">
                  <c:v>1.2717775405574083E-4</c:v>
                </c:pt>
                <c:pt idx="778">
                  <c:v>1.343195803496388E-4</c:v>
                </c:pt>
                <c:pt idx="779">
                  <c:v>1.3596595399337523E-4</c:v>
                </c:pt>
                <c:pt idx="780">
                  <c:v>1.358541414229025E-4</c:v>
                </c:pt>
                <c:pt idx="781">
                  <c:v>1.3458631969862959E-4</c:v>
                </c:pt>
                <c:pt idx="782">
                  <c:v>1.3360514692486471E-4</c:v>
                </c:pt>
                <c:pt idx="783">
                  <c:v>1.3356024228073008E-4</c:v>
                </c:pt>
                <c:pt idx="784">
                  <c:v>1.3370344782919478E-4</c:v>
                </c:pt>
                <c:pt idx="785">
                  <c:v>1.3337591511270461E-4</c:v>
                </c:pt>
                <c:pt idx="786">
                  <c:v>1.3325200400685194E-4</c:v>
                </c:pt>
                <c:pt idx="787">
                  <c:v>1.3344851785788536E-4</c:v>
                </c:pt>
                <c:pt idx="788">
                  <c:v>1.3573995881022697E-4</c:v>
                </c:pt>
                <c:pt idx="789">
                  <c:v>1.3719983008682611E-4</c:v>
                </c:pt>
                <c:pt idx="790">
                  <c:v>1.3696247536744589E-4</c:v>
                </c:pt>
                <c:pt idx="791">
                  <c:v>1.367618588111453E-4</c:v>
                </c:pt>
                <c:pt idx="792">
                  <c:v>1.357543087715883E-4</c:v>
                </c:pt>
                <c:pt idx="793">
                  <c:v>1.3587323319750946E-4</c:v>
                </c:pt>
                <c:pt idx="794">
                  <c:v>1.3539720603566831E-4</c:v>
                </c:pt>
                <c:pt idx="795">
                  <c:v>1.3482252313179062E-4</c:v>
                </c:pt>
                <c:pt idx="796">
                  <c:v>1.3545244081699306E-4</c:v>
                </c:pt>
                <c:pt idx="797">
                  <c:v>1.3559174145535971E-4</c:v>
                </c:pt>
                <c:pt idx="798">
                  <c:v>1.3560075946318802E-4</c:v>
                </c:pt>
                <c:pt idx="799">
                  <c:v>1.3522068716168096E-4</c:v>
                </c:pt>
                <c:pt idx="800">
                  <c:v>1.3540755616566746E-4</c:v>
                </c:pt>
                <c:pt idx="801">
                  <c:v>1.351728624096431E-4</c:v>
                </c:pt>
                <c:pt idx="802">
                  <c:v>1.3503853642824048E-4</c:v>
                </c:pt>
                <c:pt idx="803">
                  <c:v>1.3521545709520562E-4</c:v>
                </c:pt>
                <c:pt idx="804">
                  <c:v>1.3650715302548856E-4</c:v>
                </c:pt>
                <c:pt idx="805">
                  <c:v>1.3670500952281162E-4</c:v>
                </c:pt>
                <c:pt idx="806">
                  <c:v>1.3671231949719613E-4</c:v>
                </c:pt>
                <c:pt idx="807">
                  <c:v>1.3758233163311385E-4</c:v>
                </c:pt>
                <c:pt idx="808">
                  <c:v>1.3783329391604178E-4</c:v>
                </c:pt>
                <c:pt idx="809">
                  <c:v>1.3747824651888805E-4</c:v>
                </c:pt>
                <c:pt idx="810">
                  <c:v>1.3861253292531096E-4</c:v>
                </c:pt>
                <c:pt idx="811">
                  <c:v>1.3991286545086729E-4</c:v>
                </c:pt>
                <c:pt idx="812">
                  <c:v>1.3992700490334873E-4</c:v>
                </c:pt>
                <c:pt idx="813">
                  <c:v>1.4011235169804549E-4</c:v>
                </c:pt>
                <c:pt idx="814">
                  <c:v>1.3996972943783824E-4</c:v>
                </c:pt>
                <c:pt idx="815">
                  <c:v>1.3998257246210409E-4</c:v>
                </c:pt>
                <c:pt idx="816">
                  <c:v>1.392855995300824E-4</c:v>
                </c:pt>
                <c:pt idx="817">
                  <c:v>1.3972839342378093E-4</c:v>
                </c:pt>
                <c:pt idx="818">
                  <c:v>1.3903300983334095E-4</c:v>
                </c:pt>
                <c:pt idx="819">
                  <c:v>1.4199372348089659E-4</c:v>
                </c:pt>
                <c:pt idx="820">
                  <c:v>1.4199205141545527E-4</c:v>
                </c:pt>
                <c:pt idx="821">
                  <c:v>1.4258354035910403E-4</c:v>
                </c:pt>
                <c:pt idx="822">
                  <c:v>1.4259466537789426E-4</c:v>
                </c:pt>
                <c:pt idx="823">
                  <c:v>1.4161110330051499E-4</c:v>
                </c:pt>
                <c:pt idx="824">
                  <c:v>1.41969717803304E-4</c:v>
                </c:pt>
                <c:pt idx="825">
                  <c:v>1.423501972258934E-4</c:v>
                </c:pt>
                <c:pt idx="826">
                  <c:v>1.4246004351219207E-4</c:v>
                </c:pt>
                <c:pt idx="827">
                  <c:v>1.4239977437244226E-4</c:v>
                </c:pt>
                <c:pt idx="828">
                  <c:v>1.4246601036147009E-4</c:v>
                </c:pt>
                <c:pt idx="829">
                  <c:v>1.4235100407207125E-4</c:v>
                </c:pt>
                <c:pt idx="830">
                  <c:v>1.4235276234080232E-4</c:v>
                </c:pt>
                <c:pt idx="831">
                  <c:v>1.4060474559003807E-4</c:v>
                </c:pt>
                <c:pt idx="832">
                  <c:v>1.3908356905162499E-4</c:v>
                </c:pt>
                <c:pt idx="833">
                  <c:v>1.4021725801535541E-4</c:v>
                </c:pt>
                <c:pt idx="834">
                  <c:v>1.4021978983782288E-4</c:v>
                </c:pt>
                <c:pt idx="835">
                  <c:v>1.4073892351936854E-4</c:v>
                </c:pt>
                <c:pt idx="836">
                  <c:v>1.4073485162613962E-4</c:v>
                </c:pt>
                <c:pt idx="837">
                  <c:v>1.4080548972078221E-4</c:v>
                </c:pt>
                <c:pt idx="838">
                  <c:v>1.4100315024094732E-4</c:v>
                </c:pt>
                <c:pt idx="839">
                  <c:v>1.4085807481388656E-4</c:v>
                </c:pt>
                <c:pt idx="840">
                  <c:v>1.3774343663473218E-4</c:v>
                </c:pt>
                <c:pt idx="841">
                  <c:v>1.377346605061916E-4</c:v>
                </c:pt>
                <c:pt idx="842">
                  <c:v>1.3526320522279562E-4</c:v>
                </c:pt>
                <c:pt idx="843">
                  <c:v>1.3255298136410901E-4</c:v>
                </c:pt>
                <c:pt idx="844">
                  <c:v>1.3333382069416252E-4</c:v>
                </c:pt>
                <c:pt idx="845">
                  <c:v>1.3163398900053178E-4</c:v>
                </c:pt>
                <c:pt idx="846">
                  <c:v>1.2239467593504232E-4</c:v>
                </c:pt>
                <c:pt idx="847">
                  <c:v>1.2088738665444452E-4</c:v>
                </c:pt>
                <c:pt idx="848">
                  <c:v>1.2156143812607354E-4</c:v>
                </c:pt>
                <c:pt idx="849">
                  <c:v>1.1984486518973299E-4</c:v>
                </c:pt>
                <c:pt idx="850">
                  <c:v>1.193221662234686E-4</c:v>
                </c:pt>
                <c:pt idx="851">
                  <c:v>1.1877086175602245E-4</c:v>
                </c:pt>
                <c:pt idx="852">
                  <c:v>1.1762417266033171E-4</c:v>
                </c:pt>
                <c:pt idx="853">
                  <c:v>1.1682509124179104E-4</c:v>
                </c:pt>
                <c:pt idx="854">
                  <c:v>1.1695916006869876E-4</c:v>
                </c:pt>
                <c:pt idx="855">
                  <c:v>1.1431336144401248E-4</c:v>
                </c:pt>
                <c:pt idx="856">
                  <c:v>1.1419718949671142E-4</c:v>
                </c:pt>
                <c:pt idx="857">
                  <c:v>1.12504870740307E-4</c:v>
                </c:pt>
                <c:pt idx="858">
                  <c:v>1.1075630924751543E-4</c:v>
                </c:pt>
                <c:pt idx="859">
                  <c:v>1.1075402775125136E-4</c:v>
                </c:pt>
                <c:pt idx="860">
                  <c:v>1.106920434024114E-4</c:v>
                </c:pt>
                <c:pt idx="861">
                  <c:v>1.1064350030853247E-4</c:v>
                </c:pt>
                <c:pt idx="862">
                  <c:v>1.1054281981215277E-4</c:v>
                </c:pt>
                <c:pt idx="863">
                  <c:v>1.1041737892333478E-4</c:v>
                </c:pt>
                <c:pt idx="864">
                  <c:v>1.1035514934043602E-4</c:v>
                </c:pt>
                <c:pt idx="865">
                  <c:v>1.1049357812423487E-4</c:v>
                </c:pt>
                <c:pt idx="866">
                  <c:v>1.1036275566719367E-4</c:v>
                </c:pt>
                <c:pt idx="867">
                  <c:v>1.1000501122904375E-4</c:v>
                </c:pt>
                <c:pt idx="868">
                  <c:v>1.1003522152347391E-4</c:v>
                </c:pt>
                <c:pt idx="869">
                  <c:v>1.0985032668428519E-4</c:v>
                </c:pt>
                <c:pt idx="870">
                  <c:v>1.0981612446519963E-4</c:v>
                </c:pt>
                <c:pt idx="871">
                  <c:v>1.0798422612544513E-4</c:v>
                </c:pt>
                <c:pt idx="872">
                  <c:v>1.0798562262121312E-4</c:v>
                </c:pt>
                <c:pt idx="873">
                  <c:v>1.0356041024606922E-4</c:v>
                </c:pt>
                <c:pt idx="874">
                  <c:v>1.041859571991556E-4</c:v>
                </c:pt>
                <c:pt idx="875">
                  <c:v>1.0443285214549545E-4</c:v>
                </c:pt>
                <c:pt idx="876">
                  <c:v>1.0442255125133981E-4</c:v>
                </c:pt>
                <c:pt idx="877">
                  <c:v>1.0372569203330734E-4</c:v>
                </c:pt>
                <c:pt idx="878">
                  <c:v>1.0340371062725282E-4</c:v>
                </c:pt>
                <c:pt idx="879">
                  <c:v>1.0433108669246828E-4</c:v>
                </c:pt>
                <c:pt idx="880">
                  <c:v>1.0429703383179879E-4</c:v>
                </c:pt>
                <c:pt idx="881">
                  <c:v>1.0430846527907387E-4</c:v>
                </c:pt>
                <c:pt idx="882">
                  <c:v>1.0453134484311358E-4</c:v>
                </c:pt>
                <c:pt idx="883">
                  <c:v>1.0400251439241527E-4</c:v>
                </c:pt>
                <c:pt idx="884">
                  <c:v>1.0402613987886938E-4</c:v>
                </c:pt>
                <c:pt idx="885">
                  <c:v>1.0400195471459213E-4</c:v>
                </c:pt>
                <c:pt idx="886">
                  <c:v>1.0399762337142172E-4</c:v>
                </c:pt>
                <c:pt idx="887">
                  <c:v>1.0399659099889115E-4</c:v>
                </c:pt>
                <c:pt idx="888">
                  <c:v>1.0289764078870624E-4</c:v>
                </c:pt>
                <c:pt idx="889">
                  <c:v>1.0145324646970873E-4</c:v>
                </c:pt>
                <c:pt idx="890">
                  <c:v>9.9815334743670288E-5</c:v>
                </c:pt>
                <c:pt idx="891">
                  <c:v>9.9900529306387066E-5</c:v>
                </c:pt>
                <c:pt idx="892">
                  <c:v>9.9947919930074171E-5</c:v>
                </c:pt>
                <c:pt idx="893">
                  <c:v>1.0009163674848116E-4</c:v>
                </c:pt>
                <c:pt idx="894">
                  <c:v>1.0008382031710671E-4</c:v>
                </c:pt>
                <c:pt idx="895">
                  <c:v>9.762756121546156E-5</c:v>
                </c:pt>
                <c:pt idx="896">
                  <c:v>9.7626481781297789E-5</c:v>
                </c:pt>
                <c:pt idx="897">
                  <c:v>9.7605185431612053E-5</c:v>
                </c:pt>
                <c:pt idx="898">
                  <c:v>9.9595483906942645E-5</c:v>
                </c:pt>
                <c:pt idx="899">
                  <c:v>9.9415758927015317E-5</c:v>
                </c:pt>
                <c:pt idx="900">
                  <c:v>9.9395120124090342E-5</c:v>
                </c:pt>
                <c:pt idx="901">
                  <c:v>9.9284301190016822E-5</c:v>
                </c:pt>
                <c:pt idx="902">
                  <c:v>9.936109470112212E-5</c:v>
                </c:pt>
                <c:pt idx="903">
                  <c:v>9.9029435233572466E-5</c:v>
                </c:pt>
                <c:pt idx="904">
                  <c:v>9.9029417654138829E-5</c:v>
                </c:pt>
                <c:pt idx="905">
                  <c:v>9.838528887248919E-5</c:v>
                </c:pt>
                <c:pt idx="906">
                  <c:v>9.8672414658865221E-5</c:v>
                </c:pt>
                <c:pt idx="907">
                  <c:v>9.6220527273219319E-5</c:v>
                </c:pt>
                <c:pt idx="908">
                  <c:v>9.6127760466897336E-5</c:v>
                </c:pt>
                <c:pt idx="909">
                  <c:v>9.6173460330837971E-5</c:v>
                </c:pt>
                <c:pt idx="910">
                  <c:v>9.5924265041581562E-5</c:v>
                </c:pt>
                <c:pt idx="911">
                  <c:v>9.4880105387702511E-5</c:v>
                </c:pt>
                <c:pt idx="912">
                  <c:v>9.4970272302127685E-5</c:v>
                </c:pt>
                <c:pt idx="913">
                  <c:v>9.4855161706858257E-5</c:v>
                </c:pt>
                <c:pt idx="914">
                  <c:v>9.3604984654089594E-5</c:v>
                </c:pt>
                <c:pt idx="915">
                  <c:v>9.3378599078457888E-5</c:v>
                </c:pt>
                <c:pt idx="916">
                  <c:v>9.3375334668273081E-5</c:v>
                </c:pt>
                <c:pt idx="917">
                  <c:v>9.3305420886294799E-5</c:v>
                </c:pt>
                <c:pt idx="918">
                  <c:v>9.2447677225923565E-5</c:v>
                </c:pt>
                <c:pt idx="919">
                  <c:v>9.2253325750658746E-5</c:v>
                </c:pt>
                <c:pt idx="920">
                  <c:v>9.1805202857658764E-5</c:v>
                </c:pt>
                <c:pt idx="921">
                  <c:v>9.1919187253735425E-5</c:v>
                </c:pt>
                <c:pt idx="922">
                  <c:v>9.1990176166440097E-5</c:v>
                </c:pt>
                <c:pt idx="923">
                  <c:v>9.3262987447721141E-5</c:v>
                </c:pt>
                <c:pt idx="924">
                  <c:v>9.3361254329345686E-5</c:v>
                </c:pt>
                <c:pt idx="925">
                  <c:v>9.3032267982793291E-5</c:v>
                </c:pt>
                <c:pt idx="926">
                  <c:v>9.291607366286261E-5</c:v>
                </c:pt>
                <c:pt idx="927">
                  <c:v>9.2880252720466927E-5</c:v>
                </c:pt>
                <c:pt idx="928">
                  <c:v>9.314787147245054E-5</c:v>
                </c:pt>
                <c:pt idx="929">
                  <c:v>9.3243770399181137E-5</c:v>
                </c:pt>
                <c:pt idx="930">
                  <c:v>9.3771082942463153E-5</c:v>
                </c:pt>
                <c:pt idx="931">
                  <c:v>9.3863395931142709E-5</c:v>
                </c:pt>
                <c:pt idx="932">
                  <c:v>9.4022282274985154E-5</c:v>
                </c:pt>
                <c:pt idx="933">
                  <c:v>9.497233403772524E-5</c:v>
                </c:pt>
                <c:pt idx="934">
                  <c:v>9.4918430028100167E-5</c:v>
                </c:pt>
                <c:pt idx="935">
                  <c:v>9.4789547129508681E-5</c:v>
                </c:pt>
                <c:pt idx="936">
                  <c:v>9.4829532895586568E-5</c:v>
                </c:pt>
                <c:pt idx="937">
                  <c:v>9.7377951179965317E-5</c:v>
                </c:pt>
                <c:pt idx="938">
                  <c:v>9.6524486409692702E-5</c:v>
                </c:pt>
                <c:pt idx="939">
                  <c:v>9.6546851588349202E-5</c:v>
                </c:pt>
                <c:pt idx="940">
                  <c:v>9.6677798222777626E-5</c:v>
                </c:pt>
                <c:pt idx="941">
                  <c:v>9.6683583307810564E-5</c:v>
                </c:pt>
                <c:pt idx="942">
                  <c:v>9.8114139619924932E-5</c:v>
                </c:pt>
                <c:pt idx="943">
                  <c:v>9.845705800444399E-5</c:v>
                </c:pt>
                <c:pt idx="944">
                  <c:v>1.0283838353918536E-4</c:v>
                </c:pt>
                <c:pt idx="945">
                  <c:v>1.0269491067390986E-4</c:v>
                </c:pt>
                <c:pt idx="946">
                  <c:v>1.0232276073847239E-4</c:v>
                </c:pt>
                <c:pt idx="947">
                  <c:v>1.035758860817849E-4</c:v>
                </c:pt>
                <c:pt idx="948">
                  <c:v>1.0439430858491758E-4</c:v>
                </c:pt>
                <c:pt idx="949">
                  <c:v>1.043787095249132E-4</c:v>
                </c:pt>
                <c:pt idx="950">
                  <c:v>1.0450490117722094E-4</c:v>
                </c:pt>
                <c:pt idx="951">
                  <c:v>1.0442980041477816E-4</c:v>
                </c:pt>
                <c:pt idx="952">
                  <c:v>1.0445055518365383E-4</c:v>
                </c:pt>
                <c:pt idx="953">
                  <c:v>1.0462458667831124E-4</c:v>
                </c:pt>
                <c:pt idx="954">
                  <c:v>1.0463201731346587E-4</c:v>
                </c:pt>
                <c:pt idx="955">
                  <c:v>1.0460662158779951E-4</c:v>
                </c:pt>
                <c:pt idx="956">
                  <c:v>1.0505541628387195E-4</c:v>
                </c:pt>
                <c:pt idx="957">
                  <c:v>1.0520275148724491E-4</c:v>
                </c:pt>
                <c:pt idx="958">
                  <c:v>1.052086634618808E-4</c:v>
                </c:pt>
                <c:pt idx="959">
                  <c:v>1.0508445083089326E-4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0257152"/>
        <c:axId val="440419072"/>
      </c:lineChart>
      <c:dateAx>
        <c:axId val="44025715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en-US"/>
          </a:p>
        </c:txPr>
        <c:crossAx val="440419072"/>
        <c:crosses val="autoZero"/>
        <c:auto val="1"/>
        <c:lblOffset val="100"/>
        <c:baseTimeUnit val="days"/>
      </c:dateAx>
      <c:valAx>
        <c:axId val="440419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en-US"/>
          </a:p>
        </c:txPr>
        <c:crossAx val="440257152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ja-JP"/>
          </a:pPr>
          <a:endParaRPr lang="en-US"/>
        </a:p>
      </c:txPr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'Beta-GARCH'!$K$13</c:f>
              <c:strCache>
                <c:ptCount val="1"/>
                <c:pt idx="0">
                  <c:v>Rho</c:v>
                </c:pt>
              </c:strCache>
            </c:strRef>
          </c:tx>
          <c:marker>
            <c:symbol val="none"/>
          </c:marker>
          <c:cat>
            <c:numRef>
              <c:f>'Beta-GARCH'!$C$14:$C$973</c:f>
              <c:numCache>
                <c:formatCode>m/d/yyyy</c:formatCode>
                <c:ptCount val="960"/>
                <c:pt idx="0">
                  <c:v>40787</c:v>
                </c:pt>
                <c:pt idx="1">
                  <c:v>40788</c:v>
                </c:pt>
                <c:pt idx="2">
                  <c:v>40791</c:v>
                </c:pt>
                <c:pt idx="3">
                  <c:v>40792</c:v>
                </c:pt>
                <c:pt idx="4">
                  <c:v>40793</c:v>
                </c:pt>
                <c:pt idx="5">
                  <c:v>40794</c:v>
                </c:pt>
                <c:pt idx="6">
                  <c:v>40795</c:v>
                </c:pt>
                <c:pt idx="7">
                  <c:v>40798</c:v>
                </c:pt>
                <c:pt idx="8">
                  <c:v>40799</c:v>
                </c:pt>
                <c:pt idx="9">
                  <c:v>40800</c:v>
                </c:pt>
                <c:pt idx="10">
                  <c:v>40801</c:v>
                </c:pt>
                <c:pt idx="11">
                  <c:v>40802</c:v>
                </c:pt>
                <c:pt idx="12">
                  <c:v>40806</c:v>
                </c:pt>
                <c:pt idx="13">
                  <c:v>40807</c:v>
                </c:pt>
                <c:pt idx="14">
                  <c:v>40808</c:v>
                </c:pt>
                <c:pt idx="15">
                  <c:v>40812</c:v>
                </c:pt>
                <c:pt idx="16">
                  <c:v>40813</c:v>
                </c:pt>
                <c:pt idx="17">
                  <c:v>40814</c:v>
                </c:pt>
                <c:pt idx="18">
                  <c:v>40815</c:v>
                </c:pt>
                <c:pt idx="19">
                  <c:v>40816</c:v>
                </c:pt>
                <c:pt idx="20">
                  <c:v>40819</c:v>
                </c:pt>
                <c:pt idx="21">
                  <c:v>40820</c:v>
                </c:pt>
                <c:pt idx="22">
                  <c:v>40821</c:v>
                </c:pt>
                <c:pt idx="23">
                  <c:v>40822</c:v>
                </c:pt>
                <c:pt idx="24">
                  <c:v>40823</c:v>
                </c:pt>
                <c:pt idx="25">
                  <c:v>40827</c:v>
                </c:pt>
                <c:pt idx="26">
                  <c:v>40828</c:v>
                </c:pt>
                <c:pt idx="27">
                  <c:v>40829</c:v>
                </c:pt>
                <c:pt idx="28">
                  <c:v>40830</c:v>
                </c:pt>
                <c:pt idx="29">
                  <c:v>40833</c:v>
                </c:pt>
                <c:pt idx="30">
                  <c:v>40834</c:v>
                </c:pt>
                <c:pt idx="31">
                  <c:v>40835</c:v>
                </c:pt>
                <c:pt idx="32">
                  <c:v>40836</c:v>
                </c:pt>
                <c:pt idx="33">
                  <c:v>40837</c:v>
                </c:pt>
                <c:pt idx="34">
                  <c:v>40840</c:v>
                </c:pt>
                <c:pt idx="35">
                  <c:v>40841</c:v>
                </c:pt>
                <c:pt idx="36">
                  <c:v>40842</c:v>
                </c:pt>
                <c:pt idx="37">
                  <c:v>40843</c:v>
                </c:pt>
                <c:pt idx="38">
                  <c:v>40844</c:v>
                </c:pt>
                <c:pt idx="39">
                  <c:v>40847</c:v>
                </c:pt>
                <c:pt idx="40">
                  <c:v>40848</c:v>
                </c:pt>
                <c:pt idx="41">
                  <c:v>40849</c:v>
                </c:pt>
                <c:pt idx="42">
                  <c:v>40851</c:v>
                </c:pt>
                <c:pt idx="43">
                  <c:v>40854</c:v>
                </c:pt>
                <c:pt idx="44">
                  <c:v>40855</c:v>
                </c:pt>
                <c:pt idx="45">
                  <c:v>40856</c:v>
                </c:pt>
                <c:pt idx="46">
                  <c:v>40857</c:v>
                </c:pt>
                <c:pt idx="47">
                  <c:v>40858</c:v>
                </c:pt>
                <c:pt idx="48">
                  <c:v>40861</c:v>
                </c:pt>
                <c:pt idx="49">
                  <c:v>40862</c:v>
                </c:pt>
                <c:pt idx="50">
                  <c:v>40863</c:v>
                </c:pt>
                <c:pt idx="51">
                  <c:v>40864</c:v>
                </c:pt>
                <c:pt idx="52">
                  <c:v>40865</c:v>
                </c:pt>
                <c:pt idx="53">
                  <c:v>40868</c:v>
                </c:pt>
                <c:pt idx="54">
                  <c:v>40869</c:v>
                </c:pt>
                <c:pt idx="55">
                  <c:v>40871</c:v>
                </c:pt>
                <c:pt idx="56">
                  <c:v>40872</c:v>
                </c:pt>
                <c:pt idx="57">
                  <c:v>40875</c:v>
                </c:pt>
                <c:pt idx="58">
                  <c:v>40876</c:v>
                </c:pt>
                <c:pt idx="59">
                  <c:v>40877</c:v>
                </c:pt>
                <c:pt idx="60">
                  <c:v>40878</c:v>
                </c:pt>
                <c:pt idx="61">
                  <c:v>40879</c:v>
                </c:pt>
                <c:pt idx="62">
                  <c:v>40882</c:v>
                </c:pt>
                <c:pt idx="63">
                  <c:v>40883</c:v>
                </c:pt>
                <c:pt idx="64">
                  <c:v>40884</c:v>
                </c:pt>
                <c:pt idx="65">
                  <c:v>40885</c:v>
                </c:pt>
                <c:pt idx="66">
                  <c:v>40886</c:v>
                </c:pt>
                <c:pt idx="67">
                  <c:v>40889</c:v>
                </c:pt>
                <c:pt idx="68">
                  <c:v>40890</c:v>
                </c:pt>
                <c:pt idx="69">
                  <c:v>40891</c:v>
                </c:pt>
                <c:pt idx="70">
                  <c:v>40892</c:v>
                </c:pt>
                <c:pt idx="71">
                  <c:v>40893</c:v>
                </c:pt>
                <c:pt idx="72">
                  <c:v>40896</c:v>
                </c:pt>
                <c:pt idx="73">
                  <c:v>40897</c:v>
                </c:pt>
                <c:pt idx="74">
                  <c:v>40898</c:v>
                </c:pt>
                <c:pt idx="75">
                  <c:v>40899</c:v>
                </c:pt>
                <c:pt idx="76">
                  <c:v>40903</c:v>
                </c:pt>
                <c:pt idx="77">
                  <c:v>40904</c:v>
                </c:pt>
                <c:pt idx="78">
                  <c:v>40905</c:v>
                </c:pt>
                <c:pt idx="79">
                  <c:v>40906</c:v>
                </c:pt>
                <c:pt idx="80">
                  <c:v>40907</c:v>
                </c:pt>
                <c:pt idx="81">
                  <c:v>40912</c:v>
                </c:pt>
                <c:pt idx="82">
                  <c:v>40913</c:v>
                </c:pt>
                <c:pt idx="83">
                  <c:v>40914</c:v>
                </c:pt>
                <c:pt idx="84">
                  <c:v>40918</c:v>
                </c:pt>
                <c:pt idx="85">
                  <c:v>40919</c:v>
                </c:pt>
                <c:pt idx="86">
                  <c:v>40920</c:v>
                </c:pt>
                <c:pt idx="87">
                  <c:v>40921</c:v>
                </c:pt>
                <c:pt idx="88">
                  <c:v>40924</c:v>
                </c:pt>
                <c:pt idx="89">
                  <c:v>40925</c:v>
                </c:pt>
                <c:pt idx="90">
                  <c:v>40926</c:v>
                </c:pt>
                <c:pt idx="91">
                  <c:v>40927</c:v>
                </c:pt>
                <c:pt idx="92">
                  <c:v>40928</c:v>
                </c:pt>
                <c:pt idx="93">
                  <c:v>40931</c:v>
                </c:pt>
                <c:pt idx="94">
                  <c:v>40932</c:v>
                </c:pt>
                <c:pt idx="95">
                  <c:v>40933</c:v>
                </c:pt>
                <c:pt idx="96">
                  <c:v>40934</c:v>
                </c:pt>
                <c:pt idx="97">
                  <c:v>40935</c:v>
                </c:pt>
                <c:pt idx="98">
                  <c:v>40938</c:v>
                </c:pt>
                <c:pt idx="99">
                  <c:v>40939</c:v>
                </c:pt>
                <c:pt idx="100">
                  <c:v>40940</c:v>
                </c:pt>
                <c:pt idx="101">
                  <c:v>40941</c:v>
                </c:pt>
                <c:pt idx="102">
                  <c:v>40942</c:v>
                </c:pt>
                <c:pt idx="103">
                  <c:v>40945</c:v>
                </c:pt>
                <c:pt idx="104">
                  <c:v>40946</c:v>
                </c:pt>
                <c:pt idx="105">
                  <c:v>40947</c:v>
                </c:pt>
                <c:pt idx="106">
                  <c:v>40948</c:v>
                </c:pt>
                <c:pt idx="107">
                  <c:v>40949</c:v>
                </c:pt>
                <c:pt idx="108">
                  <c:v>40952</c:v>
                </c:pt>
                <c:pt idx="109">
                  <c:v>40953</c:v>
                </c:pt>
                <c:pt idx="110">
                  <c:v>40954</c:v>
                </c:pt>
                <c:pt idx="111">
                  <c:v>40955</c:v>
                </c:pt>
                <c:pt idx="112">
                  <c:v>40956</c:v>
                </c:pt>
                <c:pt idx="113">
                  <c:v>40959</c:v>
                </c:pt>
                <c:pt idx="114">
                  <c:v>40960</c:v>
                </c:pt>
                <c:pt idx="115">
                  <c:v>40961</c:v>
                </c:pt>
                <c:pt idx="116">
                  <c:v>40962</c:v>
                </c:pt>
                <c:pt idx="117">
                  <c:v>40963</c:v>
                </c:pt>
                <c:pt idx="118">
                  <c:v>40966</c:v>
                </c:pt>
                <c:pt idx="119">
                  <c:v>40967</c:v>
                </c:pt>
                <c:pt idx="120">
                  <c:v>40968</c:v>
                </c:pt>
                <c:pt idx="121">
                  <c:v>40969</c:v>
                </c:pt>
                <c:pt idx="122">
                  <c:v>40970</c:v>
                </c:pt>
                <c:pt idx="123">
                  <c:v>40973</c:v>
                </c:pt>
                <c:pt idx="124">
                  <c:v>40974</c:v>
                </c:pt>
                <c:pt idx="125">
                  <c:v>40975</c:v>
                </c:pt>
                <c:pt idx="126">
                  <c:v>40976</c:v>
                </c:pt>
                <c:pt idx="127">
                  <c:v>40977</c:v>
                </c:pt>
                <c:pt idx="128">
                  <c:v>40980</c:v>
                </c:pt>
                <c:pt idx="129">
                  <c:v>40981</c:v>
                </c:pt>
                <c:pt idx="130">
                  <c:v>40982</c:v>
                </c:pt>
                <c:pt idx="131">
                  <c:v>40983</c:v>
                </c:pt>
                <c:pt idx="132">
                  <c:v>40984</c:v>
                </c:pt>
                <c:pt idx="133">
                  <c:v>40987</c:v>
                </c:pt>
                <c:pt idx="134">
                  <c:v>40989</c:v>
                </c:pt>
                <c:pt idx="135">
                  <c:v>40990</c:v>
                </c:pt>
                <c:pt idx="136">
                  <c:v>40991</c:v>
                </c:pt>
                <c:pt idx="137">
                  <c:v>40994</c:v>
                </c:pt>
                <c:pt idx="138">
                  <c:v>40995</c:v>
                </c:pt>
                <c:pt idx="139">
                  <c:v>40996</c:v>
                </c:pt>
                <c:pt idx="140">
                  <c:v>40997</c:v>
                </c:pt>
                <c:pt idx="141">
                  <c:v>40998</c:v>
                </c:pt>
                <c:pt idx="142">
                  <c:v>41001</c:v>
                </c:pt>
                <c:pt idx="143">
                  <c:v>41002</c:v>
                </c:pt>
                <c:pt idx="144">
                  <c:v>41003</c:v>
                </c:pt>
                <c:pt idx="145">
                  <c:v>41004</c:v>
                </c:pt>
                <c:pt idx="146">
                  <c:v>41005</c:v>
                </c:pt>
                <c:pt idx="147">
                  <c:v>41008</c:v>
                </c:pt>
                <c:pt idx="148">
                  <c:v>41009</c:v>
                </c:pt>
                <c:pt idx="149">
                  <c:v>41010</c:v>
                </c:pt>
                <c:pt idx="150">
                  <c:v>41011</c:v>
                </c:pt>
                <c:pt idx="151">
                  <c:v>41012</c:v>
                </c:pt>
                <c:pt idx="152">
                  <c:v>41015</c:v>
                </c:pt>
                <c:pt idx="153">
                  <c:v>41016</c:v>
                </c:pt>
                <c:pt idx="154">
                  <c:v>41017</c:v>
                </c:pt>
                <c:pt idx="155">
                  <c:v>41018</c:v>
                </c:pt>
                <c:pt idx="156">
                  <c:v>41019</c:v>
                </c:pt>
                <c:pt idx="157">
                  <c:v>41022</c:v>
                </c:pt>
                <c:pt idx="158">
                  <c:v>41023</c:v>
                </c:pt>
                <c:pt idx="159">
                  <c:v>41024</c:v>
                </c:pt>
                <c:pt idx="160">
                  <c:v>41025</c:v>
                </c:pt>
                <c:pt idx="161">
                  <c:v>41026</c:v>
                </c:pt>
                <c:pt idx="162">
                  <c:v>41030</c:v>
                </c:pt>
                <c:pt idx="163">
                  <c:v>41031</c:v>
                </c:pt>
                <c:pt idx="164">
                  <c:v>41036</c:v>
                </c:pt>
                <c:pt idx="165">
                  <c:v>41037</c:v>
                </c:pt>
                <c:pt idx="166">
                  <c:v>41038</c:v>
                </c:pt>
                <c:pt idx="167">
                  <c:v>41039</c:v>
                </c:pt>
                <c:pt idx="168">
                  <c:v>41040</c:v>
                </c:pt>
                <c:pt idx="169">
                  <c:v>41043</c:v>
                </c:pt>
                <c:pt idx="170">
                  <c:v>41044</c:v>
                </c:pt>
                <c:pt idx="171">
                  <c:v>41045</c:v>
                </c:pt>
                <c:pt idx="172">
                  <c:v>41046</c:v>
                </c:pt>
                <c:pt idx="173">
                  <c:v>41047</c:v>
                </c:pt>
                <c:pt idx="174">
                  <c:v>41050</c:v>
                </c:pt>
                <c:pt idx="175">
                  <c:v>41051</c:v>
                </c:pt>
                <c:pt idx="176">
                  <c:v>41052</c:v>
                </c:pt>
                <c:pt idx="177">
                  <c:v>41053</c:v>
                </c:pt>
                <c:pt idx="178">
                  <c:v>41054</c:v>
                </c:pt>
                <c:pt idx="179">
                  <c:v>41057</c:v>
                </c:pt>
                <c:pt idx="180">
                  <c:v>41058</c:v>
                </c:pt>
                <c:pt idx="181">
                  <c:v>41059</c:v>
                </c:pt>
                <c:pt idx="182">
                  <c:v>41060</c:v>
                </c:pt>
                <c:pt idx="183">
                  <c:v>41061</c:v>
                </c:pt>
                <c:pt idx="184">
                  <c:v>41064</c:v>
                </c:pt>
                <c:pt idx="185">
                  <c:v>41065</c:v>
                </c:pt>
                <c:pt idx="186">
                  <c:v>41066</c:v>
                </c:pt>
                <c:pt idx="187">
                  <c:v>41067</c:v>
                </c:pt>
                <c:pt idx="188">
                  <c:v>41068</c:v>
                </c:pt>
                <c:pt idx="189">
                  <c:v>41071</c:v>
                </c:pt>
                <c:pt idx="190">
                  <c:v>41072</c:v>
                </c:pt>
                <c:pt idx="191">
                  <c:v>41073</c:v>
                </c:pt>
                <c:pt idx="192">
                  <c:v>41074</c:v>
                </c:pt>
                <c:pt idx="193">
                  <c:v>41075</c:v>
                </c:pt>
                <c:pt idx="194">
                  <c:v>41078</c:v>
                </c:pt>
                <c:pt idx="195">
                  <c:v>41079</c:v>
                </c:pt>
                <c:pt idx="196">
                  <c:v>41080</c:v>
                </c:pt>
                <c:pt idx="197">
                  <c:v>41081</c:v>
                </c:pt>
                <c:pt idx="198">
                  <c:v>41082</c:v>
                </c:pt>
                <c:pt idx="199">
                  <c:v>41085</c:v>
                </c:pt>
                <c:pt idx="200">
                  <c:v>41086</c:v>
                </c:pt>
                <c:pt idx="201">
                  <c:v>41087</c:v>
                </c:pt>
                <c:pt idx="202">
                  <c:v>41088</c:v>
                </c:pt>
                <c:pt idx="203">
                  <c:v>41089</c:v>
                </c:pt>
                <c:pt idx="204">
                  <c:v>41092</c:v>
                </c:pt>
                <c:pt idx="205">
                  <c:v>41093</c:v>
                </c:pt>
                <c:pt idx="206">
                  <c:v>41094</c:v>
                </c:pt>
                <c:pt idx="207">
                  <c:v>41095</c:v>
                </c:pt>
                <c:pt idx="208">
                  <c:v>41096</c:v>
                </c:pt>
                <c:pt idx="209">
                  <c:v>41099</c:v>
                </c:pt>
                <c:pt idx="210">
                  <c:v>41100</c:v>
                </c:pt>
                <c:pt idx="211">
                  <c:v>41101</c:v>
                </c:pt>
                <c:pt idx="212">
                  <c:v>41102</c:v>
                </c:pt>
                <c:pt idx="213">
                  <c:v>41103</c:v>
                </c:pt>
                <c:pt idx="214">
                  <c:v>41107</c:v>
                </c:pt>
                <c:pt idx="215">
                  <c:v>41108</c:v>
                </c:pt>
                <c:pt idx="216">
                  <c:v>41109</c:v>
                </c:pt>
                <c:pt idx="217">
                  <c:v>41110</c:v>
                </c:pt>
                <c:pt idx="218">
                  <c:v>41113</c:v>
                </c:pt>
                <c:pt idx="219">
                  <c:v>41114</c:v>
                </c:pt>
                <c:pt idx="220">
                  <c:v>41115</c:v>
                </c:pt>
                <c:pt idx="221">
                  <c:v>41116</c:v>
                </c:pt>
                <c:pt idx="222">
                  <c:v>41117</c:v>
                </c:pt>
                <c:pt idx="223">
                  <c:v>41120</c:v>
                </c:pt>
                <c:pt idx="224">
                  <c:v>41121</c:v>
                </c:pt>
                <c:pt idx="225">
                  <c:v>41122</c:v>
                </c:pt>
                <c:pt idx="226">
                  <c:v>41123</c:v>
                </c:pt>
                <c:pt idx="227">
                  <c:v>41124</c:v>
                </c:pt>
                <c:pt idx="228">
                  <c:v>41127</c:v>
                </c:pt>
                <c:pt idx="229">
                  <c:v>41128</c:v>
                </c:pt>
                <c:pt idx="230">
                  <c:v>41129</c:v>
                </c:pt>
                <c:pt idx="231">
                  <c:v>41130</c:v>
                </c:pt>
                <c:pt idx="232">
                  <c:v>41131</c:v>
                </c:pt>
                <c:pt idx="233">
                  <c:v>41134</c:v>
                </c:pt>
                <c:pt idx="234">
                  <c:v>41135</c:v>
                </c:pt>
                <c:pt idx="235">
                  <c:v>41136</c:v>
                </c:pt>
                <c:pt idx="236">
                  <c:v>41137</c:v>
                </c:pt>
                <c:pt idx="237">
                  <c:v>41138</c:v>
                </c:pt>
                <c:pt idx="238">
                  <c:v>41141</c:v>
                </c:pt>
                <c:pt idx="239">
                  <c:v>41142</c:v>
                </c:pt>
                <c:pt idx="240">
                  <c:v>41143</c:v>
                </c:pt>
                <c:pt idx="241">
                  <c:v>41144</c:v>
                </c:pt>
                <c:pt idx="242">
                  <c:v>41145</c:v>
                </c:pt>
                <c:pt idx="243">
                  <c:v>41148</c:v>
                </c:pt>
                <c:pt idx="244">
                  <c:v>41149</c:v>
                </c:pt>
                <c:pt idx="245">
                  <c:v>41150</c:v>
                </c:pt>
                <c:pt idx="246">
                  <c:v>41151</c:v>
                </c:pt>
                <c:pt idx="247">
                  <c:v>41152</c:v>
                </c:pt>
                <c:pt idx="248">
                  <c:v>41155</c:v>
                </c:pt>
                <c:pt idx="249">
                  <c:v>41156</c:v>
                </c:pt>
                <c:pt idx="250">
                  <c:v>41157</c:v>
                </c:pt>
                <c:pt idx="251">
                  <c:v>41158</c:v>
                </c:pt>
                <c:pt idx="252">
                  <c:v>41159</c:v>
                </c:pt>
                <c:pt idx="253">
                  <c:v>41162</c:v>
                </c:pt>
                <c:pt idx="254">
                  <c:v>41163</c:v>
                </c:pt>
                <c:pt idx="255">
                  <c:v>41164</c:v>
                </c:pt>
                <c:pt idx="256">
                  <c:v>41165</c:v>
                </c:pt>
                <c:pt idx="257">
                  <c:v>41166</c:v>
                </c:pt>
                <c:pt idx="258">
                  <c:v>41170</c:v>
                </c:pt>
                <c:pt idx="259">
                  <c:v>41171</c:v>
                </c:pt>
                <c:pt idx="260">
                  <c:v>41172</c:v>
                </c:pt>
                <c:pt idx="261">
                  <c:v>41173</c:v>
                </c:pt>
                <c:pt idx="262">
                  <c:v>41176</c:v>
                </c:pt>
                <c:pt idx="263">
                  <c:v>41177</c:v>
                </c:pt>
                <c:pt idx="264">
                  <c:v>41178</c:v>
                </c:pt>
                <c:pt idx="265">
                  <c:v>41179</c:v>
                </c:pt>
                <c:pt idx="266">
                  <c:v>41180</c:v>
                </c:pt>
                <c:pt idx="267">
                  <c:v>41183</c:v>
                </c:pt>
                <c:pt idx="268">
                  <c:v>41184</c:v>
                </c:pt>
                <c:pt idx="269">
                  <c:v>41185</c:v>
                </c:pt>
                <c:pt idx="270">
                  <c:v>41186</c:v>
                </c:pt>
                <c:pt idx="271">
                  <c:v>41187</c:v>
                </c:pt>
                <c:pt idx="272">
                  <c:v>41191</c:v>
                </c:pt>
                <c:pt idx="273">
                  <c:v>41192</c:v>
                </c:pt>
                <c:pt idx="274">
                  <c:v>41193</c:v>
                </c:pt>
                <c:pt idx="275">
                  <c:v>41194</c:v>
                </c:pt>
                <c:pt idx="276">
                  <c:v>41197</c:v>
                </c:pt>
                <c:pt idx="277">
                  <c:v>41198</c:v>
                </c:pt>
                <c:pt idx="278">
                  <c:v>41199</c:v>
                </c:pt>
                <c:pt idx="279">
                  <c:v>41200</c:v>
                </c:pt>
                <c:pt idx="280">
                  <c:v>41201</c:v>
                </c:pt>
                <c:pt idx="281">
                  <c:v>41204</c:v>
                </c:pt>
                <c:pt idx="282">
                  <c:v>41205</c:v>
                </c:pt>
                <c:pt idx="283">
                  <c:v>41206</c:v>
                </c:pt>
                <c:pt idx="284">
                  <c:v>41207</c:v>
                </c:pt>
                <c:pt idx="285">
                  <c:v>41208</c:v>
                </c:pt>
                <c:pt idx="286">
                  <c:v>41211</c:v>
                </c:pt>
                <c:pt idx="287">
                  <c:v>41212</c:v>
                </c:pt>
                <c:pt idx="288">
                  <c:v>41213</c:v>
                </c:pt>
                <c:pt idx="289">
                  <c:v>41214</c:v>
                </c:pt>
                <c:pt idx="290">
                  <c:v>41215</c:v>
                </c:pt>
                <c:pt idx="291">
                  <c:v>41218</c:v>
                </c:pt>
                <c:pt idx="292">
                  <c:v>41219</c:v>
                </c:pt>
                <c:pt idx="293">
                  <c:v>41220</c:v>
                </c:pt>
                <c:pt idx="294">
                  <c:v>41221</c:v>
                </c:pt>
                <c:pt idx="295">
                  <c:v>41222</c:v>
                </c:pt>
                <c:pt idx="296">
                  <c:v>41225</c:v>
                </c:pt>
                <c:pt idx="297">
                  <c:v>41226</c:v>
                </c:pt>
                <c:pt idx="298">
                  <c:v>41227</c:v>
                </c:pt>
                <c:pt idx="299">
                  <c:v>41228</c:v>
                </c:pt>
                <c:pt idx="300">
                  <c:v>41229</c:v>
                </c:pt>
                <c:pt idx="301">
                  <c:v>41232</c:v>
                </c:pt>
                <c:pt idx="302">
                  <c:v>41233</c:v>
                </c:pt>
                <c:pt idx="303">
                  <c:v>41234</c:v>
                </c:pt>
                <c:pt idx="304">
                  <c:v>41235</c:v>
                </c:pt>
                <c:pt idx="305">
                  <c:v>41239</c:v>
                </c:pt>
                <c:pt idx="306">
                  <c:v>41240</c:v>
                </c:pt>
                <c:pt idx="307">
                  <c:v>41241</c:v>
                </c:pt>
                <c:pt idx="308">
                  <c:v>41242</c:v>
                </c:pt>
                <c:pt idx="309">
                  <c:v>41243</c:v>
                </c:pt>
                <c:pt idx="310">
                  <c:v>41246</c:v>
                </c:pt>
                <c:pt idx="311">
                  <c:v>41247</c:v>
                </c:pt>
                <c:pt idx="312">
                  <c:v>41248</c:v>
                </c:pt>
                <c:pt idx="313">
                  <c:v>41249</c:v>
                </c:pt>
                <c:pt idx="314">
                  <c:v>41250</c:v>
                </c:pt>
                <c:pt idx="315">
                  <c:v>41253</c:v>
                </c:pt>
                <c:pt idx="316">
                  <c:v>41254</c:v>
                </c:pt>
                <c:pt idx="317">
                  <c:v>41255</c:v>
                </c:pt>
                <c:pt idx="318">
                  <c:v>41256</c:v>
                </c:pt>
                <c:pt idx="319">
                  <c:v>41257</c:v>
                </c:pt>
                <c:pt idx="320">
                  <c:v>41260</c:v>
                </c:pt>
                <c:pt idx="321">
                  <c:v>41261</c:v>
                </c:pt>
                <c:pt idx="322">
                  <c:v>41262</c:v>
                </c:pt>
                <c:pt idx="323">
                  <c:v>41263</c:v>
                </c:pt>
                <c:pt idx="324">
                  <c:v>41264</c:v>
                </c:pt>
                <c:pt idx="325">
                  <c:v>41268</c:v>
                </c:pt>
                <c:pt idx="326">
                  <c:v>41269</c:v>
                </c:pt>
                <c:pt idx="327">
                  <c:v>41270</c:v>
                </c:pt>
                <c:pt idx="328">
                  <c:v>41271</c:v>
                </c:pt>
                <c:pt idx="329">
                  <c:v>41278</c:v>
                </c:pt>
                <c:pt idx="330">
                  <c:v>41281</c:v>
                </c:pt>
                <c:pt idx="331">
                  <c:v>41282</c:v>
                </c:pt>
                <c:pt idx="332">
                  <c:v>41283</c:v>
                </c:pt>
                <c:pt idx="333">
                  <c:v>41284</c:v>
                </c:pt>
                <c:pt idx="334">
                  <c:v>41285</c:v>
                </c:pt>
                <c:pt idx="335">
                  <c:v>41289</c:v>
                </c:pt>
                <c:pt idx="336">
                  <c:v>41290</c:v>
                </c:pt>
                <c:pt idx="337">
                  <c:v>41291</c:v>
                </c:pt>
                <c:pt idx="338">
                  <c:v>41292</c:v>
                </c:pt>
                <c:pt idx="339">
                  <c:v>41295</c:v>
                </c:pt>
                <c:pt idx="340">
                  <c:v>41296</c:v>
                </c:pt>
                <c:pt idx="341">
                  <c:v>41297</c:v>
                </c:pt>
                <c:pt idx="342">
                  <c:v>41298</c:v>
                </c:pt>
                <c:pt idx="343">
                  <c:v>41299</c:v>
                </c:pt>
                <c:pt idx="344">
                  <c:v>41302</c:v>
                </c:pt>
                <c:pt idx="345">
                  <c:v>41303</c:v>
                </c:pt>
                <c:pt idx="346">
                  <c:v>41304</c:v>
                </c:pt>
                <c:pt idx="347">
                  <c:v>41305</c:v>
                </c:pt>
                <c:pt idx="348">
                  <c:v>41306</c:v>
                </c:pt>
                <c:pt idx="349">
                  <c:v>41309</c:v>
                </c:pt>
                <c:pt idx="350">
                  <c:v>41310</c:v>
                </c:pt>
                <c:pt idx="351">
                  <c:v>41311</c:v>
                </c:pt>
                <c:pt idx="352">
                  <c:v>41312</c:v>
                </c:pt>
                <c:pt idx="353">
                  <c:v>41313</c:v>
                </c:pt>
                <c:pt idx="354">
                  <c:v>41317</c:v>
                </c:pt>
                <c:pt idx="355">
                  <c:v>41318</c:v>
                </c:pt>
                <c:pt idx="356">
                  <c:v>41319</c:v>
                </c:pt>
                <c:pt idx="357">
                  <c:v>41320</c:v>
                </c:pt>
                <c:pt idx="358">
                  <c:v>41323</c:v>
                </c:pt>
                <c:pt idx="359">
                  <c:v>41324</c:v>
                </c:pt>
                <c:pt idx="360">
                  <c:v>41325</c:v>
                </c:pt>
                <c:pt idx="361">
                  <c:v>41326</c:v>
                </c:pt>
                <c:pt idx="362">
                  <c:v>41327</c:v>
                </c:pt>
                <c:pt idx="363">
                  <c:v>41330</c:v>
                </c:pt>
                <c:pt idx="364">
                  <c:v>41331</c:v>
                </c:pt>
                <c:pt idx="365">
                  <c:v>41332</c:v>
                </c:pt>
                <c:pt idx="366">
                  <c:v>41333</c:v>
                </c:pt>
                <c:pt idx="367">
                  <c:v>41334</c:v>
                </c:pt>
                <c:pt idx="368">
                  <c:v>41337</c:v>
                </c:pt>
                <c:pt idx="369">
                  <c:v>41338</c:v>
                </c:pt>
                <c:pt idx="370">
                  <c:v>41339</c:v>
                </c:pt>
                <c:pt idx="371">
                  <c:v>41340</c:v>
                </c:pt>
                <c:pt idx="372">
                  <c:v>41341</c:v>
                </c:pt>
                <c:pt idx="373">
                  <c:v>41344</c:v>
                </c:pt>
                <c:pt idx="374">
                  <c:v>41345</c:v>
                </c:pt>
                <c:pt idx="375">
                  <c:v>41346</c:v>
                </c:pt>
                <c:pt idx="376">
                  <c:v>41347</c:v>
                </c:pt>
                <c:pt idx="377">
                  <c:v>41348</c:v>
                </c:pt>
                <c:pt idx="378">
                  <c:v>41351</c:v>
                </c:pt>
                <c:pt idx="379">
                  <c:v>41352</c:v>
                </c:pt>
                <c:pt idx="380">
                  <c:v>41354</c:v>
                </c:pt>
                <c:pt idx="381">
                  <c:v>41355</c:v>
                </c:pt>
                <c:pt idx="382">
                  <c:v>41358</c:v>
                </c:pt>
                <c:pt idx="383">
                  <c:v>41359</c:v>
                </c:pt>
                <c:pt idx="384">
                  <c:v>41360</c:v>
                </c:pt>
                <c:pt idx="385">
                  <c:v>41361</c:v>
                </c:pt>
                <c:pt idx="386">
                  <c:v>41362</c:v>
                </c:pt>
                <c:pt idx="387">
                  <c:v>41365</c:v>
                </c:pt>
                <c:pt idx="388">
                  <c:v>41366</c:v>
                </c:pt>
                <c:pt idx="389">
                  <c:v>41367</c:v>
                </c:pt>
                <c:pt idx="390">
                  <c:v>41368</c:v>
                </c:pt>
                <c:pt idx="391">
                  <c:v>41369</c:v>
                </c:pt>
                <c:pt idx="392">
                  <c:v>41372</c:v>
                </c:pt>
                <c:pt idx="393">
                  <c:v>41373</c:v>
                </c:pt>
                <c:pt idx="394">
                  <c:v>41374</c:v>
                </c:pt>
                <c:pt idx="395">
                  <c:v>41375</c:v>
                </c:pt>
                <c:pt idx="396">
                  <c:v>41376</c:v>
                </c:pt>
                <c:pt idx="397">
                  <c:v>41379</c:v>
                </c:pt>
                <c:pt idx="398">
                  <c:v>41380</c:v>
                </c:pt>
                <c:pt idx="399">
                  <c:v>41381</c:v>
                </c:pt>
                <c:pt idx="400">
                  <c:v>41382</c:v>
                </c:pt>
                <c:pt idx="401">
                  <c:v>41383</c:v>
                </c:pt>
                <c:pt idx="402">
                  <c:v>41386</c:v>
                </c:pt>
                <c:pt idx="403">
                  <c:v>41387</c:v>
                </c:pt>
                <c:pt idx="404">
                  <c:v>41388</c:v>
                </c:pt>
                <c:pt idx="405">
                  <c:v>41389</c:v>
                </c:pt>
                <c:pt idx="406">
                  <c:v>41390</c:v>
                </c:pt>
                <c:pt idx="407">
                  <c:v>41394</c:v>
                </c:pt>
                <c:pt idx="408">
                  <c:v>41395</c:v>
                </c:pt>
                <c:pt idx="409">
                  <c:v>41396</c:v>
                </c:pt>
                <c:pt idx="410">
                  <c:v>41401</c:v>
                </c:pt>
                <c:pt idx="411">
                  <c:v>41402</c:v>
                </c:pt>
                <c:pt idx="412">
                  <c:v>41403</c:v>
                </c:pt>
                <c:pt idx="413">
                  <c:v>41404</c:v>
                </c:pt>
                <c:pt idx="414">
                  <c:v>41407</c:v>
                </c:pt>
                <c:pt idx="415">
                  <c:v>41408</c:v>
                </c:pt>
                <c:pt idx="416">
                  <c:v>41409</c:v>
                </c:pt>
                <c:pt idx="417">
                  <c:v>41410</c:v>
                </c:pt>
                <c:pt idx="418">
                  <c:v>41411</c:v>
                </c:pt>
                <c:pt idx="419">
                  <c:v>41414</c:v>
                </c:pt>
                <c:pt idx="420">
                  <c:v>41415</c:v>
                </c:pt>
                <c:pt idx="421">
                  <c:v>41416</c:v>
                </c:pt>
                <c:pt idx="422">
                  <c:v>41417</c:v>
                </c:pt>
                <c:pt idx="423">
                  <c:v>41418</c:v>
                </c:pt>
                <c:pt idx="424">
                  <c:v>41421</c:v>
                </c:pt>
                <c:pt idx="425">
                  <c:v>41422</c:v>
                </c:pt>
                <c:pt idx="426">
                  <c:v>41423</c:v>
                </c:pt>
                <c:pt idx="427">
                  <c:v>41424</c:v>
                </c:pt>
                <c:pt idx="428">
                  <c:v>41425</c:v>
                </c:pt>
                <c:pt idx="429">
                  <c:v>41428</c:v>
                </c:pt>
                <c:pt idx="430">
                  <c:v>41429</c:v>
                </c:pt>
                <c:pt idx="431">
                  <c:v>41430</c:v>
                </c:pt>
                <c:pt idx="432">
                  <c:v>41431</c:v>
                </c:pt>
                <c:pt idx="433">
                  <c:v>41432</c:v>
                </c:pt>
                <c:pt idx="434">
                  <c:v>41435</c:v>
                </c:pt>
                <c:pt idx="435">
                  <c:v>41436</c:v>
                </c:pt>
                <c:pt idx="436">
                  <c:v>41437</c:v>
                </c:pt>
                <c:pt idx="437">
                  <c:v>41438</c:v>
                </c:pt>
                <c:pt idx="438">
                  <c:v>41439</c:v>
                </c:pt>
                <c:pt idx="439">
                  <c:v>41442</c:v>
                </c:pt>
                <c:pt idx="440">
                  <c:v>41443</c:v>
                </c:pt>
                <c:pt idx="441">
                  <c:v>41444</c:v>
                </c:pt>
                <c:pt idx="442">
                  <c:v>41445</c:v>
                </c:pt>
                <c:pt idx="443">
                  <c:v>41446</c:v>
                </c:pt>
                <c:pt idx="444">
                  <c:v>41449</c:v>
                </c:pt>
                <c:pt idx="445">
                  <c:v>41450</c:v>
                </c:pt>
                <c:pt idx="446">
                  <c:v>41451</c:v>
                </c:pt>
                <c:pt idx="447">
                  <c:v>41452</c:v>
                </c:pt>
                <c:pt idx="448">
                  <c:v>41453</c:v>
                </c:pt>
                <c:pt idx="449">
                  <c:v>41456</c:v>
                </c:pt>
                <c:pt idx="450">
                  <c:v>41457</c:v>
                </c:pt>
                <c:pt idx="451">
                  <c:v>41458</c:v>
                </c:pt>
                <c:pt idx="452">
                  <c:v>41459</c:v>
                </c:pt>
                <c:pt idx="453">
                  <c:v>41460</c:v>
                </c:pt>
                <c:pt idx="454">
                  <c:v>41463</c:v>
                </c:pt>
                <c:pt idx="455">
                  <c:v>41464</c:v>
                </c:pt>
                <c:pt idx="456">
                  <c:v>41465</c:v>
                </c:pt>
                <c:pt idx="457">
                  <c:v>41466</c:v>
                </c:pt>
                <c:pt idx="458">
                  <c:v>41467</c:v>
                </c:pt>
                <c:pt idx="459">
                  <c:v>41471</c:v>
                </c:pt>
                <c:pt idx="460">
                  <c:v>41472</c:v>
                </c:pt>
                <c:pt idx="461">
                  <c:v>41473</c:v>
                </c:pt>
                <c:pt idx="462">
                  <c:v>41474</c:v>
                </c:pt>
                <c:pt idx="463">
                  <c:v>41477</c:v>
                </c:pt>
                <c:pt idx="464">
                  <c:v>41478</c:v>
                </c:pt>
                <c:pt idx="465">
                  <c:v>41479</c:v>
                </c:pt>
                <c:pt idx="466">
                  <c:v>41480</c:v>
                </c:pt>
                <c:pt idx="467">
                  <c:v>41481</c:v>
                </c:pt>
                <c:pt idx="468">
                  <c:v>41484</c:v>
                </c:pt>
                <c:pt idx="469">
                  <c:v>41485</c:v>
                </c:pt>
                <c:pt idx="470">
                  <c:v>41486</c:v>
                </c:pt>
                <c:pt idx="471">
                  <c:v>41487</c:v>
                </c:pt>
                <c:pt idx="472">
                  <c:v>41488</c:v>
                </c:pt>
                <c:pt idx="473">
                  <c:v>41491</c:v>
                </c:pt>
                <c:pt idx="474">
                  <c:v>41492</c:v>
                </c:pt>
                <c:pt idx="475">
                  <c:v>41493</c:v>
                </c:pt>
                <c:pt idx="476">
                  <c:v>41494</c:v>
                </c:pt>
                <c:pt idx="477">
                  <c:v>41495</c:v>
                </c:pt>
                <c:pt idx="478">
                  <c:v>41498</c:v>
                </c:pt>
                <c:pt idx="479">
                  <c:v>41499</c:v>
                </c:pt>
                <c:pt idx="480">
                  <c:v>41500</c:v>
                </c:pt>
                <c:pt idx="481">
                  <c:v>41501</c:v>
                </c:pt>
                <c:pt idx="482">
                  <c:v>41502</c:v>
                </c:pt>
                <c:pt idx="483">
                  <c:v>41505</c:v>
                </c:pt>
                <c:pt idx="484">
                  <c:v>41506</c:v>
                </c:pt>
                <c:pt idx="485">
                  <c:v>41507</c:v>
                </c:pt>
                <c:pt idx="486">
                  <c:v>41508</c:v>
                </c:pt>
                <c:pt idx="487">
                  <c:v>41509</c:v>
                </c:pt>
                <c:pt idx="488">
                  <c:v>41512</c:v>
                </c:pt>
                <c:pt idx="489">
                  <c:v>41513</c:v>
                </c:pt>
                <c:pt idx="490">
                  <c:v>41514</c:v>
                </c:pt>
                <c:pt idx="491">
                  <c:v>41515</c:v>
                </c:pt>
                <c:pt idx="492">
                  <c:v>41516</c:v>
                </c:pt>
                <c:pt idx="493">
                  <c:v>41519</c:v>
                </c:pt>
                <c:pt idx="494">
                  <c:v>41520</c:v>
                </c:pt>
                <c:pt idx="495">
                  <c:v>41521</c:v>
                </c:pt>
                <c:pt idx="496">
                  <c:v>41522</c:v>
                </c:pt>
                <c:pt idx="497">
                  <c:v>41523</c:v>
                </c:pt>
                <c:pt idx="498">
                  <c:v>41526</c:v>
                </c:pt>
                <c:pt idx="499">
                  <c:v>41527</c:v>
                </c:pt>
                <c:pt idx="500">
                  <c:v>41528</c:v>
                </c:pt>
                <c:pt idx="501">
                  <c:v>41529</c:v>
                </c:pt>
                <c:pt idx="502">
                  <c:v>41530</c:v>
                </c:pt>
                <c:pt idx="503">
                  <c:v>41534</c:v>
                </c:pt>
                <c:pt idx="504">
                  <c:v>41535</c:v>
                </c:pt>
                <c:pt idx="505">
                  <c:v>41536</c:v>
                </c:pt>
                <c:pt idx="506">
                  <c:v>41537</c:v>
                </c:pt>
                <c:pt idx="507">
                  <c:v>41541</c:v>
                </c:pt>
                <c:pt idx="508">
                  <c:v>41542</c:v>
                </c:pt>
                <c:pt idx="509">
                  <c:v>41543</c:v>
                </c:pt>
                <c:pt idx="510">
                  <c:v>41544</c:v>
                </c:pt>
                <c:pt idx="511">
                  <c:v>41547</c:v>
                </c:pt>
                <c:pt idx="512">
                  <c:v>41548</c:v>
                </c:pt>
                <c:pt idx="513">
                  <c:v>41549</c:v>
                </c:pt>
                <c:pt idx="514">
                  <c:v>41550</c:v>
                </c:pt>
                <c:pt idx="515">
                  <c:v>41551</c:v>
                </c:pt>
                <c:pt idx="516">
                  <c:v>41554</c:v>
                </c:pt>
                <c:pt idx="517">
                  <c:v>41555</c:v>
                </c:pt>
                <c:pt idx="518">
                  <c:v>41556</c:v>
                </c:pt>
                <c:pt idx="519">
                  <c:v>41557</c:v>
                </c:pt>
                <c:pt idx="520">
                  <c:v>41558</c:v>
                </c:pt>
                <c:pt idx="521">
                  <c:v>41562</c:v>
                </c:pt>
                <c:pt idx="522">
                  <c:v>41563</c:v>
                </c:pt>
                <c:pt idx="523">
                  <c:v>41564</c:v>
                </c:pt>
                <c:pt idx="524">
                  <c:v>41565</c:v>
                </c:pt>
                <c:pt idx="525">
                  <c:v>41568</c:v>
                </c:pt>
                <c:pt idx="526">
                  <c:v>41569</c:v>
                </c:pt>
                <c:pt idx="527">
                  <c:v>41570</c:v>
                </c:pt>
                <c:pt idx="528">
                  <c:v>41571</c:v>
                </c:pt>
                <c:pt idx="529">
                  <c:v>41572</c:v>
                </c:pt>
                <c:pt idx="530">
                  <c:v>41575</c:v>
                </c:pt>
                <c:pt idx="531">
                  <c:v>41576</c:v>
                </c:pt>
                <c:pt idx="532">
                  <c:v>41577</c:v>
                </c:pt>
                <c:pt idx="533">
                  <c:v>41578</c:v>
                </c:pt>
                <c:pt idx="534">
                  <c:v>41579</c:v>
                </c:pt>
                <c:pt idx="535">
                  <c:v>41583</c:v>
                </c:pt>
                <c:pt idx="536">
                  <c:v>41584</c:v>
                </c:pt>
                <c:pt idx="537">
                  <c:v>41585</c:v>
                </c:pt>
                <c:pt idx="538">
                  <c:v>41586</c:v>
                </c:pt>
                <c:pt idx="539">
                  <c:v>41589</c:v>
                </c:pt>
                <c:pt idx="540">
                  <c:v>41590</c:v>
                </c:pt>
                <c:pt idx="541">
                  <c:v>41591</c:v>
                </c:pt>
                <c:pt idx="542">
                  <c:v>41592</c:v>
                </c:pt>
                <c:pt idx="543">
                  <c:v>41593</c:v>
                </c:pt>
                <c:pt idx="544">
                  <c:v>41596</c:v>
                </c:pt>
                <c:pt idx="545">
                  <c:v>41597</c:v>
                </c:pt>
                <c:pt idx="546">
                  <c:v>41598</c:v>
                </c:pt>
                <c:pt idx="547">
                  <c:v>41599</c:v>
                </c:pt>
                <c:pt idx="548">
                  <c:v>41600</c:v>
                </c:pt>
                <c:pt idx="549">
                  <c:v>41603</c:v>
                </c:pt>
                <c:pt idx="550">
                  <c:v>41604</c:v>
                </c:pt>
                <c:pt idx="551">
                  <c:v>41605</c:v>
                </c:pt>
                <c:pt idx="552">
                  <c:v>41606</c:v>
                </c:pt>
                <c:pt idx="553">
                  <c:v>41607</c:v>
                </c:pt>
                <c:pt idx="554">
                  <c:v>41610</c:v>
                </c:pt>
                <c:pt idx="555">
                  <c:v>41611</c:v>
                </c:pt>
                <c:pt idx="556">
                  <c:v>41612</c:v>
                </c:pt>
                <c:pt idx="557">
                  <c:v>41613</c:v>
                </c:pt>
                <c:pt idx="558">
                  <c:v>41614</c:v>
                </c:pt>
                <c:pt idx="559">
                  <c:v>41617</c:v>
                </c:pt>
                <c:pt idx="560">
                  <c:v>41618</c:v>
                </c:pt>
                <c:pt idx="561">
                  <c:v>41619</c:v>
                </c:pt>
                <c:pt idx="562">
                  <c:v>41620</c:v>
                </c:pt>
                <c:pt idx="563">
                  <c:v>41621</c:v>
                </c:pt>
                <c:pt idx="564">
                  <c:v>41624</c:v>
                </c:pt>
                <c:pt idx="565">
                  <c:v>41625</c:v>
                </c:pt>
                <c:pt idx="566">
                  <c:v>41626</c:v>
                </c:pt>
                <c:pt idx="567">
                  <c:v>41627</c:v>
                </c:pt>
                <c:pt idx="568">
                  <c:v>41628</c:v>
                </c:pt>
                <c:pt idx="569">
                  <c:v>41632</c:v>
                </c:pt>
                <c:pt idx="570">
                  <c:v>41633</c:v>
                </c:pt>
                <c:pt idx="571">
                  <c:v>41634</c:v>
                </c:pt>
                <c:pt idx="572">
                  <c:v>41635</c:v>
                </c:pt>
                <c:pt idx="573">
                  <c:v>41638</c:v>
                </c:pt>
                <c:pt idx="574">
                  <c:v>41645</c:v>
                </c:pt>
                <c:pt idx="575">
                  <c:v>41646</c:v>
                </c:pt>
                <c:pt idx="576">
                  <c:v>41647</c:v>
                </c:pt>
                <c:pt idx="577">
                  <c:v>41648</c:v>
                </c:pt>
                <c:pt idx="578">
                  <c:v>41649</c:v>
                </c:pt>
                <c:pt idx="579">
                  <c:v>41653</c:v>
                </c:pt>
                <c:pt idx="580">
                  <c:v>41654</c:v>
                </c:pt>
                <c:pt idx="581">
                  <c:v>41655</c:v>
                </c:pt>
                <c:pt idx="582">
                  <c:v>41656</c:v>
                </c:pt>
                <c:pt idx="583">
                  <c:v>41659</c:v>
                </c:pt>
                <c:pt idx="584">
                  <c:v>41660</c:v>
                </c:pt>
                <c:pt idx="585">
                  <c:v>41661</c:v>
                </c:pt>
                <c:pt idx="586">
                  <c:v>41662</c:v>
                </c:pt>
                <c:pt idx="587">
                  <c:v>41663</c:v>
                </c:pt>
                <c:pt idx="588">
                  <c:v>41666</c:v>
                </c:pt>
                <c:pt idx="589">
                  <c:v>41667</c:v>
                </c:pt>
                <c:pt idx="590">
                  <c:v>41668</c:v>
                </c:pt>
                <c:pt idx="591">
                  <c:v>41669</c:v>
                </c:pt>
                <c:pt idx="592">
                  <c:v>41670</c:v>
                </c:pt>
                <c:pt idx="593">
                  <c:v>41673</c:v>
                </c:pt>
                <c:pt idx="594">
                  <c:v>41674</c:v>
                </c:pt>
                <c:pt idx="595">
                  <c:v>41675</c:v>
                </c:pt>
                <c:pt idx="596">
                  <c:v>41676</c:v>
                </c:pt>
                <c:pt idx="597">
                  <c:v>41677</c:v>
                </c:pt>
                <c:pt idx="598">
                  <c:v>41680</c:v>
                </c:pt>
                <c:pt idx="599">
                  <c:v>41682</c:v>
                </c:pt>
                <c:pt idx="600">
                  <c:v>41683</c:v>
                </c:pt>
                <c:pt idx="601">
                  <c:v>41684</c:v>
                </c:pt>
                <c:pt idx="602">
                  <c:v>41687</c:v>
                </c:pt>
                <c:pt idx="603">
                  <c:v>41688</c:v>
                </c:pt>
                <c:pt idx="604">
                  <c:v>41689</c:v>
                </c:pt>
                <c:pt idx="605">
                  <c:v>41690</c:v>
                </c:pt>
                <c:pt idx="606">
                  <c:v>41691</c:v>
                </c:pt>
                <c:pt idx="607">
                  <c:v>41694</c:v>
                </c:pt>
                <c:pt idx="608">
                  <c:v>41695</c:v>
                </c:pt>
                <c:pt idx="609">
                  <c:v>41696</c:v>
                </c:pt>
                <c:pt idx="610">
                  <c:v>41697</c:v>
                </c:pt>
                <c:pt idx="611">
                  <c:v>41698</c:v>
                </c:pt>
                <c:pt idx="612">
                  <c:v>41701</c:v>
                </c:pt>
                <c:pt idx="613">
                  <c:v>41702</c:v>
                </c:pt>
                <c:pt idx="614">
                  <c:v>41703</c:v>
                </c:pt>
                <c:pt idx="615">
                  <c:v>41704</c:v>
                </c:pt>
                <c:pt idx="616">
                  <c:v>41705</c:v>
                </c:pt>
                <c:pt idx="617">
                  <c:v>41708</c:v>
                </c:pt>
                <c:pt idx="618">
                  <c:v>41709</c:v>
                </c:pt>
                <c:pt idx="619">
                  <c:v>41710</c:v>
                </c:pt>
                <c:pt idx="620">
                  <c:v>41711</c:v>
                </c:pt>
                <c:pt idx="621">
                  <c:v>41712</c:v>
                </c:pt>
                <c:pt idx="622">
                  <c:v>41715</c:v>
                </c:pt>
                <c:pt idx="623">
                  <c:v>41716</c:v>
                </c:pt>
                <c:pt idx="624">
                  <c:v>41717</c:v>
                </c:pt>
                <c:pt idx="625">
                  <c:v>41718</c:v>
                </c:pt>
                <c:pt idx="626">
                  <c:v>41722</c:v>
                </c:pt>
                <c:pt idx="627">
                  <c:v>41723</c:v>
                </c:pt>
                <c:pt idx="628">
                  <c:v>41724</c:v>
                </c:pt>
                <c:pt idx="629">
                  <c:v>41725</c:v>
                </c:pt>
                <c:pt idx="630">
                  <c:v>41726</c:v>
                </c:pt>
                <c:pt idx="631">
                  <c:v>41729</c:v>
                </c:pt>
                <c:pt idx="632">
                  <c:v>41730</c:v>
                </c:pt>
                <c:pt idx="633">
                  <c:v>41731</c:v>
                </c:pt>
                <c:pt idx="634">
                  <c:v>41732</c:v>
                </c:pt>
                <c:pt idx="635">
                  <c:v>41733</c:v>
                </c:pt>
                <c:pt idx="636">
                  <c:v>41736</c:v>
                </c:pt>
                <c:pt idx="637">
                  <c:v>41737</c:v>
                </c:pt>
                <c:pt idx="638">
                  <c:v>41738</c:v>
                </c:pt>
                <c:pt idx="639">
                  <c:v>41739</c:v>
                </c:pt>
                <c:pt idx="640">
                  <c:v>41740</c:v>
                </c:pt>
                <c:pt idx="641">
                  <c:v>41743</c:v>
                </c:pt>
                <c:pt idx="642">
                  <c:v>41744</c:v>
                </c:pt>
                <c:pt idx="643">
                  <c:v>41745</c:v>
                </c:pt>
                <c:pt idx="644">
                  <c:v>41746</c:v>
                </c:pt>
                <c:pt idx="645">
                  <c:v>41747</c:v>
                </c:pt>
                <c:pt idx="646">
                  <c:v>41750</c:v>
                </c:pt>
                <c:pt idx="647">
                  <c:v>41751</c:v>
                </c:pt>
                <c:pt idx="648">
                  <c:v>41752</c:v>
                </c:pt>
                <c:pt idx="649">
                  <c:v>41753</c:v>
                </c:pt>
                <c:pt idx="650">
                  <c:v>41754</c:v>
                </c:pt>
                <c:pt idx="651">
                  <c:v>41757</c:v>
                </c:pt>
                <c:pt idx="652">
                  <c:v>41759</c:v>
                </c:pt>
                <c:pt idx="653">
                  <c:v>41760</c:v>
                </c:pt>
                <c:pt idx="654">
                  <c:v>41761</c:v>
                </c:pt>
                <c:pt idx="655">
                  <c:v>41766</c:v>
                </c:pt>
                <c:pt idx="656">
                  <c:v>41767</c:v>
                </c:pt>
                <c:pt idx="657">
                  <c:v>41768</c:v>
                </c:pt>
                <c:pt idx="658">
                  <c:v>41771</c:v>
                </c:pt>
                <c:pt idx="659">
                  <c:v>41772</c:v>
                </c:pt>
                <c:pt idx="660">
                  <c:v>41773</c:v>
                </c:pt>
                <c:pt idx="661">
                  <c:v>41774</c:v>
                </c:pt>
                <c:pt idx="662">
                  <c:v>41775</c:v>
                </c:pt>
                <c:pt idx="663">
                  <c:v>41778</c:v>
                </c:pt>
                <c:pt idx="664">
                  <c:v>41779</c:v>
                </c:pt>
                <c:pt idx="665">
                  <c:v>41780</c:v>
                </c:pt>
                <c:pt idx="666">
                  <c:v>41781</c:v>
                </c:pt>
                <c:pt idx="667">
                  <c:v>41782</c:v>
                </c:pt>
                <c:pt idx="668">
                  <c:v>41785</c:v>
                </c:pt>
                <c:pt idx="669">
                  <c:v>41786</c:v>
                </c:pt>
                <c:pt idx="670">
                  <c:v>41787</c:v>
                </c:pt>
                <c:pt idx="671">
                  <c:v>41788</c:v>
                </c:pt>
                <c:pt idx="672">
                  <c:v>41789</c:v>
                </c:pt>
                <c:pt idx="673">
                  <c:v>41792</c:v>
                </c:pt>
                <c:pt idx="674">
                  <c:v>41793</c:v>
                </c:pt>
                <c:pt idx="675">
                  <c:v>41794</c:v>
                </c:pt>
                <c:pt idx="676">
                  <c:v>41795</c:v>
                </c:pt>
                <c:pt idx="677">
                  <c:v>41796</c:v>
                </c:pt>
                <c:pt idx="678">
                  <c:v>41799</c:v>
                </c:pt>
                <c:pt idx="679">
                  <c:v>41800</c:v>
                </c:pt>
                <c:pt idx="680">
                  <c:v>41801</c:v>
                </c:pt>
                <c:pt idx="681">
                  <c:v>41802</c:v>
                </c:pt>
                <c:pt idx="682">
                  <c:v>41803</c:v>
                </c:pt>
                <c:pt idx="683">
                  <c:v>41806</c:v>
                </c:pt>
                <c:pt idx="684">
                  <c:v>41807</c:v>
                </c:pt>
                <c:pt idx="685">
                  <c:v>41808</c:v>
                </c:pt>
                <c:pt idx="686">
                  <c:v>41809</c:v>
                </c:pt>
                <c:pt idx="687">
                  <c:v>41810</c:v>
                </c:pt>
                <c:pt idx="688">
                  <c:v>41813</c:v>
                </c:pt>
                <c:pt idx="689">
                  <c:v>41814</c:v>
                </c:pt>
                <c:pt idx="690">
                  <c:v>41815</c:v>
                </c:pt>
                <c:pt idx="691">
                  <c:v>41816</c:v>
                </c:pt>
                <c:pt idx="692">
                  <c:v>41817</c:v>
                </c:pt>
                <c:pt idx="693">
                  <c:v>41820</c:v>
                </c:pt>
                <c:pt idx="694">
                  <c:v>41821</c:v>
                </c:pt>
                <c:pt idx="695">
                  <c:v>41822</c:v>
                </c:pt>
                <c:pt idx="696">
                  <c:v>41823</c:v>
                </c:pt>
                <c:pt idx="697">
                  <c:v>41824</c:v>
                </c:pt>
                <c:pt idx="698">
                  <c:v>41827</c:v>
                </c:pt>
                <c:pt idx="699">
                  <c:v>41828</c:v>
                </c:pt>
                <c:pt idx="700">
                  <c:v>41829</c:v>
                </c:pt>
                <c:pt idx="701">
                  <c:v>41830</c:v>
                </c:pt>
                <c:pt idx="702">
                  <c:v>41831</c:v>
                </c:pt>
                <c:pt idx="703">
                  <c:v>41834</c:v>
                </c:pt>
                <c:pt idx="704">
                  <c:v>41835</c:v>
                </c:pt>
                <c:pt idx="705">
                  <c:v>41836</c:v>
                </c:pt>
                <c:pt idx="706">
                  <c:v>41837</c:v>
                </c:pt>
                <c:pt idx="707">
                  <c:v>41838</c:v>
                </c:pt>
                <c:pt idx="708">
                  <c:v>41842</c:v>
                </c:pt>
                <c:pt idx="709">
                  <c:v>41843</c:v>
                </c:pt>
                <c:pt idx="710">
                  <c:v>41844</c:v>
                </c:pt>
                <c:pt idx="711">
                  <c:v>41845</c:v>
                </c:pt>
                <c:pt idx="712">
                  <c:v>41848</c:v>
                </c:pt>
                <c:pt idx="713">
                  <c:v>41849</c:v>
                </c:pt>
                <c:pt idx="714">
                  <c:v>41850</c:v>
                </c:pt>
                <c:pt idx="715">
                  <c:v>41851</c:v>
                </c:pt>
                <c:pt idx="716">
                  <c:v>41852</c:v>
                </c:pt>
                <c:pt idx="717">
                  <c:v>41855</c:v>
                </c:pt>
                <c:pt idx="718">
                  <c:v>41856</c:v>
                </c:pt>
                <c:pt idx="719">
                  <c:v>41857</c:v>
                </c:pt>
                <c:pt idx="720">
                  <c:v>41858</c:v>
                </c:pt>
                <c:pt idx="721">
                  <c:v>41859</c:v>
                </c:pt>
                <c:pt idx="722">
                  <c:v>41862</c:v>
                </c:pt>
                <c:pt idx="723">
                  <c:v>41863</c:v>
                </c:pt>
                <c:pt idx="724">
                  <c:v>41864</c:v>
                </c:pt>
                <c:pt idx="725">
                  <c:v>41865</c:v>
                </c:pt>
                <c:pt idx="726">
                  <c:v>41866</c:v>
                </c:pt>
                <c:pt idx="727">
                  <c:v>41869</c:v>
                </c:pt>
                <c:pt idx="728">
                  <c:v>41870</c:v>
                </c:pt>
                <c:pt idx="729">
                  <c:v>41871</c:v>
                </c:pt>
                <c:pt idx="730">
                  <c:v>41872</c:v>
                </c:pt>
                <c:pt idx="731">
                  <c:v>41873</c:v>
                </c:pt>
                <c:pt idx="732">
                  <c:v>41876</c:v>
                </c:pt>
                <c:pt idx="733">
                  <c:v>41877</c:v>
                </c:pt>
                <c:pt idx="734">
                  <c:v>41878</c:v>
                </c:pt>
                <c:pt idx="735">
                  <c:v>41879</c:v>
                </c:pt>
                <c:pt idx="736">
                  <c:v>41880</c:v>
                </c:pt>
                <c:pt idx="737">
                  <c:v>41883</c:v>
                </c:pt>
                <c:pt idx="738">
                  <c:v>41884</c:v>
                </c:pt>
                <c:pt idx="739">
                  <c:v>41885</c:v>
                </c:pt>
                <c:pt idx="740">
                  <c:v>41886</c:v>
                </c:pt>
                <c:pt idx="741">
                  <c:v>41887</c:v>
                </c:pt>
                <c:pt idx="742">
                  <c:v>41890</c:v>
                </c:pt>
                <c:pt idx="743">
                  <c:v>41891</c:v>
                </c:pt>
                <c:pt idx="744">
                  <c:v>41892</c:v>
                </c:pt>
                <c:pt idx="745">
                  <c:v>41893</c:v>
                </c:pt>
                <c:pt idx="746">
                  <c:v>41894</c:v>
                </c:pt>
                <c:pt idx="747">
                  <c:v>41898</c:v>
                </c:pt>
                <c:pt idx="748">
                  <c:v>41899</c:v>
                </c:pt>
                <c:pt idx="749">
                  <c:v>41900</c:v>
                </c:pt>
                <c:pt idx="750">
                  <c:v>41901</c:v>
                </c:pt>
                <c:pt idx="751">
                  <c:v>41904</c:v>
                </c:pt>
                <c:pt idx="752">
                  <c:v>41906</c:v>
                </c:pt>
                <c:pt idx="753">
                  <c:v>41907</c:v>
                </c:pt>
                <c:pt idx="754">
                  <c:v>41908</c:v>
                </c:pt>
                <c:pt idx="755">
                  <c:v>41911</c:v>
                </c:pt>
                <c:pt idx="756">
                  <c:v>41912</c:v>
                </c:pt>
                <c:pt idx="757">
                  <c:v>41913</c:v>
                </c:pt>
                <c:pt idx="758">
                  <c:v>41914</c:v>
                </c:pt>
                <c:pt idx="759">
                  <c:v>41915</c:v>
                </c:pt>
                <c:pt idx="760">
                  <c:v>41918</c:v>
                </c:pt>
                <c:pt idx="761">
                  <c:v>41919</c:v>
                </c:pt>
                <c:pt idx="762">
                  <c:v>41920</c:v>
                </c:pt>
                <c:pt idx="763">
                  <c:v>41921</c:v>
                </c:pt>
                <c:pt idx="764">
                  <c:v>41922</c:v>
                </c:pt>
                <c:pt idx="765">
                  <c:v>41926</c:v>
                </c:pt>
                <c:pt idx="766">
                  <c:v>41927</c:v>
                </c:pt>
                <c:pt idx="767">
                  <c:v>41928</c:v>
                </c:pt>
                <c:pt idx="768">
                  <c:v>41929</c:v>
                </c:pt>
                <c:pt idx="769">
                  <c:v>41932</c:v>
                </c:pt>
                <c:pt idx="770">
                  <c:v>41933</c:v>
                </c:pt>
                <c:pt idx="771">
                  <c:v>41934</c:v>
                </c:pt>
                <c:pt idx="772">
                  <c:v>41935</c:v>
                </c:pt>
                <c:pt idx="773">
                  <c:v>41936</c:v>
                </c:pt>
                <c:pt idx="774">
                  <c:v>41939</c:v>
                </c:pt>
                <c:pt idx="775">
                  <c:v>41940</c:v>
                </c:pt>
                <c:pt idx="776">
                  <c:v>41941</c:v>
                </c:pt>
                <c:pt idx="777">
                  <c:v>41942</c:v>
                </c:pt>
                <c:pt idx="778">
                  <c:v>41943</c:v>
                </c:pt>
                <c:pt idx="779">
                  <c:v>41947</c:v>
                </c:pt>
                <c:pt idx="780">
                  <c:v>41948</c:v>
                </c:pt>
                <c:pt idx="781">
                  <c:v>41949</c:v>
                </c:pt>
                <c:pt idx="782">
                  <c:v>41950</c:v>
                </c:pt>
                <c:pt idx="783">
                  <c:v>41953</c:v>
                </c:pt>
                <c:pt idx="784">
                  <c:v>41954</c:v>
                </c:pt>
                <c:pt idx="785">
                  <c:v>41955</c:v>
                </c:pt>
                <c:pt idx="786">
                  <c:v>41956</c:v>
                </c:pt>
                <c:pt idx="787">
                  <c:v>41957</c:v>
                </c:pt>
                <c:pt idx="788">
                  <c:v>41960</c:v>
                </c:pt>
                <c:pt idx="789">
                  <c:v>41961</c:v>
                </c:pt>
                <c:pt idx="790">
                  <c:v>41962</c:v>
                </c:pt>
                <c:pt idx="791">
                  <c:v>41963</c:v>
                </c:pt>
                <c:pt idx="792">
                  <c:v>41964</c:v>
                </c:pt>
                <c:pt idx="793">
                  <c:v>41968</c:v>
                </c:pt>
                <c:pt idx="794">
                  <c:v>41969</c:v>
                </c:pt>
                <c:pt idx="795">
                  <c:v>41970</c:v>
                </c:pt>
                <c:pt idx="796">
                  <c:v>41971</c:v>
                </c:pt>
                <c:pt idx="797">
                  <c:v>41974</c:v>
                </c:pt>
                <c:pt idx="798">
                  <c:v>41975</c:v>
                </c:pt>
                <c:pt idx="799">
                  <c:v>41976</c:v>
                </c:pt>
                <c:pt idx="800">
                  <c:v>41977</c:v>
                </c:pt>
                <c:pt idx="801">
                  <c:v>41978</c:v>
                </c:pt>
                <c:pt idx="802">
                  <c:v>41981</c:v>
                </c:pt>
                <c:pt idx="803">
                  <c:v>41982</c:v>
                </c:pt>
                <c:pt idx="804">
                  <c:v>41983</c:v>
                </c:pt>
                <c:pt idx="805">
                  <c:v>41984</c:v>
                </c:pt>
                <c:pt idx="806">
                  <c:v>41985</c:v>
                </c:pt>
                <c:pt idx="807">
                  <c:v>41988</c:v>
                </c:pt>
                <c:pt idx="808">
                  <c:v>41989</c:v>
                </c:pt>
                <c:pt idx="809">
                  <c:v>41990</c:v>
                </c:pt>
                <c:pt idx="810">
                  <c:v>41991</c:v>
                </c:pt>
                <c:pt idx="811">
                  <c:v>41992</c:v>
                </c:pt>
                <c:pt idx="812">
                  <c:v>41995</c:v>
                </c:pt>
                <c:pt idx="813">
                  <c:v>41997</c:v>
                </c:pt>
                <c:pt idx="814">
                  <c:v>41998</c:v>
                </c:pt>
                <c:pt idx="815">
                  <c:v>41999</c:v>
                </c:pt>
                <c:pt idx="816">
                  <c:v>42002</c:v>
                </c:pt>
                <c:pt idx="817">
                  <c:v>42003</c:v>
                </c:pt>
                <c:pt idx="818">
                  <c:v>42009</c:v>
                </c:pt>
                <c:pt idx="819">
                  <c:v>42010</c:v>
                </c:pt>
                <c:pt idx="820">
                  <c:v>42011</c:v>
                </c:pt>
                <c:pt idx="821">
                  <c:v>42012</c:v>
                </c:pt>
                <c:pt idx="822">
                  <c:v>42013</c:v>
                </c:pt>
                <c:pt idx="823">
                  <c:v>42017</c:v>
                </c:pt>
                <c:pt idx="824">
                  <c:v>42018</c:v>
                </c:pt>
                <c:pt idx="825">
                  <c:v>42019</c:v>
                </c:pt>
                <c:pt idx="826">
                  <c:v>42020</c:v>
                </c:pt>
                <c:pt idx="827">
                  <c:v>42023</c:v>
                </c:pt>
                <c:pt idx="828">
                  <c:v>42024</c:v>
                </c:pt>
                <c:pt idx="829">
                  <c:v>42025</c:v>
                </c:pt>
                <c:pt idx="830">
                  <c:v>42026</c:v>
                </c:pt>
                <c:pt idx="831">
                  <c:v>42027</c:v>
                </c:pt>
                <c:pt idx="832">
                  <c:v>42030</c:v>
                </c:pt>
                <c:pt idx="833">
                  <c:v>42031</c:v>
                </c:pt>
                <c:pt idx="834">
                  <c:v>42032</c:v>
                </c:pt>
                <c:pt idx="835">
                  <c:v>42033</c:v>
                </c:pt>
                <c:pt idx="836">
                  <c:v>42034</c:v>
                </c:pt>
                <c:pt idx="837">
                  <c:v>42037</c:v>
                </c:pt>
                <c:pt idx="838">
                  <c:v>42038</c:v>
                </c:pt>
                <c:pt idx="839">
                  <c:v>42039</c:v>
                </c:pt>
                <c:pt idx="840">
                  <c:v>42040</c:v>
                </c:pt>
                <c:pt idx="841">
                  <c:v>42041</c:v>
                </c:pt>
                <c:pt idx="842">
                  <c:v>42044</c:v>
                </c:pt>
                <c:pt idx="843">
                  <c:v>42045</c:v>
                </c:pt>
                <c:pt idx="844">
                  <c:v>42047</c:v>
                </c:pt>
                <c:pt idx="845">
                  <c:v>42048</c:v>
                </c:pt>
                <c:pt idx="846">
                  <c:v>42051</c:v>
                </c:pt>
                <c:pt idx="847">
                  <c:v>42052</c:v>
                </c:pt>
                <c:pt idx="848">
                  <c:v>42053</c:v>
                </c:pt>
                <c:pt idx="849">
                  <c:v>42054</c:v>
                </c:pt>
                <c:pt idx="850">
                  <c:v>42055</c:v>
                </c:pt>
                <c:pt idx="851">
                  <c:v>42058</c:v>
                </c:pt>
                <c:pt idx="852">
                  <c:v>42059</c:v>
                </c:pt>
                <c:pt idx="853">
                  <c:v>42060</c:v>
                </c:pt>
                <c:pt idx="854">
                  <c:v>42061</c:v>
                </c:pt>
                <c:pt idx="855">
                  <c:v>42062</c:v>
                </c:pt>
                <c:pt idx="856">
                  <c:v>42065</c:v>
                </c:pt>
                <c:pt idx="857">
                  <c:v>42066</c:v>
                </c:pt>
                <c:pt idx="858">
                  <c:v>42067</c:v>
                </c:pt>
                <c:pt idx="859">
                  <c:v>42068</c:v>
                </c:pt>
                <c:pt idx="860">
                  <c:v>42069</c:v>
                </c:pt>
                <c:pt idx="861">
                  <c:v>42072</c:v>
                </c:pt>
                <c:pt idx="862">
                  <c:v>42073</c:v>
                </c:pt>
                <c:pt idx="863">
                  <c:v>42074</c:v>
                </c:pt>
                <c:pt idx="864">
                  <c:v>42075</c:v>
                </c:pt>
                <c:pt idx="865">
                  <c:v>42076</c:v>
                </c:pt>
                <c:pt idx="866">
                  <c:v>42079</c:v>
                </c:pt>
                <c:pt idx="867">
                  <c:v>42080</c:v>
                </c:pt>
                <c:pt idx="868">
                  <c:v>42081</c:v>
                </c:pt>
                <c:pt idx="869">
                  <c:v>42082</c:v>
                </c:pt>
                <c:pt idx="870">
                  <c:v>42083</c:v>
                </c:pt>
                <c:pt idx="871">
                  <c:v>42086</c:v>
                </c:pt>
                <c:pt idx="872">
                  <c:v>42087</c:v>
                </c:pt>
                <c:pt idx="873">
                  <c:v>42088</c:v>
                </c:pt>
                <c:pt idx="874">
                  <c:v>42089</c:v>
                </c:pt>
                <c:pt idx="875">
                  <c:v>42090</c:v>
                </c:pt>
                <c:pt idx="876">
                  <c:v>42093</c:v>
                </c:pt>
                <c:pt idx="877">
                  <c:v>42094</c:v>
                </c:pt>
                <c:pt idx="878">
                  <c:v>42095</c:v>
                </c:pt>
                <c:pt idx="879">
                  <c:v>42096</c:v>
                </c:pt>
                <c:pt idx="880">
                  <c:v>42097</c:v>
                </c:pt>
                <c:pt idx="881">
                  <c:v>42100</c:v>
                </c:pt>
                <c:pt idx="882">
                  <c:v>42101</c:v>
                </c:pt>
                <c:pt idx="883">
                  <c:v>42102</c:v>
                </c:pt>
                <c:pt idx="884">
                  <c:v>42103</c:v>
                </c:pt>
                <c:pt idx="885">
                  <c:v>42104</c:v>
                </c:pt>
                <c:pt idx="886">
                  <c:v>42107</c:v>
                </c:pt>
                <c:pt idx="887">
                  <c:v>42108</c:v>
                </c:pt>
                <c:pt idx="888">
                  <c:v>42109</c:v>
                </c:pt>
                <c:pt idx="889">
                  <c:v>42110</c:v>
                </c:pt>
                <c:pt idx="890">
                  <c:v>42111</c:v>
                </c:pt>
                <c:pt idx="891">
                  <c:v>42114</c:v>
                </c:pt>
                <c:pt idx="892">
                  <c:v>42115</c:v>
                </c:pt>
                <c:pt idx="893">
                  <c:v>42116</c:v>
                </c:pt>
                <c:pt idx="894">
                  <c:v>42117</c:v>
                </c:pt>
                <c:pt idx="895">
                  <c:v>42118</c:v>
                </c:pt>
                <c:pt idx="896">
                  <c:v>42121</c:v>
                </c:pt>
                <c:pt idx="897">
                  <c:v>42122</c:v>
                </c:pt>
                <c:pt idx="898">
                  <c:v>42124</c:v>
                </c:pt>
                <c:pt idx="899">
                  <c:v>42125</c:v>
                </c:pt>
                <c:pt idx="900">
                  <c:v>42131</c:v>
                </c:pt>
                <c:pt idx="901">
                  <c:v>42132</c:v>
                </c:pt>
                <c:pt idx="902">
                  <c:v>42135</c:v>
                </c:pt>
                <c:pt idx="903">
                  <c:v>42136</c:v>
                </c:pt>
                <c:pt idx="904">
                  <c:v>42137</c:v>
                </c:pt>
                <c:pt idx="905">
                  <c:v>42138</c:v>
                </c:pt>
                <c:pt idx="906">
                  <c:v>42139</c:v>
                </c:pt>
                <c:pt idx="907">
                  <c:v>42142</c:v>
                </c:pt>
                <c:pt idx="908">
                  <c:v>42143</c:v>
                </c:pt>
                <c:pt idx="909">
                  <c:v>42144</c:v>
                </c:pt>
                <c:pt idx="910">
                  <c:v>42145</c:v>
                </c:pt>
                <c:pt idx="911">
                  <c:v>42146</c:v>
                </c:pt>
                <c:pt idx="912">
                  <c:v>42149</c:v>
                </c:pt>
                <c:pt idx="913">
                  <c:v>42150</c:v>
                </c:pt>
                <c:pt idx="914">
                  <c:v>42151</c:v>
                </c:pt>
                <c:pt idx="915">
                  <c:v>42152</c:v>
                </c:pt>
                <c:pt idx="916">
                  <c:v>42153</c:v>
                </c:pt>
                <c:pt idx="917">
                  <c:v>42156</c:v>
                </c:pt>
                <c:pt idx="918">
                  <c:v>42157</c:v>
                </c:pt>
                <c:pt idx="919">
                  <c:v>42158</c:v>
                </c:pt>
                <c:pt idx="920">
                  <c:v>42159</c:v>
                </c:pt>
                <c:pt idx="921">
                  <c:v>42160</c:v>
                </c:pt>
                <c:pt idx="922">
                  <c:v>42163</c:v>
                </c:pt>
                <c:pt idx="923">
                  <c:v>42164</c:v>
                </c:pt>
                <c:pt idx="924">
                  <c:v>42165</c:v>
                </c:pt>
                <c:pt idx="925">
                  <c:v>42166</c:v>
                </c:pt>
                <c:pt idx="926">
                  <c:v>42167</c:v>
                </c:pt>
                <c:pt idx="927">
                  <c:v>42170</c:v>
                </c:pt>
                <c:pt idx="928">
                  <c:v>42171</c:v>
                </c:pt>
                <c:pt idx="929">
                  <c:v>42172</c:v>
                </c:pt>
                <c:pt idx="930">
                  <c:v>42173</c:v>
                </c:pt>
                <c:pt idx="931">
                  <c:v>42174</c:v>
                </c:pt>
                <c:pt idx="932">
                  <c:v>42177</c:v>
                </c:pt>
                <c:pt idx="933">
                  <c:v>42178</c:v>
                </c:pt>
                <c:pt idx="934">
                  <c:v>42179</c:v>
                </c:pt>
                <c:pt idx="935">
                  <c:v>42180</c:v>
                </c:pt>
                <c:pt idx="936">
                  <c:v>42181</c:v>
                </c:pt>
                <c:pt idx="937">
                  <c:v>42184</c:v>
                </c:pt>
                <c:pt idx="938">
                  <c:v>42185</c:v>
                </c:pt>
                <c:pt idx="939">
                  <c:v>42186</c:v>
                </c:pt>
                <c:pt idx="940">
                  <c:v>42187</c:v>
                </c:pt>
                <c:pt idx="941">
                  <c:v>42188</c:v>
                </c:pt>
                <c:pt idx="942">
                  <c:v>42191</c:v>
                </c:pt>
                <c:pt idx="943">
                  <c:v>42192</c:v>
                </c:pt>
                <c:pt idx="944">
                  <c:v>42193</c:v>
                </c:pt>
                <c:pt idx="945">
                  <c:v>42194</c:v>
                </c:pt>
                <c:pt idx="946">
                  <c:v>42195</c:v>
                </c:pt>
                <c:pt idx="947">
                  <c:v>42198</c:v>
                </c:pt>
                <c:pt idx="948">
                  <c:v>42199</c:v>
                </c:pt>
                <c:pt idx="949">
                  <c:v>42200</c:v>
                </c:pt>
                <c:pt idx="950">
                  <c:v>42201</c:v>
                </c:pt>
                <c:pt idx="951">
                  <c:v>42202</c:v>
                </c:pt>
                <c:pt idx="952">
                  <c:v>42206</c:v>
                </c:pt>
                <c:pt idx="953">
                  <c:v>42207</c:v>
                </c:pt>
                <c:pt idx="954">
                  <c:v>42208</c:v>
                </c:pt>
                <c:pt idx="955">
                  <c:v>42209</c:v>
                </c:pt>
                <c:pt idx="956">
                  <c:v>42212</c:v>
                </c:pt>
                <c:pt idx="957">
                  <c:v>42213</c:v>
                </c:pt>
                <c:pt idx="958">
                  <c:v>42214</c:v>
                </c:pt>
                <c:pt idx="959">
                  <c:v>42215</c:v>
                </c:pt>
              </c:numCache>
            </c:numRef>
          </c:cat>
          <c:val>
            <c:numRef>
              <c:f>'Beta-GARCH'!$K$14:$K$973</c:f>
              <c:numCache>
                <c:formatCode>General</c:formatCode>
                <c:ptCount val="96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0.32087285954709277</c:v>
                </c:pt>
                <c:pt idx="253">
                  <c:v>0.31969810504632096</c:v>
                </c:pt>
                <c:pt idx="254">
                  <c:v>0.31997105559245248</c:v>
                </c:pt>
                <c:pt idx="255">
                  <c:v>0.31732359914127395</c:v>
                </c:pt>
                <c:pt idx="256">
                  <c:v>0.31324479090990948</c:v>
                </c:pt>
                <c:pt idx="257">
                  <c:v>0.31497349692021542</c:v>
                </c:pt>
                <c:pt idx="258">
                  <c:v>0.31354421065517973</c:v>
                </c:pt>
                <c:pt idx="259">
                  <c:v>0.31628654711420318</c:v>
                </c:pt>
                <c:pt idx="260">
                  <c:v>0.31548315675302108</c:v>
                </c:pt>
                <c:pt idx="261">
                  <c:v>0.31656354889462557</c:v>
                </c:pt>
                <c:pt idx="262">
                  <c:v>0.31371718577258478</c:v>
                </c:pt>
                <c:pt idx="263">
                  <c:v>0.31646188309177459</c:v>
                </c:pt>
                <c:pt idx="264">
                  <c:v>0.3203083567169942</c:v>
                </c:pt>
                <c:pt idx="265">
                  <c:v>0.32705732040558438</c:v>
                </c:pt>
                <c:pt idx="266">
                  <c:v>0.3247256627012608</c:v>
                </c:pt>
                <c:pt idx="267">
                  <c:v>0.34005787943754795</c:v>
                </c:pt>
                <c:pt idx="268">
                  <c:v>0.34014568541820861</c:v>
                </c:pt>
                <c:pt idx="269">
                  <c:v>0.33933827612297812</c:v>
                </c:pt>
                <c:pt idx="270">
                  <c:v>0.33898924558932647</c:v>
                </c:pt>
                <c:pt idx="271">
                  <c:v>0.34085422280451105</c:v>
                </c:pt>
                <c:pt idx="272">
                  <c:v>0.33866062712366307</c:v>
                </c:pt>
                <c:pt idx="273">
                  <c:v>0.34269191946960004</c:v>
                </c:pt>
                <c:pt idx="274">
                  <c:v>0.34056601528022834</c:v>
                </c:pt>
                <c:pt idx="275">
                  <c:v>0.33848718071593337</c:v>
                </c:pt>
                <c:pt idx="276">
                  <c:v>0.34220748357337377</c:v>
                </c:pt>
                <c:pt idx="277">
                  <c:v>0.34035909326010461</c:v>
                </c:pt>
                <c:pt idx="278">
                  <c:v>0.34204627363843632</c:v>
                </c:pt>
                <c:pt idx="279">
                  <c:v>0.34408542601982983</c:v>
                </c:pt>
                <c:pt idx="280">
                  <c:v>0.34206121010078305</c:v>
                </c:pt>
                <c:pt idx="281">
                  <c:v>0.34151535213533729</c:v>
                </c:pt>
                <c:pt idx="282">
                  <c:v>0.345319623003979</c:v>
                </c:pt>
                <c:pt idx="283">
                  <c:v>0.34693762854276911</c:v>
                </c:pt>
                <c:pt idx="284">
                  <c:v>0.34781825736160676</c:v>
                </c:pt>
                <c:pt idx="285">
                  <c:v>0.35163379226838726</c:v>
                </c:pt>
                <c:pt idx="286">
                  <c:v>0.35024832371884251</c:v>
                </c:pt>
                <c:pt idx="287">
                  <c:v>0.34977342841703096</c:v>
                </c:pt>
                <c:pt idx="288">
                  <c:v>0.35061028202466116</c:v>
                </c:pt>
                <c:pt idx="289">
                  <c:v>0.34381622138306805</c:v>
                </c:pt>
                <c:pt idx="290">
                  <c:v>0.34184867269317298</c:v>
                </c:pt>
                <c:pt idx="291">
                  <c:v>0.32782432769747316</c:v>
                </c:pt>
                <c:pt idx="292">
                  <c:v>0.32568783920645972</c:v>
                </c:pt>
                <c:pt idx="293">
                  <c:v>0.31990874778747752</c:v>
                </c:pt>
                <c:pt idx="294">
                  <c:v>0.32133507017462937</c:v>
                </c:pt>
                <c:pt idx="295">
                  <c:v>0.32115245694878081</c:v>
                </c:pt>
                <c:pt idx="296">
                  <c:v>0.31959786961839609</c:v>
                </c:pt>
                <c:pt idx="297">
                  <c:v>0.32333200925493955</c:v>
                </c:pt>
                <c:pt idx="298">
                  <c:v>0.32421255554766815</c:v>
                </c:pt>
                <c:pt idx="299">
                  <c:v>0.32869508500386596</c:v>
                </c:pt>
                <c:pt idx="300">
                  <c:v>0.33302877040607876</c:v>
                </c:pt>
                <c:pt idx="301">
                  <c:v>0.33489771422744197</c:v>
                </c:pt>
                <c:pt idx="302">
                  <c:v>0.33371934511681012</c:v>
                </c:pt>
                <c:pt idx="303">
                  <c:v>0.33364265887093308</c:v>
                </c:pt>
                <c:pt idx="304">
                  <c:v>0.33177335180854678</c:v>
                </c:pt>
                <c:pt idx="305">
                  <c:v>0.3354641415969502</c:v>
                </c:pt>
                <c:pt idx="306">
                  <c:v>0.33309929736167965</c:v>
                </c:pt>
                <c:pt idx="307">
                  <c:v>0.32983652759086945</c:v>
                </c:pt>
                <c:pt idx="308">
                  <c:v>0.33574171971307615</c:v>
                </c:pt>
                <c:pt idx="309">
                  <c:v>0.3341121187168265</c:v>
                </c:pt>
                <c:pt idx="310">
                  <c:v>0.33308673592860349</c:v>
                </c:pt>
                <c:pt idx="311">
                  <c:v>0.33721201454617461</c:v>
                </c:pt>
                <c:pt idx="312">
                  <c:v>0.33847442854158361</c:v>
                </c:pt>
                <c:pt idx="313">
                  <c:v>0.33857637869405932</c:v>
                </c:pt>
                <c:pt idx="314">
                  <c:v>0.34032308688296586</c:v>
                </c:pt>
                <c:pt idx="315">
                  <c:v>0.33761693650019187</c:v>
                </c:pt>
                <c:pt idx="316">
                  <c:v>0.33411429661302361</c:v>
                </c:pt>
                <c:pt idx="317">
                  <c:v>0.33491237625331982</c:v>
                </c:pt>
                <c:pt idx="318">
                  <c:v>0.33621513005298759</c:v>
                </c:pt>
                <c:pt idx="319">
                  <c:v>0.34701567580767478</c:v>
                </c:pt>
                <c:pt idx="320">
                  <c:v>0.34679760771491513</c:v>
                </c:pt>
                <c:pt idx="321">
                  <c:v>0.34666941973505194</c:v>
                </c:pt>
                <c:pt idx="322">
                  <c:v>0.35376601793272699</c:v>
                </c:pt>
                <c:pt idx="323">
                  <c:v>0.35432735974887902</c:v>
                </c:pt>
                <c:pt idx="324">
                  <c:v>0.35310609026370648</c:v>
                </c:pt>
                <c:pt idx="325">
                  <c:v>0.35470405211077682</c:v>
                </c:pt>
                <c:pt idx="326">
                  <c:v>0.35277325186924452</c:v>
                </c:pt>
                <c:pt idx="327">
                  <c:v>0.3524953792317721</c:v>
                </c:pt>
                <c:pt idx="328">
                  <c:v>0.35118091750189062</c:v>
                </c:pt>
                <c:pt idx="329">
                  <c:v>0.36497732886261797</c:v>
                </c:pt>
                <c:pt idx="330">
                  <c:v>0.36545256969253892</c:v>
                </c:pt>
                <c:pt idx="331">
                  <c:v>0.36835525048968498</c:v>
                </c:pt>
                <c:pt idx="332">
                  <c:v>0.36788917038762786</c:v>
                </c:pt>
                <c:pt idx="333">
                  <c:v>0.36498834622453646</c:v>
                </c:pt>
                <c:pt idx="334">
                  <c:v>0.36288831456124582</c:v>
                </c:pt>
                <c:pt idx="335">
                  <c:v>0.36261770562239287</c:v>
                </c:pt>
                <c:pt idx="336">
                  <c:v>0.36772899650392255</c:v>
                </c:pt>
                <c:pt idx="337">
                  <c:v>0.36545628536384916</c:v>
                </c:pt>
                <c:pt idx="338">
                  <c:v>0.35914312689809996</c:v>
                </c:pt>
                <c:pt idx="339">
                  <c:v>0.3592898695685065</c:v>
                </c:pt>
                <c:pt idx="340">
                  <c:v>0.35913467481088734</c:v>
                </c:pt>
                <c:pt idx="341">
                  <c:v>0.36280985081288997</c:v>
                </c:pt>
                <c:pt idx="342">
                  <c:v>0.36403330313475929</c:v>
                </c:pt>
                <c:pt idx="343">
                  <c:v>0.36466357806616406</c:v>
                </c:pt>
                <c:pt idx="344">
                  <c:v>0.35983635030381611</c:v>
                </c:pt>
                <c:pt idx="345">
                  <c:v>0.36066129680559456</c:v>
                </c:pt>
                <c:pt idx="346">
                  <c:v>0.36195187296819237</c:v>
                </c:pt>
                <c:pt idx="347">
                  <c:v>0.35992086365660009</c:v>
                </c:pt>
                <c:pt idx="348">
                  <c:v>0.35593739823139769</c:v>
                </c:pt>
                <c:pt idx="349">
                  <c:v>0.3547020900791924</c:v>
                </c:pt>
                <c:pt idx="350">
                  <c:v>0.35044602278550013</c:v>
                </c:pt>
                <c:pt idx="351">
                  <c:v>0.36260428955407603</c:v>
                </c:pt>
                <c:pt idx="352">
                  <c:v>0.36486708359873937</c:v>
                </c:pt>
                <c:pt idx="353">
                  <c:v>0.3596460596662</c:v>
                </c:pt>
                <c:pt idx="354">
                  <c:v>0.36019998299658063</c:v>
                </c:pt>
                <c:pt idx="355">
                  <c:v>0.35998921824765207</c:v>
                </c:pt>
                <c:pt idx="356">
                  <c:v>0.36157196761995208</c:v>
                </c:pt>
                <c:pt idx="357">
                  <c:v>0.36020069724178355</c:v>
                </c:pt>
                <c:pt idx="358">
                  <c:v>0.3599644560444642</c:v>
                </c:pt>
                <c:pt idx="359">
                  <c:v>0.36221928482595811</c:v>
                </c:pt>
                <c:pt idx="360">
                  <c:v>0.36208207763828837</c:v>
                </c:pt>
                <c:pt idx="361">
                  <c:v>0.36375299036085695</c:v>
                </c:pt>
                <c:pt idx="362">
                  <c:v>0.35764429516572399</c:v>
                </c:pt>
                <c:pt idx="363">
                  <c:v>0.34395368447573149</c:v>
                </c:pt>
                <c:pt idx="364">
                  <c:v>0.33072244145527013</c:v>
                </c:pt>
                <c:pt idx="365">
                  <c:v>0.33285902679839485</c:v>
                </c:pt>
                <c:pt idx="366">
                  <c:v>0.33595837068376727</c:v>
                </c:pt>
                <c:pt idx="367">
                  <c:v>0.33448472457483797</c:v>
                </c:pt>
                <c:pt idx="368">
                  <c:v>0.33432800070423968</c:v>
                </c:pt>
                <c:pt idx="369">
                  <c:v>0.33301050168918001</c:v>
                </c:pt>
                <c:pt idx="370">
                  <c:v>0.33609502957602544</c:v>
                </c:pt>
                <c:pt idx="371">
                  <c:v>0.3352185192577104</c:v>
                </c:pt>
                <c:pt idx="372">
                  <c:v>0.33802811088535434</c:v>
                </c:pt>
                <c:pt idx="373">
                  <c:v>0.33974950823757444</c:v>
                </c:pt>
                <c:pt idx="374">
                  <c:v>0.34454482911369461</c:v>
                </c:pt>
                <c:pt idx="375">
                  <c:v>0.34395797732154021</c:v>
                </c:pt>
                <c:pt idx="376">
                  <c:v>0.34359777842714051</c:v>
                </c:pt>
                <c:pt idx="377">
                  <c:v>0.34518237053226264</c:v>
                </c:pt>
                <c:pt idx="378">
                  <c:v>0.34606573781613081</c:v>
                </c:pt>
                <c:pt idx="379">
                  <c:v>0.34399698131149475</c:v>
                </c:pt>
                <c:pt idx="380">
                  <c:v>0.34441925841601562</c:v>
                </c:pt>
                <c:pt idx="381">
                  <c:v>0.34445706123753411</c:v>
                </c:pt>
                <c:pt idx="382">
                  <c:v>0.34477978916768609</c:v>
                </c:pt>
                <c:pt idx="383">
                  <c:v>0.34477122546798061</c:v>
                </c:pt>
                <c:pt idx="384">
                  <c:v>0.34442744141474374</c:v>
                </c:pt>
                <c:pt idx="385">
                  <c:v>0.34540573087862564</c:v>
                </c:pt>
                <c:pt idx="386">
                  <c:v>0.34343808967368206</c:v>
                </c:pt>
                <c:pt idx="387">
                  <c:v>0.35170823759682412</c:v>
                </c:pt>
                <c:pt idx="388">
                  <c:v>0.35158122382407242</c:v>
                </c:pt>
                <c:pt idx="389">
                  <c:v>0.35467823788726199</c:v>
                </c:pt>
                <c:pt idx="390">
                  <c:v>0.35839261258940525</c:v>
                </c:pt>
                <c:pt idx="391">
                  <c:v>0.3648574974721035</c:v>
                </c:pt>
                <c:pt idx="392">
                  <c:v>0.37342524621202028</c:v>
                </c:pt>
                <c:pt idx="393">
                  <c:v>0.37377996146505144</c:v>
                </c:pt>
                <c:pt idx="394">
                  <c:v>0.37633964103085404</c:v>
                </c:pt>
                <c:pt idx="395">
                  <c:v>0.38103475397900788</c:v>
                </c:pt>
                <c:pt idx="396">
                  <c:v>0.37644149491578222</c:v>
                </c:pt>
                <c:pt idx="397">
                  <c:v>0.37905849599894098</c:v>
                </c:pt>
                <c:pt idx="398">
                  <c:v>0.37482899167831807</c:v>
                </c:pt>
                <c:pt idx="399">
                  <c:v>0.36905207511698845</c:v>
                </c:pt>
                <c:pt idx="400">
                  <c:v>0.37134945332383096</c:v>
                </c:pt>
                <c:pt idx="401">
                  <c:v>0.3764053172217397</c:v>
                </c:pt>
                <c:pt idx="402">
                  <c:v>0.37576577093698815</c:v>
                </c:pt>
                <c:pt idx="403">
                  <c:v>0.3804560934581116</c:v>
                </c:pt>
                <c:pt idx="404">
                  <c:v>0.38090555882894589</c:v>
                </c:pt>
                <c:pt idx="405">
                  <c:v>0.38064225501106186</c:v>
                </c:pt>
                <c:pt idx="406">
                  <c:v>0.38153302631197494</c:v>
                </c:pt>
                <c:pt idx="407">
                  <c:v>0.38173739901416864</c:v>
                </c:pt>
                <c:pt idx="408">
                  <c:v>0.38166098384838454</c:v>
                </c:pt>
                <c:pt idx="409">
                  <c:v>0.38145838812131977</c:v>
                </c:pt>
                <c:pt idx="410">
                  <c:v>0.39145031318277784</c:v>
                </c:pt>
                <c:pt idx="411">
                  <c:v>0.3865212944950856</c:v>
                </c:pt>
                <c:pt idx="412">
                  <c:v>0.3884511983661445</c:v>
                </c:pt>
                <c:pt idx="413">
                  <c:v>0.39517575370997793</c:v>
                </c:pt>
                <c:pt idx="414">
                  <c:v>0.39312988455370657</c:v>
                </c:pt>
                <c:pt idx="415">
                  <c:v>0.39362080723263998</c:v>
                </c:pt>
                <c:pt idx="416">
                  <c:v>0.39002259524153832</c:v>
                </c:pt>
                <c:pt idx="417">
                  <c:v>0.39183737038066058</c:v>
                </c:pt>
                <c:pt idx="418">
                  <c:v>0.40555918773945593</c:v>
                </c:pt>
                <c:pt idx="419">
                  <c:v>0.40726000214343738</c:v>
                </c:pt>
                <c:pt idx="420">
                  <c:v>0.40974756275054153</c:v>
                </c:pt>
                <c:pt idx="421">
                  <c:v>0.40740542014071235</c:v>
                </c:pt>
                <c:pt idx="422">
                  <c:v>0.43465641307385805</c:v>
                </c:pt>
                <c:pt idx="423">
                  <c:v>0.42163265895077828</c:v>
                </c:pt>
                <c:pt idx="424">
                  <c:v>0.42221457486984493</c:v>
                </c:pt>
                <c:pt idx="425">
                  <c:v>0.41569009647421484</c:v>
                </c:pt>
                <c:pt idx="426">
                  <c:v>0.40511708194016882</c:v>
                </c:pt>
                <c:pt idx="427">
                  <c:v>0.40032100852653107</c:v>
                </c:pt>
                <c:pt idx="428">
                  <c:v>0.39542417497088733</c:v>
                </c:pt>
                <c:pt idx="429">
                  <c:v>0.40253650654468826</c:v>
                </c:pt>
                <c:pt idx="430">
                  <c:v>0.40757534411763813</c:v>
                </c:pt>
                <c:pt idx="431">
                  <c:v>0.41842940146423213</c:v>
                </c:pt>
                <c:pt idx="432">
                  <c:v>0.41978043018526739</c:v>
                </c:pt>
                <c:pt idx="433">
                  <c:v>0.41119842673672113</c:v>
                </c:pt>
                <c:pt idx="434">
                  <c:v>0.4324753151938166</c:v>
                </c:pt>
                <c:pt idx="435">
                  <c:v>0.43182275295291778</c:v>
                </c:pt>
                <c:pt idx="436">
                  <c:v>0.43071853824357581</c:v>
                </c:pt>
                <c:pt idx="437">
                  <c:v>0.41439683381911763</c:v>
                </c:pt>
                <c:pt idx="438">
                  <c:v>0.39915604553137551</c:v>
                </c:pt>
                <c:pt idx="439">
                  <c:v>0.40594319320826894</c:v>
                </c:pt>
                <c:pt idx="440">
                  <c:v>0.40288739516455563</c:v>
                </c:pt>
                <c:pt idx="441">
                  <c:v>0.40241561462172754</c:v>
                </c:pt>
                <c:pt idx="442">
                  <c:v>0.40564636342603039</c:v>
                </c:pt>
                <c:pt idx="443">
                  <c:v>0.40520127031561876</c:v>
                </c:pt>
                <c:pt idx="444">
                  <c:v>0.40495607868267258</c:v>
                </c:pt>
                <c:pt idx="445">
                  <c:v>0.40408186244933447</c:v>
                </c:pt>
                <c:pt idx="446">
                  <c:v>0.40253444990392417</c:v>
                </c:pt>
                <c:pt idx="447">
                  <c:v>0.40895556081804152</c:v>
                </c:pt>
                <c:pt idx="448">
                  <c:v>0.40212700954003738</c:v>
                </c:pt>
                <c:pt idx="449">
                  <c:v>0.40733717293721694</c:v>
                </c:pt>
                <c:pt idx="450">
                  <c:v>0.40989257688599595</c:v>
                </c:pt>
                <c:pt idx="451">
                  <c:v>0.4090177449964052</c:v>
                </c:pt>
                <c:pt idx="452">
                  <c:v>0.40925415119411285</c:v>
                </c:pt>
                <c:pt idx="453">
                  <c:v>0.41027381319329581</c:v>
                </c:pt>
                <c:pt idx="454">
                  <c:v>0.40887364034946105</c:v>
                </c:pt>
                <c:pt idx="455">
                  <c:v>0.41048631828466653</c:v>
                </c:pt>
                <c:pt idx="456">
                  <c:v>0.41026164476823085</c:v>
                </c:pt>
                <c:pt idx="457">
                  <c:v>0.40693549642279658</c:v>
                </c:pt>
                <c:pt idx="458">
                  <c:v>0.40703513118626961</c:v>
                </c:pt>
                <c:pt idx="459">
                  <c:v>0.40571801197089236</c:v>
                </c:pt>
                <c:pt idx="460">
                  <c:v>0.40413425111432399</c:v>
                </c:pt>
                <c:pt idx="461">
                  <c:v>0.4024876532894045</c:v>
                </c:pt>
                <c:pt idx="462">
                  <c:v>0.40350700969456044</c:v>
                </c:pt>
                <c:pt idx="463">
                  <c:v>0.4032504976604484</c:v>
                </c:pt>
                <c:pt idx="464">
                  <c:v>0.40013835970749206</c:v>
                </c:pt>
                <c:pt idx="465">
                  <c:v>0.40078766137548744</c:v>
                </c:pt>
                <c:pt idx="466">
                  <c:v>0.40238245540978568</c:v>
                </c:pt>
                <c:pt idx="467">
                  <c:v>0.41185695033536107</c:v>
                </c:pt>
                <c:pt idx="468">
                  <c:v>0.42307153318274354</c:v>
                </c:pt>
                <c:pt idx="469">
                  <c:v>0.42184687683196181</c:v>
                </c:pt>
                <c:pt idx="470">
                  <c:v>0.42036584069359306</c:v>
                </c:pt>
                <c:pt idx="471">
                  <c:v>0.42721152118959543</c:v>
                </c:pt>
                <c:pt idx="472">
                  <c:v>0.42513758024931736</c:v>
                </c:pt>
                <c:pt idx="473">
                  <c:v>0.42215688092060866</c:v>
                </c:pt>
                <c:pt idx="474">
                  <c:v>0.42075202621793334</c:v>
                </c:pt>
                <c:pt idx="475">
                  <c:v>0.42941648326390458</c:v>
                </c:pt>
                <c:pt idx="476">
                  <c:v>0.42917025585371332</c:v>
                </c:pt>
                <c:pt idx="477">
                  <c:v>0.42909275222479809</c:v>
                </c:pt>
                <c:pt idx="478">
                  <c:v>0.42855531354301984</c:v>
                </c:pt>
                <c:pt idx="479">
                  <c:v>0.45818158170206325</c:v>
                </c:pt>
                <c:pt idx="480">
                  <c:v>0.45767420353915578</c:v>
                </c:pt>
                <c:pt idx="481">
                  <c:v>0.45973551972049809</c:v>
                </c:pt>
                <c:pt idx="482">
                  <c:v>0.4587538812551219</c:v>
                </c:pt>
                <c:pt idx="483">
                  <c:v>0.45763250348095069</c:v>
                </c:pt>
                <c:pt idx="484">
                  <c:v>0.46059105973539038</c:v>
                </c:pt>
                <c:pt idx="485">
                  <c:v>0.45590386131260574</c:v>
                </c:pt>
                <c:pt idx="486">
                  <c:v>0.45480042418776911</c:v>
                </c:pt>
                <c:pt idx="487">
                  <c:v>0.45716759944301322</c:v>
                </c:pt>
                <c:pt idx="488">
                  <c:v>0.45509768546299484</c:v>
                </c:pt>
                <c:pt idx="489">
                  <c:v>0.45528222794722489</c:v>
                </c:pt>
                <c:pt idx="490">
                  <c:v>0.4565294830925849</c:v>
                </c:pt>
                <c:pt idx="491">
                  <c:v>0.45650593397796752</c:v>
                </c:pt>
                <c:pt idx="492">
                  <c:v>0.45656558480409121</c:v>
                </c:pt>
                <c:pt idx="493">
                  <c:v>0.4566920093948858</c:v>
                </c:pt>
                <c:pt idx="494">
                  <c:v>0.46286597853338951</c:v>
                </c:pt>
                <c:pt idx="495">
                  <c:v>0.46308258769176236</c:v>
                </c:pt>
                <c:pt idx="496">
                  <c:v>0.46165518236398884</c:v>
                </c:pt>
                <c:pt idx="497">
                  <c:v>0.46203264032016339</c:v>
                </c:pt>
                <c:pt idx="498">
                  <c:v>0.46313545358589286</c:v>
                </c:pt>
                <c:pt idx="499">
                  <c:v>0.46162755987575221</c:v>
                </c:pt>
                <c:pt idx="500">
                  <c:v>0.46149641817493126</c:v>
                </c:pt>
                <c:pt idx="501">
                  <c:v>0.46160072722101136</c:v>
                </c:pt>
                <c:pt idx="502">
                  <c:v>0.46039285306819339</c:v>
                </c:pt>
                <c:pt idx="503">
                  <c:v>0.46406289417583402</c:v>
                </c:pt>
                <c:pt idx="504">
                  <c:v>0.45815645439340646</c:v>
                </c:pt>
                <c:pt idx="505">
                  <c:v>0.4559754908855056</c:v>
                </c:pt>
                <c:pt idx="506">
                  <c:v>0.45490940982001915</c:v>
                </c:pt>
                <c:pt idx="507">
                  <c:v>0.45327465516580112</c:v>
                </c:pt>
                <c:pt idx="508">
                  <c:v>0.45380923178598676</c:v>
                </c:pt>
                <c:pt idx="509">
                  <c:v>0.45342432282836476</c:v>
                </c:pt>
                <c:pt idx="510">
                  <c:v>0.45642847077373538</c:v>
                </c:pt>
                <c:pt idx="511">
                  <c:v>0.45953662537599149</c:v>
                </c:pt>
                <c:pt idx="512">
                  <c:v>0.45845207837666047</c:v>
                </c:pt>
                <c:pt idx="513">
                  <c:v>0.45876730179491576</c:v>
                </c:pt>
                <c:pt idx="514">
                  <c:v>0.45903280108851358</c:v>
                </c:pt>
                <c:pt idx="515">
                  <c:v>0.45916757856748108</c:v>
                </c:pt>
                <c:pt idx="516">
                  <c:v>0.45716870679874461</c:v>
                </c:pt>
                <c:pt idx="517">
                  <c:v>0.45714937033598285</c:v>
                </c:pt>
                <c:pt idx="518">
                  <c:v>0.45513570252845903</c:v>
                </c:pt>
                <c:pt idx="519">
                  <c:v>0.45472928136515439</c:v>
                </c:pt>
                <c:pt idx="520">
                  <c:v>0.45514408666994854</c:v>
                </c:pt>
                <c:pt idx="521">
                  <c:v>0.45364781960517947</c:v>
                </c:pt>
                <c:pt idx="522">
                  <c:v>0.4538941735879411</c:v>
                </c:pt>
                <c:pt idx="523">
                  <c:v>0.45586652672887934</c:v>
                </c:pt>
                <c:pt idx="524">
                  <c:v>0.45436634544983712</c:v>
                </c:pt>
                <c:pt idx="525">
                  <c:v>0.45185583326839213</c:v>
                </c:pt>
                <c:pt idx="526">
                  <c:v>0.45163139801179081</c:v>
                </c:pt>
                <c:pt idx="527">
                  <c:v>0.45430281865891459</c:v>
                </c:pt>
                <c:pt idx="528">
                  <c:v>0.45547836532174668</c:v>
                </c:pt>
                <c:pt idx="529">
                  <c:v>0.45740465612170012</c:v>
                </c:pt>
                <c:pt idx="530">
                  <c:v>0.45573674522003493</c:v>
                </c:pt>
                <c:pt idx="531">
                  <c:v>0.4546122905957462</c:v>
                </c:pt>
                <c:pt idx="532">
                  <c:v>0.45596046129435369</c:v>
                </c:pt>
                <c:pt idx="533">
                  <c:v>0.45836721896170063</c:v>
                </c:pt>
                <c:pt idx="534">
                  <c:v>0.45849136066854307</c:v>
                </c:pt>
                <c:pt idx="535">
                  <c:v>0.45735712615708707</c:v>
                </c:pt>
                <c:pt idx="536">
                  <c:v>0.45691314325798926</c:v>
                </c:pt>
                <c:pt idx="537">
                  <c:v>0.45318350736599317</c:v>
                </c:pt>
                <c:pt idx="538">
                  <c:v>0.45126154925157608</c:v>
                </c:pt>
                <c:pt idx="539">
                  <c:v>0.44989573625927154</c:v>
                </c:pt>
                <c:pt idx="540">
                  <c:v>0.45056798526896447</c:v>
                </c:pt>
                <c:pt idx="541">
                  <c:v>0.45078134215096277</c:v>
                </c:pt>
                <c:pt idx="542">
                  <c:v>0.45113982208039433</c:v>
                </c:pt>
                <c:pt idx="543">
                  <c:v>0.46967887242133594</c:v>
                </c:pt>
                <c:pt idx="544">
                  <c:v>0.46929926954144258</c:v>
                </c:pt>
                <c:pt idx="545">
                  <c:v>0.47216503751768168</c:v>
                </c:pt>
                <c:pt idx="546">
                  <c:v>0.47026495689893305</c:v>
                </c:pt>
                <c:pt idx="547">
                  <c:v>0.46961218233972962</c:v>
                </c:pt>
                <c:pt idx="548">
                  <c:v>0.46801565527878686</c:v>
                </c:pt>
                <c:pt idx="549">
                  <c:v>0.46682451873750463</c:v>
                </c:pt>
                <c:pt idx="550">
                  <c:v>0.46961443143710463</c:v>
                </c:pt>
                <c:pt idx="551">
                  <c:v>0.47276128259653183</c:v>
                </c:pt>
                <c:pt idx="552">
                  <c:v>0.47020331096871126</c:v>
                </c:pt>
                <c:pt idx="553">
                  <c:v>0.46903180414204998</c:v>
                </c:pt>
                <c:pt idx="554">
                  <c:v>0.46877113906365225</c:v>
                </c:pt>
                <c:pt idx="555">
                  <c:v>0.46946940184340497</c:v>
                </c:pt>
                <c:pt idx="556">
                  <c:v>0.47128144839309788</c:v>
                </c:pt>
                <c:pt idx="557">
                  <c:v>0.47658777905894123</c:v>
                </c:pt>
                <c:pt idx="558">
                  <c:v>0.47948982162206227</c:v>
                </c:pt>
                <c:pt idx="559">
                  <c:v>0.47773467272001613</c:v>
                </c:pt>
                <c:pt idx="560">
                  <c:v>0.47712817793385953</c:v>
                </c:pt>
                <c:pt idx="561">
                  <c:v>0.47765232168514976</c:v>
                </c:pt>
                <c:pt idx="562">
                  <c:v>0.47798897979203075</c:v>
                </c:pt>
                <c:pt idx="563">
                  <c:v>0.47789171693188565</c:v>
                </c:pt>
                <c:pt idx="564">
                  <c:v>0.47910376918586817</c:v>
                </c:pt>
                <c:pt idx="565">
                  <c:v>0.47865156946616877</c:v>
                </c:pt>
                <c:pt idx="566">
                  <c:v>0.47993847406791917</c:v>
                </c:pt>
                <c:pt idx="567">
                  <c:v>0.47371802260036366</c:v>
                </c:pt>
                <c:pt idx="568">
                  <c:v>0.47377262498845768</c:v>
                </c:pt>
                <c:pt idx="569">
                  <c:v>0.47378870364380382</c:v>
                </c:pt>
                <c:pt idx="570">
                  <c:v>0.47642652955979997</c:v>
                </c:pt>
                <c:pt idx="571">
                  <c:v>0.47770691703839407</c:v>
                </c:pt>
                <c:pt idx="572">
                  <c:v>0.47735633388484738</c:v>
                </c:pt>
                <c:pt idx="573">
                  <c:v>0.47871718092394883</c:v>
                </c:pt>
                <c:pt idx="574">
                  <c:v>0.47486813308562492</c:v>
                </c:pt>
                <c:pt idx="575">
                  <c:v>0.47854146928986657</c:v>
                </c:pt>
                <c:pt idx="576">
                  <c:v>0.47701837583497986</c:v>
                </c:pt>
                <c:pt idx="577">
                  <c:v>0.47637351115223675</c:v>
                </c:pt>
                <c:pt idx="578">
                  <c:v>0.47879029850872584</c:v>
                </c:pt>
                <c:pt idx="579">
                  <c:v>0.48462753088356014</c:v>
                </c:pt>
                <c:pt idx="580">
                  <c:v>0.48512745850020894</c:v>
                </c:pt>
                <c:pt idx="581">
                  <c:v>0.48058791620293134</c:v>
                </c:pt>
                <c:pt idx="582">
                  <c:v>0.47995518740219661</c:v>
                </c:pt>
                <c:pt idx="583">
                  <c:v>0.47889274651132663</c:v>
                </c:pt>
                <c:pt idx="584">
                  <c:v>0.47863872355005826</c:v>
                </c:pt>
                <c:pt idx="585">
                  <c:v>0.47723809640211384</c:v>
                </c:pt>
                <c:pt idx="586">
                  <c:v>0.47981187030185402</c:v>
                </c:pt>
                <c:pt idx="587">
                  <c:v>0.48263947272301239</c:v>
                </c:pt>
                <c:pt idx="588">
                  <c:v>0.48216199753595684</c:v>
                </c:pt>
                <c:pt idx="589">
                  <c:v>0.4848950615821413</c:v>
                </c:pt>
                <c:pt idx="590">
                  <c:v>0.48671700856654132</c:v>
                </c:pt>
                <c:pt idx="591">
                  <c:v>0.48718315361739362</c:v>
                </c:pt>
                <c:pt idx="592">
                  <c:v>0.48477918468073861</c:v>
                </c:pt>
                <c:pt idx="593">
                  <c:v>0.48764134876928866</c:v>
                </c:pt>
                <c:pt idx="594">
                  <c:v>0.48943514146317663</c:v>
                </c:pt>
                <c:pt idx="595">
                  <c:v>0.49136605071110645</c:v>
                </c:pt>
                <c:pt idx="596">
                  <c:v>0.49195250459131706</c:v>
                </c:pt>
                <c:pt idx="597">
                  <c:v>0.49487278869705703</c:v>
                </c:pt>
                <c:pt idx="598">
                  <c:v>0.49419314930072916</c:v>
                </c:pt>
                <c:pt idx="599">
                  <c:v>0.49519281363345197</c:v>
                </c:pt>
                <c:pt idx="600">
                  <c:v>0.50404163589699402</c:v>
                </c:pt>
                <c:pt idx="601">
                  <c:v>0.50665534679128021</c:v>
                </c:pt>
                <c:pt idx="602">
                  <c:v>0.51058436146534458</c:v>
                </c:pt>
                <c:pt idx="603">
                  <c:v>0.50691224265253187</c:v>
                </c:pt>
                <c:pt idx="604">
                  <c:v>0.5070158835691122</c:v>
                </c:pt>
                <c:pt idx="605">
                  <c:v>0.51291683779064223</c:v>
                </c:pt>
                <c:pt idx="606">
                  <c:v>0.51513908253336749</c:v>
                </c:pt>
                <c:pt idx="607">
                  <c:v>0.51409271010837332</c:v>
                </c:pt>
                <c:pt idx="608">
                  <c:v>0.51582576033168404</c:v>
                </c:pt>
                <c:pt idx="609">
                  <c:v>0.51613228730473837</c:v>
                </c:pt>
                <c:pt idx="610">
                  <c:v>0.51580172138740099</c:v>
                </c:pt>
                <c:pt idx="611">
                  <c:v>0.51609628443438693</c:v>
                </c:pt>
                <c:pt idx="612">
                  <c:v>0.51759545840543142</c:v>
                </c:pt>
                <c:pt idx="613">
                  <c:v>0.51592494315695625</c:v>
                </c:pt>
                <c:pt idx="614">
                  <c:v>0.51237131998775876</c:v>
                </c:pt>
                <c:pt idx="615">
                  <c:v>0.53091275579041475</c:v>
                </c:pt>
                <c:pt idx="616">
                  <c:v>0.54747124935583402</c:v>
                </c:pt>
                <c:pt idx="617">
                  <c:v>0.54644493810948791</c:v>
                </c:pt>
                <c:pt idx="618">
                  <c:v>0.54222499747539543</c:v>
                </c:pt>
                <c:pt idx="619">
                  <c:v>0.54552129337813571</c:v>
                </c:pt>
                <c:pt idx="620">
                  <c:v>0.54564623799531453</c:v>
                </c:pt>
                <c:pt idx="621">
                  <c:v>0.55354499117867462</c:v>
                </c:pt>
                <c:pt idx="622">
                  <c:v>0.54584852563871089</c:v>
                </c:pt>
                <c:pt idx="623">
                  <c:v>0.54539177946021011</c:v>
                </c:pt>
                <c:pt idx="624">
                  <c:v>0.54365243087350945</c:v>
                </c:pt>
                <c:pt idx="625">
                  <c:v>0.54433904295759117</c:v>
                </c:pt>
                <c:pt idx="626">
                  <c:v>0.54584739324250531</c:v>
                </c:pt>
                <c:pt idx="627">
                  <c:v>0.54580348603811202</c:v>
                </c:pt>
                <c:pt idx="628">
                  <c:v>0.54422144961401853</c:v>
                </c:pt>
                <c:pt idx="629">
                  <c:v>0.54330783028034779</c:v>
                </c:pt>
                <c:pt idx="630">
                  <c:v>0.54026478604307726</c:v>
                </c:pt>
                <c:pt idx="631">
                  <c:v>0.5396622762914659</c:v>
                </c:pt>
                <c:pt idx="632">
                  <c:v>0.53906701884762454</c:v>
                </c:pt>
                <c:pt idx="633">
                  <c:v>0.54077910416743258</c:v>
                </c:pt>
                <c:pt idx="634">
                  <c:v>0.54157506384654697</c:v>
                </c:pt>
                <c:pt idx="635">
                  <c:v>0.54002568055856293</c:v>
                </c:pt>
                <c:pt idx="636">
                  <c:v>0.54018526151769775</c:v>
                </c:pt>
                <c:pt idx="637">
                  <c:v>0.5426107516403923</c:v>
                </c:pt>
                <c:pt idx="638">
                  <c:v>0.54595519863885433</c:v>
                </c:pt>
                <c:pt idx="639">
                  <c:v>0.52430819999564948</c:v>
                </c:pt>
                <c:pt idx="640">
                  <c:v>0.51805945393132191</c:v>
                </c:pt>
                <c:pt idx="641">
                  <c:v>0.51027604666894089</c:v>
                </c:pt>
                <c:pt idx="642">
                  <c:v>0.50759536426949936</c:v>
                </c:pt>
                <c:pt idx="643">
                  <c:v>0.50935476354048403</c:v>
                </c:pt>
                <c:pt idx="644">
                  <c:v>0.50061031903274078</c:v>
                </c:pt>
                <c:pt idx="645">
                  <c:v>0.50172462096500392</c:v>
                </c:pt>
                <c:pt idx="646">
                  <c:v>0.49880747429667399</c:v>
                </c:pt>
                <c:pt idx="647">
                  <c:v>0.4970282542404354</c:v>
                </c:pt>
                <c:pt idx="648">
                  <c:v>0.49657561863711436</c:v>
                </c:pt>
                <c:pt idx="649">
                  <c:v>0.49570480249022814</c:v>
                </c:pt>
                <c:pt idx="650">
                  <c:v>0.49997726071362791</c:v>
                </c:pt>
                <c:pt idx="651">
                  <c:v>0.50148980343262473</c:v>
                </c:pt>
                <c:pt idx="652">
                  <c:v>0.49894177415461216</c:v>
                </c:pt>
                <c:pt idx="653">
                  <c:v>0.50286876901638644</c:v>
                </c:pt>
                <c:pt idx="654">
                  <c:v>0.50292732907579618</c:v>
                </c:pt>
                <c:pt idx="655">
                  <c:v>0.5070175395509442</c:v>
                </c:pt>
                <c:pt idx="656">
                  <c:v>0.50343426732791696</c:v>
                </c:pt>
                <c:pt idx="657">
                  <c:v>0.50450547624936493</c:v>
                </c:pt>
                <c:pt idx="658">
                  <c:v>0.50348526375093761</c:v>
                </c:pt>
                <c:pt idx="659">
                  <c:v>0.50643650042141108</c:v>
                </c:pt>
                <c:pt idx="660">
                  <c:v>0.50734522534196513</c:v>
                </c:pt>
                <c:pt idx="661">
                  <c:v>0.50822029319507489</c:v>
                </c:pt>
                <c:pt idx="662">
                  <c:v>0.50111088729912967</c:v>
                </c:pt>
                <c:pt idx="663">
                  <c:v>0.5085311268812619</c:v>
                </c:pt>
                <c:pt idx="664">
                  <c:v>0.50631063394557663</c:v>
                </c:pt>
                <c:pt idx="665">
                  <c:v>0.50002611273852349</c:v>
                </c:pt>
                <c:pt idx="666">
                  <c:v>0.50095368242826133</c:v>
                </c:pt>
                <c:pt idx="667">
                  <c:v>0.50142530053845147</c:v>
                </c:pt>
                <c:pt idx="668">
                  <c:v>0.4982262571078801</c:v>
                </c:pt>
                <c:pt idx="669">
                  <c:v>0.49793750177077251</c:v>
                </c:pt>
                <c:pt idx="670">
                  <c:v>0.49878571487514528</c:v>
                </c:pt>
                <c:pt idx="671">
                  <c:v>0.4954089611652891</c:v>
                </c:pt>
                <c:pt idx="672">
                  <c:v>0.49395625297358109</c:v>
                </c:pt>
                <c:pt idx="673">
                  <c:v>0.49933679625274119</c:v>
                </c:pt>
                <c:pt idx="674">
                  <c:v>0.47026710637190949</c:v>
                </c:pt>
                <c:pt idx="675">
                  <c:v>0.48418167304000831</c:v>
                </c:pt>
                <c:pt idx="676">
                  <c:v>0.48422189478003036</c:v>
                </c:pt>
                <c:pt idx="677">
                  <c:v>0.48347207276653315</c:v>
                </c:pt>
                <c:pt idx="678">
                  <c:v>0.49839486944745892</c:v>
                </c:pt>
                <c:pt idx="679">
                  <c:v>0.50545659243179175</c:v>
                </c:pt>
                <c:pt idx="680">
                  <c:v>0.51278234687398272</c:v>
                </c:pt>
                <c:pt idx="681">
                  <c:v>0.50522949868349509</c:v>
                </c:pt>
                <c:pt idx="682">
                  <c:v>0.49854002329462788</c:v>
                </c:pt>
                <c:pt idx="683">
                  <c:v>0.48626807108880415</c:v>
                </c:pt>
                <c:pt idx="684">
                  <c:v>0.48498202994171019</c:v>
                </c:pt>
                <c:pt idx="685">
                  <c:v>0.49859307860858387</c:v>
                </c:pt>
                <c:pt idx="686">
                  <c:v>0.47286489132180221</c:v>
                </c:pt>
                <c:pt idx="687">
                  <c:v>0.47125408274062075</c:v>
                </c:pt>
                <c:pt idx="688">
                  <c:v>0.47052849506380878</c:v>
                </c:pt>
                <c:pt idx="689">
                  <c:v>0.49542245934753276</c:v>
                </c:pt>
                <c:pt idx="690">
                  <c:v>0.51495872744716586</c:v>
                </c:pt>
                <c:pt idx="691">
                  <c:v>0.50667447174549274</c:v>
                </c:pt>
                <c:pt idx="692">
                  <c:v>0.50597898338739078</c:v>
                </c:pt>
                <c:pt idx="693">
                  <c:v>0.51416952746080402</c:v>
                </c:pt>
                <c:pt idx="694">
                  <c:v>0.51512602547010444</c:v>
                </c:pt>
                <c:pt idx="695">
                  <c:v>0.5172397240100135</c:v>
                </c:pt>
                <c:pt idx="696">
                  <c:v>0.51972645839341514</c:v>
                </c:pt>
                <c:pt idx="697">
                  <c:v>0.52204514637681254</c:v>
                </c:pt>
                <c:pt idx="698">
                  <c:v>0.52451759541356513</c:v>
                </c:pt>
                <c:pt idx="699">
                  <c:v>0.51560044951314676</c:v>
                </c:pt>
                <c:pt idx="700">
                  <c:v>0.52449743265782467</c:v>
                </c:pt>
                <c:pt idx="701">
                  <c:v>0.52269894463790734</c:v>
                </c:pt>
                <c:pt idx="702">
                  <c:v>0.51821966548796394</c:v>
                </c:pt>
                <c:pt idx="703">
                  <c:v>0.5188511187430539</c:v>
                </c:pt>
                <c:pt idx="704">
                  <c:v>0.51839512069001792</c:v>
                </c:pt>
                <c:pt idx="705">
                  <c:v>0.51616924508307072</c:v>
                </c:pt>
                <c:pt idx="706">
                  <c:v>0.51474050553245865</c:v>
                </c:pt>
                <c:pt idx="707">
                  <c:v>0.50908246425608994</c:v>
                </c:pt>
                <c:pt idx="708">
                  <c:v>0.51004749684056949</c:v>
                </c:pt>
                <c:pt idx="709">
                  <c:v>0.51600097230890951</c:v>
                </c:pt>
                <c:pt idx="710">
                  <c:v>0.51563858043976363</c:v>
                </c:pt>
                <c:pt idx="711">
                  <c:v>0.51770077455643426</c:v>
                </c:pt>
                <c:pt idx="712">
                  <c:v>0.52003084420380885</c:v>
                </c:pt>
                <c:pt idx="713">
                  <c:v>0.52006195071246664</c:v>
                </c:pt>
                <c:pt idx="714">
                  <c:v>0.5190730851060128</c:v>
                </c:pt>
                <c:pt idx="715">
                  <c:v>0.51619816143646424</c:v>
                </c:pt>
                <c:pt idx="716">
                  <c:v>0.51793100836637596</c:v>
                </c:pt>
                <c:pt idx="717">
                  <c:v>0.51736434578933699</c:v>
                </c:pt>
                <c:pt idx="718">
                  <c:v>0.51215315822568974</c:v>
                </c:pt>
                <c:pt idx="719">
                  <c:v>0.50041003750500868</c:v>
                </c:pt>
                <c:pt idx="720">
                  <c:v>0.48436918730795836</c:v>
                </c:pt>
                <c:pt idx="721">
                  <c:v>0.47316659135264577</c:v>
                </c:pt>
                <c:pt idx="722">
                  <c:v>0.46634335263931759</c:v>
                </c:pt>
                <c:pt idx="723">
                  <c:v>0.45482063082407864</c:v>
                </c:pt>
                <c:pt idx="724">
                  <c:v>0.45811980246474282</c:v>
                </c:pt>
                <c:pt idx="725">
                  <c:v>0.46597367518042954</c:v>
                </c:pt>
                <c:pt idx="726">
                  <c:v>0.46481580097088804</c:v>
                </c:pt>
                <c:pt idx="727">
                  <c:v>0.45000382398230698</c:v>
                </c:pt>
                <c:pt idx="728">
                  <c:v>0.45176342737840364</c:v>
                </c:pt>
                <c:pt idx="729">
                  <c:v>0.45064490913365635</c:v>
                </c:pt>
                <c:pt idx="730">
                  <c:v>0.45293814440432273</c:v>
                </c:pt>
                <c:pt idx="731">
                  <c:v>0.4451304183404638</c:v>
                </c:pt>
                <c:pt idx="732">
                  <c:v>0.44881101975869597</c:v>
                </c:pt>
                <c:pt idx="733">
                  <c:v>0.44281978871761118</c:v>
                </c:pt>
                <c:pt idx="734">
                  <c:v>0.44856638069883376</c:v>
                </c:pt>
                <c:pt idx="735">
                  <c:v>0.4502716639460318</c:v>
                </c:pt>
                <c:pt idx="736">
                  <c:v>0.44381104640554392</c:v>
                </c:pt>
                <c:pt idx="737">
                  <c:v>0.45529218383833098</c:v>
                </c:pt>
                <c:pt idx="738">
                  <c:v>0.46282132898663253</c:v>
                </c:pt>
                <c:pt idx="739">
                  <c:v>0.45508012919371299</c:v>
                </c:pt>
                <c:pt idx="740">
                  <c:v>0.45726938667320527</c:v>
                </c:pt>
                <c:pt idx="741">
                  <c:v>0.4561198577062891</c:v>
                </c:pt>
                <c:pt idx="742">
                  <c:v>0.45500559882488295</c:v>
                </c:pt>
                <c:pt idx="743">
                  <c:v>0.45367758978336648</c:v>
                </c:pt>
                <c:pt idx="744">
                  <c:v>0.45433485095399273</c:v>
                </c:pt>
                <c:pt idx="745">
                  <c:v>0.45418242146040383</c:v>
                </c:pt>
                <c:pt idx="746">
                  <c:v>0.43683706105392733</c:v>
                </c:pt>
                <c:pt idx="747">
                  <c:v>0.43595680210615378</c:v>
                </c:pt>
                <c:pt idx="748">
                  <c:v>0.43635161066776357</c:v>
                </c:pt>
                <c:pt idx="749">
                  <c:v>0.437275030720365</c:v>
                </c:pt>
                <c:pt idx="750">
                  <c:v>0.42757541985111208</c:v>
                </c:pt>
                <c:pt idx="751">
                  <c:v>0.42500394148467091</c:v>
                </c:pt>
                <c:pt idx="752">
                  <c:v>0.42529874749207597</c:v>
                </c:pt>
                <c:pt idx="753">
                  <c:v>0.41975599389973661</c:v>
                </c:pt>
                <c:pt idx="754">
                  <c:v>0.41664682967441208</c:v>
                </c:pt>
                <c:pt idx="755">
                  <c:v>0.41388045213368119</c:v>
                </c:pt>
                <c:pt idx="756">
                  <c:v>0.42008069615854127</c:v>
                </c:pt>
                <c:pt idx="757">
                  <c:v>0.42567789473221618</c:v>
                </c:pt>
                <c:pt idx="758">
                  <c:v>0.44313047212249362</c:v>
                </c:pt>
                <c:pt idx="759">
                  <c:v>0.44278804140165928</c:v>
                </c:pt>
                <c:pt idx="760">
                  <c:v>0.4442911058591697</c:v>
                </c:pt>
                <c:pt idx="761">
                  <c:v>0.44475655761585614</c:v>
                </c:pt>
                <c:pt idx="762">
                  <c:v>0.44369305337734705</c:v>
                </c:pt>
                <c:pt idx="763">
                  <c:v>0.43810559319156728</c:v>
                </c:pt>
                <c:pt idx="764">
                  <c:v>0.44073773006839018</c:v>
                </c:pt>
                <c:pt idx="765">
                  <c:v>0.45515643499213337</c:v>
                </c:pt>
                <c:pt idx="766">
                  <c:v>0.44761588221557091</c:v>
                </c:pt>
                <c:pt idx="767">
                  <c:v>0.44706272154456234</c:v>
                </c:pt>
                <c:pt idx="768">
                  <c:v>0.444552578332711</c:v>
                </c:pt>
                <c:pt idx="769">
                  <c:v>0.48205665728000097</c:v>
                </c:pt>
                <c:pt idx="770">
                  <c:v>0.48625410009311532</c:v>
                </c:pt>
                <c:pt idx="771">
                  <c:v>0.47650517611168386</c:v>
                </c:pt>
                <c:pt idx="772">
                  <c:v>0.46923622070260018</c:v>
                </c:pt>
                <c:pt idx="773">
                  <c:v>0.47530083807680129</c:v>
                </c:pt>
                <c:pt idx="774">
                  <c:v>0.47563438720219792</c:v>
                </c:pt>
                <c:pt idx="775">
                  <c:v>0.47416154522580478</c:v>
                </c:pt>
                <c:pt idx="776">
                  <c:v>0.4776732988802268</c:v>
                </c:pt>
                <c:pt idx="777">
                  <c:v>0.47805629114165976</c:v>
                </c:pt>
                <c:pt idx="778">
                  <c:v>0.51709155621534819</c:v>
                </c:pt>
                <c:pt idx="779">
                  <c:v>0.49138607824599817</c:v>
                </c:pt>
                <c:pt idx="780">
                  <c:v>0.48646866619131507</c:v>
                </c:pt>
                <c:pt idx="781">
                  <c:v>0.48353238146965771</c:v>
                </c:pt>
                <c:pt idx="782">
                  <c:v>0.48161536961648199</c:v>
                </c:pt>
                <c:pt idx="783">
                  <c:v>0.48302701352689409</c:v>
                </c:pt>
                <c:pt idx="784">
                  <c:v>0.48377037912920245</c:v>
                </c:pt>
                <c:pt idx="785">
                  <c:v>0.48214594483631096</c:v>
                </c:pt>
                <c:pt idx="786">
                  <c:v>0.48486597428162709</c:v>
                </c:pt>
                <c:pt idx="787">
                  <c:v>0.4860150031278076</c:v>
                </c:pt>
                <c:pt idx="788">
                  <c:v>0.49296242665719497</c:v>
                </c:pt>
                <c:pt idx="789">
                  <c:v>0.50561056549771255</c:v>
                </c:pt>
                <c:pt idx="790">
                  <c:v>0.51189844875194523</c:v>
                </c:pt>
                <c:pt idx="791">
                  <c:v>0.5134556533237481</c:v>
                </c:pt>
                <c:pt idx="792">
                  <c:v>0.50773542363660717</c:v>
                </c:pt>
                <c:pt idx="793">
                  <c:v>0.50872413614141965</c:v>
                </c:pt>
                <c:pt idx="794">
                  <c:v>0.50939495498896059</c:v>
                </c:pt>
                <c:pt idx="795">
                  <c:v>0.50704546030431441</c:v>
                </c:pt>
                <c:pt idx="796">
                  <c:v>0.51045290726988002</c:v>
                </c:pt>
                <c:pt idx="797">
                  <c:v>0.51089004650348557</c:v>
                </c:pt>
                <c:pt idx="798">
                  <c:v>0.50924606985701337</c:v>
                </c:pt>
                <c:pt idx="799">
                  <c:v>0.50953677891469185</c:v>
                </c:pt>
                <c:pt idx="800">
                  <c:v>0.51080293836008495</c:v>
                </c:pt>
                <c:pt idx="801">
                  <c:v>0.51346967362406049</c:v>
                </c:pt>
                <c:pt idx="802">
                  <c:v>0.51220696301485558</c:v>
                </c:pt>
                <c:pt idx="803">
                  <c:v>0.51293237091433974</c:v>
                </c:pt>
                <c:pt idx="804">
                  <c:v>0.52107652771482049</c:v>
                </c:pt>
                <c:pt idx="805">
                  <c:v>0.51920530994381442</c:v>
                </c:pt>
                <c:pt idx="806">
                  <c:v>0.51661349642082444</c:v>
                </c:pt>
                <c:pt idx="807">
                  <c:v>0.51959349894290396</c:v>
                </c:pt>
                <c:pt idx="808">
                  <c:v>0.51476971798585802</c:v>
                </c:pt>
                <c:pt idx="809">
                  <c:v>0.51062803954191405</c:v>
                </c:pt>
                <c:pt idx="810">
                  <c:v>0.51582726586627925</c:v>
                </c:pt>
                <c:pt idx="811">
                  <c:v>0.52703096368244795</c:v>
                </c:pt>
                <c:pt idx="812">
                  <c:v>0.52742405699515749</c:v>
                </c:pt>
                <c:pt idx="813">
                  <c:v>0.52796905850306464</c:v>
                </c:pt>
                <c:pt idx="814">
                  <c:v>0.52793789887577203</c:v>
                </c:pt>
                <c:pt idx="815">
                  <c:v>0.52793453445746852</c:v>
                </c:pt>
                <c:pt idx="816">
                  <c:v>0.52576157831062198</c:v>
                </c:pt>
                <c:pt idx="817">
                  <c:v>0.52870796476638271</c:v>
                </c:pt>
                <c:pt idx="818">
                  <c:v>0.52181963020753719</c:v>
                </c:pt>
                <c:pt idx="819">
                  <c:v>0.54520268576778685</c:v>
                </c:pt>
                <c:pt idx="820">
                  <c:v>0.53165882638239459</c:v>
                </c:pt>
                <c:pt idx="821">
                  <c:v>0.53332078126534432</c:v>
                </c:pt>
                <c:pt idx="822">
                  <c:v>0.52982124196830527</c:v>
                </c:pt>
                <c:pt idx="823">
                  <c:v>0.52668001055439295</c:v>
                </c:pt>
                <c:pt idx="824">
                  <c:v>0.52807288533725671</c:v>
                </c:pt>
                <c:pt idx="825">
                  <c:v>0.53253457986085573</c:v>
                </c:pt>
                <c:pt idx="826">
                  <c:v>0.52072657050342486</c:v>
                </c:pt>
                <c:pt idx="827">
                  <c:v>0.52127974521449216</c:v>
                </c:pt>
                <c:pt idx="828">
                  <c:v>0.52641777278145541</c:v>
                </c:pt>
                <c:pt idx="829">
                  <c:v>0.52816985983486953</c:v>
                </c:pt>
                <c:pt idx="830">
                  <c:v>0.52635732312174421</c:v>
                </c:pt>
                <c:pt idx="831">
                  <c:v>0.51850194401617267</c:v>
                </c:pt>
                <c:pt idx="832">
                  <c:v>0.51287563266095126</c:v>
                </c:pt>
                <c:pt idx="833">
                  <c:v>0.50856924063521636</c:v>
                </c:pt>
                <c:pt idx="834">
                  <c:v>0.50940505148425486</c:v>
                </c:pt>
                <c:pt idx="835">
                  <c:v>0.50424884697847872</c:v>
                </c:pt>
                <c:pt idx="836">
                  <c:v>0.4936821765367565</c:v>
                </c:pt>
                <c:pt idx="837">
                  <c:v>0.48659333315124104</c:v>
                </c:pt>
                <c:pt idx="838">
                  <c:v>0.48658836363301206</c:v>
                </c:pt>
                <c:pt idx="839">
                  <c:v>0.48587061516097357</c:v>
                </c:pt>
                <c:pt idx="840">
                  <c:v>0.47952684753520969</c:v>
                </c:pt>
                <c:pt idx="841">
                  <c:v>0.47377177943004029</c:v>
                </c:pt>
                <c:pt idx="842">
                  <c:v>0.47868279068340369</c:v>
                </c:pt>
                <c:pt idx="843">
                  <c:v>0.47587355755312216</c:v>
                </c:pt>
                <c:pt idx="844">
                  <c:v>0.48345115604213407</c:v>
                </c:pt>
                <c:pt idx="845">
                  <c:v>0.47519261185033251</c:v>
                </c:pt>
                <c:pt idx="846">
                  <c:v>0.46993151654164905</c:v>
                </c:pt>
                <c:pt idx="847">
                  <c:v>0.46289852378030755</c:v>
                </c:pt>
                <c:pt idx="848">
                  <c:v>0.46642968603091545</c:v>
                </c:pt>
                <c:pt idx="849">
                  <c:v>0.46037730161272777</c:v>
                </c:pt>
                <c:pt idx="850">
                  <c:v>0.4610578893075441</c:v>
                </c:pt>
                <c:pt idx="851">
                  <c:v>0.45966395309788949</c:v>
                </c:pt>
                <c:pt idx="852">
                  <c:v>0.45383946561884886</c:v>
                </c:pt>
                <c:pt idx="853">
                  <c:v>0.44888828616610488</c:v>
                </c:pt>
                <c:pt idx="854">
                  <c:v>0.44865172142308041</c:v>
                </c:pt>
                <c:pt idx="855">
                  <c:v>0.43929155385511542</c:v>
                </c:pt>
                <c:pt idx="856">
                  <c:v>0.43872383928993075</c:v>
                </c:pt>
                <c:pt idx="857">
                  <c:v>0.43860460130303142</c:v>
                </c:pt>
                <c:pt idx="858">
                  <c:v>0.4329848914240918</c:v>
                </c:pt>
                <c:pt idx="859">
                  <c:v>0.43167157397703965</c:v>
                </c:pt>
                <c:pt idx="860">
                  <c:v>0.43066589265493249</c:v>
                </c:pt>
                <c:pt idx="861">
                  <c:v>0.42849829366959219</c:v>
                </c:pt>
                <c:pt idx="862">
                  <c:v>0.42945230360276632</c:v>
                </c:pt>
                <c:pt idx="863">
                  <c:v>0.42870946291786688</c:v>
                </c:pt>
                <c:pt idx="864">
                  <c:v>0.4265802692887915</c:v>
                </c:pt>
                <c:pt idx="865">
                  <c:v>0.42214547830564064</c:v>
                </c:pt>
                <c:pt idx="866">
                  <c:v>0.42890014299301893</c:v>
                </c:pt>
                <c:pt idx="867">
                  <c:v>0.42445432578693809</c:v>
                </c:pt>
                <c:pt idx="868">
                  <c:v>0.4244737935972564</c:v>
                </c:pt>
                <c:pt idx="869">
                  <c:v>0.42325292632363753</c:v>
                </c:pt>
                <c:pt idx="870">
                  <c:v>0.42062872610711399</c:v>
                </c:pt>
                <c:pt idx="871">
                  <c:v>0.41361353947544605</c:v>
                </c:pt>
                <c:pt idx="872">
                  <c:v>0.41411633122056074</c:v>
                </c:pt>
                <c:pt idx="873">
                  <c:v>0.39910891509160518</c:v>
                </c:pt>
                <c:pt idx="874">
                  <c:v>0.41168447896185983</c:v>
                </c:pt>
                <c:pt idx="875">
                  <c:v>0.41737951119035138</c:v>
                </c:pt>
                <c:pt idx="876">
                  <c:v>0.41832573881290558</c:v>
                </c:pt>
                <c:pt idx="877">
                  <c:v>0.41510523747657452</c:v>
                </c:pt>
                <c:pt idx="878">
                  <c:v>0.41646709933693615</c:v>
                </c:pt>
                <c:pt idx="879">
                  <c:v>0.42076089191312799</c:v>
                </c:pt>
                <c:pt idx="880">
                  <c:v>0.42159768432867967</c:v>
                </c:pt>
                <c:pt idx="881">
                  <c:v>0.42119456591832849</c:v>
                </c:pt>
                <c:pt idx="882">
                  <c:v>0.41655198385671049</c:v>
                </c:pt>
                <c:pt idx="883">
                  <c:v>0.4168015864471008</c:v>
                </c:pt>
                <c:pt idx="884">
                  <c:v>0.41674256164894591</c:v>
                </c:pt>
                <c:pt idx="885">
                  <c:v>0.416868443714069</c:v>
                </c:pt>
                <c:pt idx="886">
                  <c:v>0.41617599353450352</c:v>
                </c:pt>
                <c:pt idx="887">
                  <c:v>0.41829117426098328</c:v>
                </c:pt>
                <c:pt idx="888">
                  <c:v>0.41818589642234349</c:v>
                </c:pt>
                <c:pt idx="889">
                  <c:v>0.40918469223434867</c:v>
                </c:pt>
                <c:pt idx="890">
                  <c:v>0.40207526521827336</c:v>
                </c:pt>
                <c:pt idx="891">
                  <c:v>0.42567446588095348</c:v>
                </c:pt>
                <c:pt idx="892">
                  <c:v>0.44171843679621614</c:v>
                </c:pt>
                <c:pt idx="893">
                  <c:v>0.45290135914458768</c:v>
                </c:pt>
                <c:pt idx="894">
                  <c:v>0.45309379960106755</c:v>
                </c:pt>
                <c:pt idx="895">
                  <c:v>0.44227467064998954</c:v>
                </c:pt>
                <c:pt idx="896">
                  <c:v>0.44228589544185615</c:v>
                </c:pt>
                <c:pt idx="897">
                  <c:v>0.44247620300345664</c:v>
                </c:pt>
                <c:pt idx="898">
                  <c:v>0.45467917632147792</c:v>
                </c:pt>
                <c:pt idx="899">
                  <c:v>0.45187209216875723</c:v>
                </c:pt>
                <c:pt idx="900">
                  <c:v>0.45394904331885244</c:v>
                </c:pt>
                <c:pt idx="901">
                  <c:v>0.44536336951613337</c:v>
                </c:pt>
                <c:pt idx="902">
                  <c:v>0.42120797906174101</c:v>
                </c:pt>
                <c:pt idx="903">
                  <c:v>0.42300159434128065</c:v>
                </c:pt>
                <c:pt idx="904">
                  <c:v>0.42392952732411282</c:v>
                </c:pt>
                <c:pt idx="905">
                  <c:v>0.41526508253554789</c:v>
                </c:pt>
                <c:pt idx="906">
                  <c:v>0.41691090444155388</c:v>
                </c:pt>
                <c:pt idx="907">
                  <c:v>0.40880212443104263</c:v>
                </c:pt>
                <c:pt idx="908">
                  <c:v>0.4118812575111454</c:v>
                </c:pt>
                <c:pt idx="909">
                  <c:v>0.41048727038587962</c:v>
                </c:pt>
                <c:pt idx="910">
                  <c:v>0.41115350622336561</c:v>
                </c:pt>
                <c:pt idx="911">
                  <c:v>0.40402637789293733</c:v>
                </c:pt>
                <c:pt idx="912">
                  <c:v>0.40612421262956394</c:v>
                </c:pt>
                <c:pt idx="913">
                  <c:v>0.40539158876732445</c:v>
                </c:pt>
                <c:pt idx="914">
                  <c:v>0.40461378757214006</c:v>
                </c:pt>
                <c:pt idx="915">
                  <c:v>0.40331143687572341</c:v>
                </c:pt>
                <c:pt idx="916">
                  <c:v>0.40267629546364125</c:v>
                </c:pt>
                <c:pt idx="917">
                  <c:v>0.40241541097603878</c:v>
                </c:pt>
                <c:pt idx="918">
                  <c:v>0.398052343757827</c:v>
                </c:pt>
                <c:pt idx="919">
                  <c:v>0.3966800531780062</c:v>
                </c:pt>
                <c:pt idx="920">
                  <c:v>0.39648019282794505</c:v>
                </c:pt>
                <c:pt idx="921">
                  <c:v>0.39726231592515426</c:v>
                </c:pt>
                <c:pt idx="922">
                  <c:v>0.39556405531707106</c:v>
                </c:pt>
                <c:pt idx="923">
                  <c:v>0.40186958259657984</c:v>
                </c:pt>
                <c:pt idx="924">
                  <c:v>0.39956345355779782</c:v>
                </c:pt>
                <c:pt idx="925">
                  <c:v>0.3986776515529889</c:v>
                </c:pt>
                <c:pt idx="926">
                  <c:v>0.39799255137121181</c:v>
                </c:pt>
                <c:pt idx="927">
                  <c:v>0.39884323971805852</c:v>
                </c:pt>
                <c:pt idx="928">
                  <c:v>0.3976503366174291</c:v>
                </c:pt>
                <c:pt idx="929">
                  <c:v>0.39826723366717903</c:v>
                </c:pt>
                <c:pt idx="930">
                  <c:v>0.39958404282978016</c:v>
                </c:pt>
                <c:pt idx="931">
                  <c:v>0.39749488529664934</c:v>
                </c:pt>
                <c:pt idx="932">
                  <c:v>0.3993489781903421</c:v>
                </c:pt>
                <c:pt idx="933">
                  <c:v>0.40404958851284561</c:v>
                </c:pt>
                <c:pt idx="934">
                  <c:v>0.40123288739611035</c:v>
                </c:pt>
                <c:pt idx="935">
                  <c:v>0.40250224899540915</c:v>
                </c:pt>
                <c:pt idx="936">
                  <c:v>0.40177647189272842</c:v>
                </c:pt>
                <c:pt idx="937">
                  <c:v>0.41471975110970588</c:v>
                </c:pt>
                <c:pt idx="938">
                  <c:v>0.40964170849964482</c:v>
                </c:pt>
                <c:pt idx="939">
                  <c:v>0.40975883786088452</c:v>
                </c:pt>
                <c:pt idx="940">
                  <c:v>0.40799490199874233</c:v>
                </c:pt>
                <c:pt idx="941">
                  <c:v>0.40848165422264393</c:v>
                </c:pt>
                <c:pt idx="942">
                  <c:v>0.41168996170177802</c:v>
                </c:pt>
                <c:pt idx="943">
                  <c:v>0.41044325022446781</c:v>
                </c:pt>
                <c:pt idx="944">
                  <c:v>0.43903125014420885</c:v>
                </c:pt>
                <c:pt idx="945">
                  <c:v>0.43684915147118858</c:v>
                </c:pt>
                <c:pt idx="946">
                  <c:v>0.43192510844366028</c:v>
                </c:pt>
                <c:pt idx="947">
                  <c:v>0.43832651326646183</c:v>
                </c:pt>
                <c:pt idx="948">
                  <c:v>0.43803425760026332</c:v>
                </c:pt>
                <c:pt idx="949">
                  <c:v>0.43836215557405045</c:v>
                </c:pt>
                <c:pt idx="950">
                  <c:v>0.438755224759523</c:v>
                </c:pt>
                <c:pt idx="951">
                  <c:v>0.43827403961252376</c:v>
                </c:pt>
                <c:pt idx="952">
                  <c:v>0.43607314890741022</c:v>
                </c:pt>
                <c:pt idx="953">
                  <c:v>0.43609541869679375</c:v>
                </c:pt>
                <c:pt idx="954">
                  <c:v>0.4352668628455329</c:v>
                </c:pt>
                <c:pt idx="955">
                  <c:v>0.4354031428668208</c:v>
                </c:pt>
                <c:pt idx="956">
                  <c:v>0.43809206642663728</c:v>
                </c:pt>
                <c:pt idx="957">
                  <c:v>0.43839799504371973</c:v>
                </c:pt>
                <c:pt idx="958">
                  <c:v>0.43875747561539741</c:v>
                </c:pt>
                <c:pt idx="959">
                  <c:v>0.43942430711039543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'Beta-GARCH'!$H$13</c:f>
              <c:strCache>
                <c:ptCount val="1"/>
                <c:pt idx="0">
                  <c:v>β</c:v>
                </c:pt>
              </c:strCache>
            </c:strRef>
          </c:tx>
          <c:marker>
            <c:symbol val="none"/>
          </c:marker>
          <c:cat>
            <c:numRef>
              <c:f>'Beta-GARCH'!$C$14:$C$973</c:f>
              <c:numCache>
                <c:formatCode>m/d/yyyy</c:formatCode>
                <c:ptCount val="960"/>
                <c:pt idx="0">
                  <c:v>40787</c:v>
                </c:pt>
                <c:pt idx="1">
                  <c:v>40788</c:v>
                </c:pt>
                <c:pt idx="2">
                  <c:v>40791</c:v>
                </c:pt>
                <c:pt idx="3">
                  <c:v>40792</c:v>
                </c:pt>
                <c:pt idx="4">
                  <c:v>40793</c:v>
                </c:pt>
                <c:pt idx="5">
                  <c:v>40794</c:v>
                </c:pt>
                <c:pt idx="6">
                  <c:v>40795</c:v>
                </c:pt>
                <c:pt idx="7">
                  <c:v>40798</c:v>
                </c:pt>
                <c:pt idx="8">
                  <c:v>40799</c:v>
                </c:pt>
                <c:pt idx="9">
                  <c:v>40800</c:v>
                </c:pt>
                <c:pt idx="10">
                  <c:v>40801</c:v>
                </c:pt>
                <c:pt idx="11">
                  <c:v>40802</c:v>
                </c:pt>
                <c:pt idx="12">
                  <c:v>40806</c:v>
                </c:pt>
                <c:pt idx="13">
                  <c:v>40807</c:v>
                </c:pt>
                <c:pt idx="14">
                  <c:v>40808</c:v>
                </c:pt>
                <c:pt idx="15">
                  <c:v>40812</c:v>
                </c:pt>
                <c:pt idx="16">
                  <c:v>40813</c:v>
                </c:pt>
                <c:pt idx="17">
                  <c:v>40814</c:v>
                </c:pt>
                <c:pt idx="18">
                  <c:v>40815</c:v>
                </c:pt>
                <c:pt idx="19">
                  <c:v>40816</c:v>
                </c:pt>
                <c:pt idx="20">
                  <c:v>40819</c:v>
                </c:pt>
                <c:pt idx="21">
                  <c:v>40820</c:v>
                </c:pt>
                <c:pt idx="22">
                  <c:v>40821</c:v>
                </c:pt>
                <c:pt idx="23">
                  <c:v>40822</c:v>
                </c:pt>
                <c:pt idx="24">
                  <c:v>40823</c:v>
                </c:pt>
                <c:pt idx="25">
                  <c:v>40827</c:v>
                </c:pt>
                <c:pt idx="26">
                  <c:v>40828</c:v>
                </c:pt>
                <c:pt idx="27">
                  <c:v>40829</c:v>
                </c:pt>
                <c:pt idx="28">
                  <c:v>40830</c:v>
                </c:pt>
                <c:pt idx="29">
                  <c:v>40833</c:v>
                </c:pt>
                <c:pt idx="30">
                  <c:v>40834</c:v>
                </c:pt>
                <c:pt idx="31">
                  <c:v>40835</c:v>
                </c:pt>
                <c:pt idx="32">
                  <c:v>40836</c:v>
                </c:pt>
                <c:pt idx="33">
                  <c:v>40837</c:v>
                </c:pt>
                <c:pt idx="34">
                  <c:v>40840</c:v>
                </c:pt>
                <c:pt idx="35">
                  <c:v>40841</c:v>
                </c:pt>
                <c:pt idx="36">
                  <c:v>40842</c:v>
                </c:pt>
                <c:pt idx="37">
                  <c:v>40843</c:v>
                </c:pt>
                <c:pt idx="38">
                  <c:v>40844</c:v>
                </c:pt>
                <c:pt idx="39">
                  <c:v>40847</c:v>
                </c:pt>
                <c:pt idx="40">
                  <c:v>40848</c:v>
                </c:pt>
                <c:pt idx="41">
                  <c:v>40849</c:v>
                </c:pt>
                <c:pt idx="42">
                  <c:v>40851</c:v>
                </c:pt>
                <c:pt idx="43">
                  <c:v>40854</c:v>
                </c:pt>
                <c:pt idx="44">
                  <c:v>40855</c:v>
                </c:pt>
                <c:pt idx="45">
                  <c:v>40856</c:v>
                </c:pt>
                <c:pt idx="46">
                  <c:v>40857</c:v>
                </c:pt>
                <c:pt idx="47">
                  <c:v>40858</c:v>
                </c:pt>
                <c:pt idx="48">
                  <c:v>40861</c:v>
                </c:pt>
                <c:pt idx="49">
                  <c:v>40862</c:v>
                </c:pt>
                <c:pt idx="50">
                  <c:v>40863</c:v>
                </c:pt>
                <c:pt idx="51">
                  <c:v>40864</c:v>
                </c:pt>
                <c:pt idx="52">
                  <c:v>40865</c:v>
                </c:pt>
                <c:pt idx="53">
                  <c:v>40868</c:v>
                </c:pt>
                <c:pt idx="54">
                  <c:v>40869</c:v>
                </c:pt>
                <c:pt idx="55">
                  <c:v>40871</c:v>
                </c:pt>
                <c:pt idx="56">
                  <c:v>40872</c:v>
                </c:pt>
                <c:pt idx="57">
                  <c:v>40875</c:v>
                </c:pt>
                <c:pt idx="58">
                  <c:v>40876</c:v>
                </c:pt>
                <c:pt idx="59">
                  <c:v>40877</c:v>
                </c:pt>
                <c:pt idx="60">
                  <c:v>40878</c:v>
                </c:pt>
                <c:pt idx="61">
                  <c:v>40879</c:v>
                </c:pt>
                <c:pt idx="62">
                  <c:v>40882</c:v>
                </c:pt>
                <c:pt idx="63">
                  <c:v>40883</c:v>
                </c:pt>
                <c:pt idx="64">
                  <c:v>40884</c:v>
                </c:pt>
                <c:pt idx="65">
                  <c:v>40885</c:v>
                </c:pt>
                <c:pt idx="66">
                  <c:v>40886</c:v>
                </c:pt>
                <c:pt idx="67">
                  <c:v>40889</c:v>
                </c:pt>
                <c:pt idx="68">
                  <c:v>40890</c:v>
                </c:pt>
                <c:pt idx="69">
                  <c:v>40891</c:v>
                </c:pt>
                <c:pt idx="70">
                  <c:v>40892</c:v>
                </c:pt>
                <c:pt idx="71">
                  <c:v>40893</c:v>
                </c:pt>
                <c:pt idx="72">
                  <c:v>40896</c:v>
                </c:pt>
                <c:pt idx="73">
                  <c:v>40897</c:v>
                </c:pt>
                <c:pt idx="74">
                  <c:v>40898</c:v>
                </c:pt>
                <c:pt idx="75">
                  <c:v>40899</c:v>
                </c:pt>
                <c:pt idx="76">
                  <c:v>40903</c:v>
                </c:pt>
                <c:pt idx="77">
                  <c:v>40904</c:v>
                </c:pt>
                <c:pt idx="78">
                  <c:v>40905</c:v>
                </c:pt>
                <c:pt idx="79">
                  <c:v>40906</c:v>
                </c:pt>
                <c:pt idx="80">
                  <c:v>40907</c:v>
                </c:pt>
                <c:pt idx="81">
                  <c:v>40912</c:v>
                </c:pt>
                <c:pt idx="82">
                  <c:v>40913</c:v>
                </c:pt>
                <c:pt idx="83">
                  <c:v>40914</c:v>
                </c:pt>
                <c:pt idx="84">
                  <c:v>40918</c:v>
                </c:pt>
                <c:pt idx="85">
                  <c:v>40919</c:v>
                </c:pt>
                <c:pt idx="86">
                  <c:v>40920</c:v>
                </c:pt>
                <c:pt idx="87">
                  <c:v>40921</c:v>
                </c:pt>
                <c:pt idx="88">
                  <c:v>40924</c:v>
                </c:pt>
                <c:pt idx="89">
                  <c:v>40925</c:v>
                </c:pt>
                <c:pt idx="90">
                  <c:v>40926</c:v>
                </c:pt>
                <c:pt idx="91">
                  <c:v>40927</c:v>
                </c:pt>
                <c:pt idx="92">
                  <c:v>40928</c:v>
                </c:pt>
                <c:pt idx="93">
                  <c:v>40931</c:v>
                </c:pt>
                <c:pt idx="94">
                  <c:v>40932</c:v>
                </c:pt>
                <c:pt idx="95">
                  <c:v>40933</c:v>
                </c:pt>
                <c:pt idx="96">
                  <c:v>40934</c:v>
                </c:pt>
                <c:pt idx="97">
                  <c:v>40935</c:v>
                </c:pt>
                <c:pt idx="98">
                  <c:v>40938</c:v>
                </c:pt>
                <c:pt idx="99">
                  <c:v>40939</c:v>
                </c:pt>
                <c:pt idx="100">
                  <c:v>40940</c:v>
                </c:pt>
                <c:pt idx="101">
                  <c:v>40941</c:v>
                </c:pt>
                <c:pt idx="102">
                  <c:v>40942</c:v>
                </c:pt>
                <c:pt idx="103">
                  <c:v>40945</c:v>
                </c:pt>
                <c:pt idx="104">
                  <c:v>40946</c:v>
                </c:pt>
                <c:pt idx="105">
                  <c:v>40947</c:v>
                </c:pt>
                <c:pt idx="106">
                  <c:v>40948</c:v>
                </c:pt>
                <c:pt idx="107">
                  <c:v>40949</c:v>
                </c:pt>
                <c:pt idx="108">
                  <c:v>40952</c:v>
                </c:pt>
                <c:pt idx="109">
                  <c:v>40953</c:v>
                </c:pt>
                <c:pt idx="110">
                  <c:v>40954</c:v>
                </c:pt>
                <c:pt idx="111">
                  <c:v>40955</c:v>
                </c:pt>
                <c:pt idx="112">
                  <c:v>40956</c:v>
                </c:pt>
                <c:pt idx="113">
                  <c:v>40959</c:v>
                </c:pt>
                <c:pt idx="114">
                  <c:v>40960</c:v>
                </c:pt>
                <c:pt idx="115">
                  <c:v>40961</c:v>
                </c:pt>
                <c:pt idx="116">
                  <c:v>40962</c:v>
                </c:pt>
                <c:pt idx="117">
                  <c:v>40963</c:v>
                </c:pt>
                <c:pt idx="118">
                  <c:v>40966</c:v>
                </c:pt>
                <c:pt idx="119">
                  <c:v>40967</c:v>
                </c:pt>
                <c:pt idx="120">
                  <c:v>40968</c:v>
                </c:pt>
                <c:pt idx="121">
                  <c:v>40969</c:v>
                </c:pt>
                <c:pt idx="122">
                  <c:v>40970</c:v>
                </c:pt>
                <c:pt idx="123">
                  <c:v>40973</c:v>
                </c:pt>
                <c:pt idx="124">
                  <c:v>40974</c:v>
                </c:pt>
                <c:pt idx="125">
                  <c:v>40975</c:v>
                </c:pt>
                <c:pt idx="126">
                  <c:v>40976</c:v>
                </c:pt>
                <c:pt idx="127">
                  <c:v>40977</c:v>
                </c:pt>
                <c:pt idx="128">
                  <c:v>40980</c:v>
                </c:pt>
                <c:pt idx="129">
                  <c:v>40981</c:v>
                </c:pt>
                <c:pt idx="130">
                  <c:v>40982</c:v>
                </c:pt>
                <c:pt idx="131">
                  <c:v>40983</c:v>
                </c:pt>
                <c:pt idx="132">
                  <c:v>40984</c:v>
                </c:pt>
                <c:pt idx="133">
                  <c:v>40987</c:v>
                </c:pt>
                <c:pt idx="134">
                  <c:v>40989</c:v>
                </c:pt>
                <c:pt idx="135">
                  <c:v>40990</c:v>
                </c:pt>
                <c:pt idx="136">
                  <c:v>40991</c:v>
                </c:pt>
                <c:pt idx="137">
                  <c:v>40994</c:v>
                </c:pt>
                <c:pt idx="138">
                  <c:v>40995</c:v>
                </c:pt>
                <c:pt idx="139">
                  <c:v>40996</c:v>
                </c:pt>
                <c:pt idx="140">
                  <c:v>40997</c:v>
                </c:pt>
                <c:pt idx="141">
                  <c:v>40998</c:v>
                </c:pt>
                <c:pt idx="142">
                  <c:v>41001</c:v>
                </c:pt>
                <c:pt idx="143">
                  <c:v>41002</c:v>
                </c:pt>
                <c:pt idx="144">
                  <c:v>41003</c:v>
                </c:pt>
                <c:pt idx="145">
                  <c:v>41004</c:v>
                </c:pt>
                <c:pt idx="146">
                  <c:v>41005</c:v>
                </c:pt>
                <c:pt idx="147">
                  <c:v>41008</c:v>
                </c:pt>
                <c:pt idx="148">
                  <c:v>41009</c:v>
                </c:pt>
                <c:pt idx="149">
                  <c:v>41010</c:v>
                </c:pt>
                <c:pt idx="150">
                  <c:v>41011</c:v>
                </c:pt>
                <c:pt idx="151">
                  <c:v>41012</c:v>
                </c:pt>
                <c:pt idx="152">
                  <c:v>41015</c:v>
                </c:pt>
                <c:pt idx="153">
                  <c:v>41016</c:v>
                </c:pt>
                <c:pt idx="154">
                  <c:v>41017</c:v>
                </c:pt>
                <c:pt idx="155">
                  <c:v>41018</c:v>
                </c:pt>
                <c:pt idx="156">
                  <c:v>41019</c:v>
                </c:pt>
                <c:pt idx="157">
                  <c:v>41022</c:v>
                </c:pt>
                <c:pt idx="158">
                  <c:v>41023</c:v>
                </c:pt>
                <c:pt idx="159">
                  <c:v>41024</c:v>
                </c:pt>
                <c:pt idx="160">
                  <c:v>41025</c:v>
                </c:pt>
                <c:pt idx="161">
                  <c:v>41026</c:v>
                </c:pt>
                <c:pt idx="162">
                  <c:v>41030</c:v>
                </c:pt>
                <c:pt idx="163">
                  <c:v>41031</c:v>
                </c:pt>
                <c:pt idx="164">
                  <c:v>41036</c:v>
                </c:pt>
                <c:pt idx="165">
                  <c:v>41037</c:v>
                </c:pt>
                <c:pt idx="166">
                  <c:v>41038</c:v>
                </c:pt>
                <c:pt idx="167">
                  <c:v>41039</c:v>
                </c:pt>
                <c:pt idx="168">
                  <c:v>41040</c:v>
                </c:pt>
                <c:pt idx="169">
                  <c:v>41043</c:v>
                </c:pt>
                <c:pt idx="170">
                  <c:v>41044</c:v>
                </c:pt>
                <c:pt idx="171">
                  <c:v>41045</c:v>
                </c:pt>
                <c:pt idx="172">
                  <c:v>41046</c:v>
                </c:pt>
                <c:pt idx="173">
                  <c:v>41047</c:v>
                </c:pt>
                <c:pt idx="174">
                  <c:v>41050</c:v>
                </c:pt>
                <c:pt idx="175">
                  <c:v>41051</c:v>
                </c:pt>
                <c:pt idx="176">
                  <c:v>41052</c:v>
                </c:pt>
                <c:pt idx="177">
                  <c:v>41053</c:v>
                </c:pt>
                <c:pt idx="178">
                  <c:v>41054</c:v>
                </c:pt>
                <c:pt idx="179">
                  <c:v>41057</c:v>
                </c:pt>
                <c:pt idx="180">
                  <c:v>41058</c:v>
                </c:pt>
                <c:pt idx="181">
                  <c:v>41059</c:v>
                </c:pt>
                <c:pt idx="182">
                  <c:v>41060</c:v>
                </c:pt>
                <c:pt idx="183">
                  <c:v>41061</c:v>
                </c:pt>
                <c:pt idx="184">
                  <c:v>41064</c:v>
                </c:pt>
                <c:pt idx="185">
                  <c:v>41065</c:v>
                </c:pt>
                <c:pt idx="186">
                  <c:v>41066</c:v>
                </c:pt>
                <c:pt idx="187">
                  <c:v>41067</c:v>
                </c:pt>
                <c:pt idx="188">
                  <c:v>41068</c:v>
                </c:pt>
                <c:pt idx="189">
                  <c:v>41071</c:v>
                </c:pt>
                <c:pt idx="190">
                  <c:v>41072</c:v>
                </c:pt>
                <c:pt idx="191">
                  <c:v>41073</c:v>
                </c:pt>
                <c:pt idx="192">
                  <c:v>41074</c:v>
                </c:pt>
                <c:pt idx="193">
                  <c:v>41075</c:v>
                </c:pt>
                <c:pt idx="194">
                  <c:v>41078</c:v>
                </c:pt>
                <c:pt idx="195">
                  <c:v>41079</c:v>
                </c:pt>
                <c:pt idx="196">
                  <c:v>41080</c:v>
                </c:pt>
                <c:pt idx="197">
                  <c:v>41081</c:v>
                </c:pt>
                <c:pt idx="198">
                  <c:v>41082</c:v>
                </c:pt>
                <c:pt idx="199">
                  <c:v>41085</c:v>
                </c:pt>
                <c:pt idx="200">
                  <c:v>41086</c:v>
                </c:pt>
                <c:pt idx="201">
                  <c:v>41087</c:v>
                </c:pt>
                <c:pt idx="202">
                  <c:v>41088</c:v>
                </c:pt>
                <c:pt idx="203">
                  <c:v>41089</c:v>
                </c:pt>
                <c:pt idx="204">
                  <c:v>41092</c:v>
                </c:pt>
                <c:pt idx="205">
                  <c:v>41093</c:v>
                </c:pt>
                <c:pt idx="206">
                  <c:v>41094</c:v>
                </c:pt>
                <c:pt idx="207">
                  <c:v>41095</c:v>
                </c:pt>
                <c:pt idx="208">
                  <c:v>41096</c:v>
                </c:pt>
                <c:pt idx="209">
                  <c:v>41099</c:v>
                </c:pt>
                <c:pt idx="210">
                  <c:v>41100</c:v>
                </c:pt>
                <c:pt idx="211">
                  <c:v>41101</c:v>
                </c:pt>
                <c:pt idx="212">
                  <c:v>41102</c:v>
                </c:pt>
                <c:pt idx="213">
                  <c:v>41103</c:v>
                </c:pt>
                <c:pt idx="214">
                  <c:v>41107</c:v>
                </c:pt>
                <c:pt idx="215">
                  <c:v>41108</c:v>
                </c:pt>
                <c:pt idx="216">
                  <c:v>41109</c:v>
                </c:pt>
                <c:pt idx="217">
                  <c:v>41110</c:v>
                </c:pt>
                <c:pt idx="218">
                  <c:v>41113</c:v>
                </c:pt>
                <c:pt idx="219">
                  <c:v>41114</c:v>
                </c:pt>
                <c:pt idx="220">
                  <c:v>41115</c:v>
                </c:pt>
                <c:pt idx="221">
                  <c:v>41116</c:v>
                </c:pt>
                <c:pt idx="222">
                  <c:v>41117</c:v>
                </c:pt>
                <c:pt idx="223">
                  <c:v>41120</c:v>
                </c:pt>
                <c:pt idx="224">
                  <c:v>41121</c:v>
                </c:pt>
                <c:pt idx="225">
                  <c:v>41122</c:v>
                </c:pt>
                <c:pt idx="226">
                  <c:v>41123</c:v>
                </c:pt>
                <c:pt idx="227">
                  <c:v>41124</c:v>
                </c:pt>
                <c:pt idx="228">
                  <c:v>41127</c:v>
                </c:pt>
                <c:pt idx="229">
                  <c:v>41128</c:v>
                </c:pt>
                <c:pt idx="230">
                  <c:v>41129</c:v>
                </c:pt>
                <c:pt idx="231">
                  <c:v>41130</c:v>
                </c:pt>
                <c:pt idx="232">
                  <c:v>41131</c:v>
                </c:pt>
                <c:pt idx="233">
                  <c:v>41134</c:v>
                </c:pt>
                <c:pt idx="234">
                  <c:v>41135</c:v>
                </c:pt>
                <c:pt idx="235">
                  <c:v>41136</c:v>
                </c:pt>
                <c:pt idx="236">
                  <c:v>41137</c:v>
                </c:pt>
                <c:pt idx="237">
                  <c:v>41138</c:v>
                </c:pt>
                <c:pt idx="238">
                  <c:v>41141</c:v>
                </c:pt>
                <c:pt idx="239">
                  <c:v>41142</c:v>
                </c:pt>
                <c:pt idx="240">
                  <c:v>41143</c:v>
                </c:pt>
                <c:pt idx="241">
                  <c:v>41144</c:v>
                </c:pt>
                <c:pt idx="242">
                  <c:v>41145</c:v>
                </c:pt>
                <c:pt idx="243">
                  <c:v>41148</c:v>
                </c:pt>
                <c:pt idx="244">
                  <c:v>41149</c:v>
                </c:pt>
                <c:pt idx="245">
                  <c:v>41150</c:v>
                </c:pt>
                <c:pt idx="246">
                  <c:v>41151</c:v>
                </c:pt>
                <c:pt idx="247">
                  <c:v>41152</c:v>
                </c:pt>
                <c:pt idx="248">
                  <c:v>41155</c:v>
                </c:pt>
                <c:pt idx="249">
                  <c:v>41156</c:v>
                </c:pt>
                <c:pt idx="250">
                  <c:v>41157</c:v>
                </c:pt>
                <c:pt idx="251">
                  <c:v>41158</c:v>
                </c:pt>
                <c:pt idx="252">
                  <c:v>41159</c:v>
                </c:pt>
                <c:pt idx="253">
                  <c:v>41162</c:v>
                </c:pt>
                <c:pt idx="254">
                  <c:v>41163</c:v>
                </c:pt>
                <c:pt idx="255">
                  <c:v>41164</c:v>
                </c:pt>
                <c:pt idx="256">
                  <c:v>41165</c:v>
                </c:pt>
                <c:pt idx="257">
                  <c:v>41166</c:v>
                </c:pt>
                <c:pt idx="258">
                  <c:v>41170</c:v>
                </c:pt>
                <c:pt idx="259">
                  <c:v>41171</c:v>
                </c:pt>
                <c:pt idx="260">
                  <c:v>41172</c:v>
                </c:pt>
                <c:pt idx="261">
                  <c:v>41173</c:v>
                </c:pt>
                <c:pt idx="262">
                  <c:v>41176</c:v>
                </c:pt>
                <c:pt idx="263">
                  <c:v>41177</c:v>
                </c:pt>
                <c:pt idx="264">
                  <c:v>41178</c:v>
                </c:pt>
                <c:pt idx="265">
                  <c:v>41179</c:v>
                </c:pt>
                <c:pt idx="266">
                  <c:v>41180</c:v>
                </c:pt>
                <c:pt idx="267">
                  <c:v>41183</c:v>
                </c:pt>
                <c:pt idx="268">
                  <c:v>41184</c:v>
                </c:pt>
                <c:pt idx="269">
                  <c:v>41185</c:v>
                </c:pt>
                <c:pt idx="270">
                  <c:v>41186</c:v>
                </c:pt>
                <c:pt idx="271">
                  <c:v>41187</c:v>
                </c:pt>
                <c:pt idx="272">
                  <c:v>41191</c:v>
                </c:pt>
                <c:pt idx="273">
                  <c:v>41192</c:v>
                </c:pt>
                <c:pt idx="274">
                  <c:v>41193</c:v>
                </c:pt>
                <c:pt idx="275">
                  <c:v>41194</c:v>
                </c:pt>
                <c:pt idx="276">
                  <c:v>41197</c:v>
                </c:pt>
                <c:pt idx="277">
                  <c:v>41198</c:v>
                </c:pt>
                <c:pt idx="278">
                  <c:v>41199</c:v>
                </c:pt>
                <c:pt idx="279">
                  <c:v>41200</c:v>
                </c:pt>
                <c:pt idx="280">
                  <c:v>41201</c:v>
                </c:pt>
                <c:pt idx="281">
                  <c:v>41204</c:v>
                </c:pt>
                <c:pt idx="282">
                  <c:v>41205</c:v>
                </c:pt>
                <c:pt idx="283">
                  <c:v>41206</c:v>
                </c:pt>
                <c:pt idx="284">
                  <c:v>41207</c:v>
                </c:pt>
                <c:pt idx="285">
                  <c:v>41208</c:v>
                </c:pt>
                <c:pt idx="286">
                  <c:v>41211</c:v>
                </c:pt>
                <c:pt idx="287">
                  <c:v>41212</c:v>
                </c:pt>
                <c:pt idx="288">
                  <c:v>41213</c:v>
                </c:pt>
                <c:pt idx="289">
                  <c:v>41214</c:v>
                </c:pt>
                <c:pt idx="290">
                  <c:v>41215</c:v>
                </c:pt>
                <c:pt idx="291">
                  <c:v>41218</c:v>
                </c:pt>
                <c:pt idx="292">
                  <c:v>41219</c:v>
                </c:pt>
                <c:pt idx="293">
                  <c:v>41220</c:v>
                </c:pt>
                <c:pt idx="294">
                  <c:v>41221</c:v>
                </c:pt>
                <c:pt idx="295">
                  <c:v>41222</c:v>
                </c:pt>
                <c:pt idx="296">
                  <c:v>41225</c:v>
                </c:pt>
                <c:pt idx="297">
                  <c:v>41226</c:v>
                </c:pt>
                <c:pt idx="298">
                  <c:v>41227</c:v>
                </c:pt>
                <c:pt idx="299">
                  <c:v>41228</c:v>
                </c:pt>
                <c:pt idx="300">
                  <c:v>41229</c:v>
                </c:pt>
                <c:pt idx="301">
                  <c:v>41232</c:v>
                </c:pt>
                <c:pt idx="302">
                  <c:v>41233</c:v>
                </c:pt>
                <c:pt idx="303">
                  <c:v>41234</c:v>
                </c:pt>
                <c:pt idx="304">
                  <c:v>41235</c:v>
                </c:pt>
                <c:pt idx="305">
                  <c:v>41239</c:v>
                </c:pt>
                <c:pt idx="306">
                  <c:v>41240</c:v>
                </c:pt>
                <c:pt idx="307">
                  <c:v>41241</c:v>
                </c:pt>
                <c:pt idx="308">
                  <c:v>41242</c:v>
                </c:pt>
                <c:pt idx="309">
                  <c:v>41243</c:v>
                </c:pt>
                <c:pt idx="310">
                  <c:v>41246</c:v>
                </c:pt>
                <c:pt idx="311">
                  <c:v>41247</c:v>
                </c:pt>
                <c:pt idx="312">
                  <c:v>41248</c:v>
                </c:pt>
                <c:pt idx="313">
                  <c:v>41249</c:v>
                </c:pt>
                <c:pt idx="314">
                  <c:v>41250</c:v>
                </c:pt>
                <c:pt idx="315">
                  <c:v>41253</c:v>
                </c:pt>
                <c:pt idx="316">
                  <c:v>41254</c:v>
                </c:pt>
                <c:pt idx="317">
                  <c:v>41255</c:v>
                </c:pt>
                <c:pt idx="318">
                  <c:v>41256</c:v>
                </c:pt>
                <c:pt idx="319">
                  <c:v>41257</c:v>
                </c:pt>
                <c:pt idx="320">
                  <c:v>41260</c:v>
                </c:pt>
                <c:pt idx="321">
                  <c:v>41261</c:v>
                </c:pt>
                <c:pt idx="322">
                  <c:v>41262</c:v>
                </c:pt>
                <c:pt idx="323">
                  <c:v>41263</c:v>
                </c:pt>
                <c:pt idx="324">
                  <c:v>41264</c:v>
                </c:pt>
                <c:pt idx="325">
                  <c:v>41268</c:v>
                </c:pt>
                <c:pt idx="326">
                  <c:v>41269</c:v>
                </c:pt>
                <c:pt idx="327">
                  <c:v>41270</c:v>
                </c:pt>
                <c:pt idx="328">
                  <c:v>41271</c:v>
                </c:pt>
                <c:pt idx="329">
                  <c:v>41278</c:v>
                </c:pt>
                <c:pt idx="330">
                  <c:v>41281</c:v>
                </c:pt>
                <c:pt idx="331">
                  <c:v>41282</c:v>
                </c:pt>
                <c:pt idx="332">
                  <c:v>41283</c:v>
                </c:pt>
                <c:pt idx="333">
                  <c:v>41284</c:v>
                </c:pt>
                <c:pt idx="334">
                  <c:v>41285</c:v>
                </c:pt>
                <c:pt idx="335">
                  <c:v>41289</c:v>
                </c:pt>
                <c:pt idx="336">
                  <c:v>41290</c:v>
                </c:pt>
                <c:pt idx="337">
                  <c:v>41291</c:v>
                </c:pt>
                <c:pt idx="338">
                  <c:v>41292</c:v>
                </c:pt>
                <c:pt idx="339">
                  <c:v>41295</c:v>
                </c:pt>
                <c:pt idx="340">
                  <c:v>41296</c:v>
                </c:pt>
                <c:pt idx="341">
                  <c:v>41297</c:v>
                </c:pt>
                <c:pt idx="342">
                  <c:v>41298</c:v>
                </c:pt>
                <c:pt idx="343">
                  <c:v>41299</c:v>
                </c:pt>
                <c:pt idx="344">
                  <c:v>41302</c:v>
                </c:pt>
                <c:pt idx="345">
                  <c:v>41303</c:v>
                </c:pt>
                <c:pt idx="346">
                  <c:v>41304</c:v>
                </c:pt>
                <c:pt idx="347">
                  <c:v>41305</c:v>
                </c:pt>
                <c:pt idx="348">
                  <c:v>41306</c:v>
                </c:pt>
                <c:pt idx="349">
                  <c:v>41309</c:v>
                </c:pt>
                <c:pt idx="350">
                  <c:v>41310</c:v>
                </c:pt>
                <c:pt idx="351">
                  <c:v>41311</c:v>
                </c:pt>
                <c:pt idx="352">
                  <c:v>41312</c:v>
                </c:pt>
                <c:pt idx="353">
                  <c:v>41313</c:v>
                </c:pt>
                <c:pt idx="354">
                  <c:v>41317</c:v>
                </c:pt>
                <c:pt idx="355">
                  <c:v>41318</c:v>
                </c:pt>
                <c:pt idx="356">
                  <c:v>41319</c:v>
                </c:pt>
                <c:pt idx="357">
                  <c:v>41320</c:v>
                </c:pt>
                <c:pt idx="358">
                  <c:v>41323</c:v>
                </c:pt>
                <c:pt idx="359">
                  <c:v>41324</c:v>
                </c:pt>
                <c:pt idx="360">
                  <c:v>41325</c:v>
                </c:pt>
                <c:pt idx="361">
                  <c:v>41326</c:v>
                </c:pt>
                <c:pt idx="362">
                  <c:v>41327</c:v>
                </c:pt>
                <c:pt idx="363">
                  <c:v>41330</c:v>
                </c:pt>
                <c:pt idx="364">
                  <c:v>41331</c:v>
                </c:pt>
                <c:pt idx="365">
                  <c:v>41332</c:v>
                </c:pt>
                <c:pt idx="366">
                  <c:v>41333</c:v>
                </c:pt>
                <c:pt idx="367">
                  <c:v>41334</c:v>
                </c:pt>
                <c:pt idx="368">
                  <c:v>41337</c:v>
                </c:pt>
                <c:pt idx="369">
                  <c:v>41338</c:v>
                </c:pt>
                <c:pt idx="370">
                  <c:v>41339</c:v>
                </c:pt>
                <c:pt idx="371">
                  <c:v>41340</c:v>
                </c:pt>
                <c:pt idx="372">
                  <c:v>41341</c:v>
                </c:pt>
                <c:pt idx="373">
                  <c:v>41344</c:v>
                </c:pt>
                <c:pt idx="374">
                  <c:v>41345</c:v>
                </c:pt>
                <c:pt idx="375">
                  <c:v>41346</c:v>
                </c:pt>
                <c:pt idx="376">
                  <c:v>41347</c:v>
                </c:pt>
                <c:pt idx="377">
                  <c:v>41348</c:v>
                </c:pt>
                <c:pt idx="378">
                  <c:v>41351</c:v>
                </c:pt>
                <c:pt idx="379">
                  <c:v>41352</c:v>
                </c:pt>
                <c:pt idx="380">
                  <c:v>41354</c:v>
                </c:pt>
                <c:pt idx="381">
                  <c:v>41355</c:v>
                </c:pt>
                <c:pt idx="382">
                  <c:v>41358</c:v>
                </c:pt>
                <c:pt idx="383">
                  <c:v>41359</c:v>
                </c:pt>
                <c:pt idx="384">
                  <c:v>41360</c:v>
                </c:pt>
                <c:pt idx="385">
                  <c:v>41361</c:v>
                </c:pt>
                <c:pt idx="386">
                  <c:v>41362</c:v>
                </c:pt>
                <c:pt idx="387">
                  <c:v>41365</c:v>
                </c:pt>
                <c:pt idx="388">
                  <c:v>41366</c:v>
                </c:pt>
                <c:pt idx="389">
                  <c:v>41367</c:v>
                </c:pt>
                <c:pt idx="390">
                  <c:v>41368</c:v>
                </c:pt>
                <c:pt idx="391">
                  <c:v>41369</c:v>
                </c:pt>
                <c:pt idx="392">
                  <c:v>41372</c:v>
                </c:pt>
                <c:pt idx="393">
                  <c:v>41373</c:v>
                </c:pt>
                <c:pt idx="394">
                  <c:v>41374</c:v>
                </c:pt>
                <c:pt idx="395">
                  <c:v>41375</c:v>
                </c:pt>
                <c:pt idx="396">
                  <c:v>41376</c:v>
                </c:pt>
                <c:pt idx="397">
                  <c:v>41379</c:v>
                </c:pt>
                <c:pt idx="398">
                  <c:v>41380</c:v>
                </c:pt>
                <c:pt idx="399">
                  <c:v>41381</c:v>
                </c:pt>
                <c:pt idx="400">
                  <c:v>41382</c:v>
                </c:pt>
                <c:pt idx="401">
                  <c:v>41383</c:v>
                </c:pt>
                <c:pt idx="402">
                  <c:v>41386</c:v>
                </c:pt>
                <c:pt idx="403">
                  <c:v>41387</c:v>
                </c:pt>
                <c:pt idx="404">
                  <c:v>41388</c:v>
                </c:pt>
                <c:pt idx="405">
                  <c:v>41389</c:v>
                </c:pt>
                <c:pt idx="406">
                  <c:v>41390</c:v>
                </c:pt>
                <c:pt idx="407">
                  <c:v>41394</c:v>
                </c:pt>
                <c:pt idx="408">
                  <c:v>41395</c:v>
                </c:pt>
                <c:pt idx="409">
                  <c:v>41396</c:v>
                </c:pt>
                <c:pt idx="410">
                  <c:v>41401</c:v>
                </c:pt>
                <c:pt idx="411">
                  <c:v>41402</c:v>
                </c:pt>
                <c:pt idx="412">
                  <c:v>41403</c:v>
                </c:pt>
                <c:pt idx="413">
                  <c:v>41404</c:v>
                </c:pt>
                <c:pt idx="414">
                  <c:v>41407</c:v>
                </c:pt>
                <c:pt idx="415">
                  <c:v>41408</c:v>
                </c:pt>
                <c:pt idx="416">
                  <c:v>41409</c:v>
                </c:pt>
                <c:pt idx="417">
                  <c:v>41410</c:v>
                </c:pt>
                <c:pt idx="418">
                  <c:v>41411</c:v>
                </c:pt>
                <c:pt idx="419">
                  <c:v>41414</c:v>
                </c:pt>
                <c:pt idx="420">
                  <c:v>41415</c:v>
                </c:pt>
                <c:pt idx="421">
                  <c:v>41416</c:v>
                </c:pt>
                <c:pt idx="422">
                  <c:v>41417</c:v>
                </c:pt>
                <c:pt idx="423">
                  <c:v>41418</c:v>
                </c:pt>
                <c:pt idx="424">
                  <c:v>41421</c:v>
                </c:pt>
                <c:pt idx="425">
                  <c:v>41422</c:v>
                </c:pt>
                <c:pt idx="426">
                  <c:v>41423</c:v>
                </c:pt>
                <c:pt idx="427">
                  <c:v>41424</c:v>
                </c:pt>
                <c:pt idx="428">
                  <c:v>41425</c:v>
                </c:pt>
                <c:pt idx="429">
                  <c:v>41428</c:v>
                </c:pt>
                <c:pt idx="430">
                  <c:v>41429</c:v>
                </c:pt>
                <c:pt idx="431">
                  <c:v>41430</c:v>
                </c:pt>
                <c:pt idx="432">
                  <c:v>41431</c:v>
                </c:pt>
                <c:pt idx="433">
                  <c:v>41432</c:v>
                </c:pt>
                <c:pt idx="434">
                  <c:v>41435</c:v>
                </c:pt>
                <c:pt idx="435">
                  <c:v>41436</c:v>
                </c:pt>
                <c:pt idx="436">
                  <c:v>41437</c:v>
                </c:pt>
                <c:pt idx="437">
                  <c:v>41438</c:v>
                </c:pt>
                <c:pt idx="438">
                  <c:v>41439</c:v>
                </c:pt>
                <c:pt idx="439">
                  <c:v>41442</c:v>
                </c:pt>
                <c:pt idx="440">
                  <c:v>41443</c:v>
                </c:pt>
                <c:pt idx="441">
                  <c:v>41444</c:v>
                </c:pt>
                <c:pt idx="442">
                  <c:v>41445</c:v>
                </c:pt>
                <c:pt idx="443">
                  <c:v>41446</c:v>
                </c:pt>
                <c:pt idx="444">
                  <c:v>41449</c:v>
                </c:pt>
                <c:pt idx="445">
                  <c:v>41450</c:v>
                </c:pt>
                <c:pt idx="446">
                  <c:v>41451</c:v>
                </c:pt>
                <c:pt idx="447">
                  <c:v>41452</c:v>
                </c:pt>
                <c:pt idx="448">
                  <c:v>41453</c:v>
                </c:pt>
                <c:pt idx="449">
                  <c:v>41456</c:v>
                </c:pt>
                <c:pt idx="450">
                  <c:v>41457</c:v>
                </c:pt>
                <c:pt idx="451">
                  <c:v>41458</c:v>
                </c:pt>
                <c:pt idx="452">
                  <c:v>41459</c:v>
                </c:pt>
                <c:pt idx="453">
                  <c:v>41460</c:v>
                </c:pt>
                <c:pt idx="454">
                  <c:v>41463</c:v>
                </c:pt>
                <c:pt idx="455">
                  <c:v>41464</c:v>
                </c:pt>
                <c:pt idx="456">
                  <c:v>41465</c:v>
                </c:pt>
                <c:pt idx="457">
                  <c:v>41466</c:v>
                </c:pt>
                <c:pt idx="458">
                  <c:v>41467</c:v>
                </c:pt>
                <c:pt idx="459">
                  <c:v>41471</c:v>
                </c:pt>
                <c:pt idx="460">
                  <c:v>41472</c:v>
                </c:pt>
                <c:pt idx="461">
                  <c:v>41473</c:v>
                </c:pt>
                <c:pt idx="462">
                  <c:v>41474</c:v>
                </c:pt>
                <c:pt idx="463">
                  <c:v>41477</c:v>
                </c:pt>
                <c:pt idx="464">
                  <c:v>41478</c:v>
                </c:pt>
                <c:pt idx="465">
                  <c:v>41479</c:v>
                </c:pt>
                <c:pt idx="466">
                  <c:v>41480</c:v>
                </c:pt>
                <c:pt idx="467">
                  <c:v>41481</c:v>
                </c:pt>
                <c:pt idx="468">
                  <c:v>41484</c:v>
                </c:pt>
                <c:pt idx="469">
                  <c:v>41485</c:v>
                </c:pt>
                <c:pt idx="470">
                  <c:v>41486</c:v>
                </c:pt>
                <c:pt idx="471">
                  <c:v>41487</c:v>
                </c:pt>
                <c:pt idx="472">
                  <c:v>41488</c:v>
                </c:pt>
                <c:pt idx="473">
                  <c:v>41491</c:v>
                </c:pt>
                <c:pt idx="474">
                  <c:v>41492</c:v>
                </c:pt>
                <c:pt idx="475">
                  <c:v>41493</c:v>
                </c:pt>
                <c:pt idx="476">
                  <c:v>41494</c:v>
                </c:pt>
                <c:pt idx="477">
                  <c:v>41495</c:v>
                </c:pt>
                <c:pt idx="478">
                  <c:v>41498</c:v>
                </c:pt>
                <c:pt idx="479">
                  <c:v>41499</c:v>
                </c:pt>
                <c:pt idx="480">
                  <c:v>41500</c:v>
                </c:pt>
                <c:pt idx="481">
                  <c:v>41501</c:v>
                </c:pt>
                <c:pt idx="482">
                  <c:v>41502</c:v>
                </c:pt>
                <c:pt idx="483">
                  <c:v>41505</c:v>
                </c:pt>
                <c:pt idx="484">
                  <c:v>41506</c:v>
                </c:pt>
                <c:pt idx="485">
                  <c:v>41507</c:v>
                </c:pt>
                <c:pt idx="486">
                  <c:v>41508</c:v>
                </c:pt>
                <c:pt idx="487">
                  <c:v>41509</c:v>
                </c:pt>
                <c:pt idx="488">
                  <c:v>41512</c:v>
                </c:pt>
                <c:pt idx="489">
                  <c:v>41513</c:v>
                </c:pt>
                <c:pt idx="490">
                  <c:v>41514</c:v>
                </c:pt>
                <c:pt idx="491">
                  <c:v>41515</c:v>
                </c:pt>
                <c:pt idx="492">
                  <c:v>41516</c:v>
                </c:pt>
                <c:pt idx="493">
                  <c:v>41519</c:v>
                </c:pt>
                <c:pt idx="494">
                  <c:v>41520</c:v>
                </c:pt>
                <c:pt idx="495">
                  <c:v>41521</c:v>
                </c:pt>
                <c:pt idx="496">
                  <c:v>41522</c:v>
                </c:pt>
                <c:pt idx="497">
                  <c:v>41523</c:v>
                </c:pt>
                <c:pt idx="498">
                  <c:v>41526</c:v>
                </c:pt>
                <c:pt idx="499">
                  <c:v>41527</c:v>
                </c:pt>
                <c:pt idx="500">
                  <c:v>41528</c:v>
                </c:pt>
                <c:pt idx="501">
                  <c:v>41529</c:v>
                </c:pt>
                <c:pt idx="502">
                  <c:v>41530</c:v>
                </c:pt>
                <c:pt idx="503">
                  <c:v>41534</c:v>
                </c:pt>
                <c:pt idx="504">
                  <c:v>41535</c:v>
                </c:pt>
                <c:pt idx="505">
                  <c:v>41536</c:v>
                </c:pt>
                <c:pt idx="506">
                  <c:v>41537</c:v>
                </c:pt>
                <c:pt idx="507">
                  <c:v>41541</c:v>
                </c:pt>
                <c:pt idx="508">
                  <c:v>41542</c:v>
                </c:pt>
                <c:pt idx="509">
                  <c:v>41543</c:v>
                </c:pt>
                <c:pt idx="510">
                  <c:v>41544</c:v>
                </c:pt>
                <c:pt idx="511">
                  <c:v>41547</c:v>
                </c:pt>
                <c:pt idx="512">
                  <c:v>41548</c:v>
                </c:pt>
                <c:pt idx="513">
                  <c:v>41549</c:v>
                </c:pt>
                <c:pt idx="514">
                  <c:v>41550</c:v>
                </c:pt>
                <c:pt idx="515">
                  <c:v>41551</c:v>
                </c:pt>
                <c:pt idx="516">
                  <c:v>41554</c:v>
                </c:pt>
                <c:pt idx="517">
                  <c:v>41555</c:v>
                </c:pt>
                <c:pt idx="518">
                  <c:v>41556</c:v>
                </c:pt>
                <c:pt idx="519">
                  <c:v>41557</c:v>
                </c:pt>
                <c:pt idx="520">
                  <c:v>41558</c:v>
                </c:pt>
                <c:pt idx="521">
                  <c:v>41562</c:v>
                </c:pt>
                <c:pt idx="522">
                  <c:v>41563</c:v>
                </c:pt>
                <c:pt idx="523">
                  <c:v>41564</c:v>
                </c:pt>
                <c:pt idx="524">
                  <c:v>41565</c:v>
                </c:pt>
                <c:pt idx="525">
                  <c:v>41568</c:v>
                </c:pt>
                <c:pt idx="526">
                  <c:v>41569</c:v>
                </c:pt>
                <c:pt idx="527">
                  <c:v>41570</c:v>
                </c:pt>
                <c:pt idx="528">
                  <c:v>41571</c:v>
                </c:pt>
                <c:pt idx="529">
                  <c:v>41572</c:v>
                </c:pt>
                <c:pt idx="530">
                  <c:v>41575</c:v>
                </c:pt>
                <c:pt idx="531">
                  <c:v>41576</c:v>
                </c:pt>
                <c:pt idx="532">
                  <c:v>41577</c:v>
                </c:pt>
                <c:pt idx="533">
                  <c:v>41578</c:v>
                </c:pt>
                <c:pt idx="534">
                  <c:v>41579</c:v>
                </c:pt>
                <c:pt idx="535">
                  <c:v>41583</c:v>
                </c:pt>
                <c:pt idx="536">
                  <c:v>41584</c:v>
                </c:pt>
                <c:pt idx="537">
                  <c:v>41585</c:v>
                </c:pt>
                <c:pt idx="538">
                  <c:v>41586</c:v>
                </c:pt>
                <c:pt idx="539">
                  <c:v>41589</c:v>
                </c:pt>
                <c:pt idx="540">
                  <c:v>41590</c:v>
                </c:pt>
                <c:pt idx="541">
                  <c:v>41591</c:v>
                </c:pt>
                <c:pt idx="542">
                  <c:v>41592</c:v>
                </c:pt>
                <c:pt idx="543">
                  <c:v>41593</c:v>
                </c:pt>
                <c:pt idx="544">
                  <c:v>41596</c:v>
                </c:pt>
                <c:pt idx="545">
                  <c:v>41597</c:v>
                </c:pt>
                <c:pt idx="546">
                  <c:v>41598</c:v>
                </c:pt>
                <c:pt idx="547">
                  <c:v>41599</c:v>
                </c:pt>
                <c:pt idx="548">
                  <c:v>41600</c:v>
                </c:pt>
                <c:pt idx="549">
                  <c:v>41603</c:v>
                </c:pt>
                <c:pt idx="550">
                  <c:v>41604</c:v>
                </c:pt>
                <c:pt idx="551">
                  <c:v>41605</c:v>
                </c:pt>
                <c:pt idx="552">
                  <c:v>41606</c:v>
                </c:pt>
                <c:pt idx="553">
                  <c:v>41607</c:v>
                </c:pt>
                <c:pt idx="554">
                  <c:v>41610</c:v>
                </c:pt>
                <c:pt idx="555">
                  <c:v>41611</c:v>
                </c:pt>
                <c:pt idx="556">
                  <c:v>41612</c:v>
                </c:pt>
                <c:pt idx="557">
                  <c:v>41613</c:v>
                </c:pt>
                <c:pt idx="558">
                  <c:v>41614</c:v>
                </c:pt>
                <c:pt idx="559">
                  <c:v>41617</c:v>
                </c:pt>
                <c:pt idx="560">
                  <c:v>41618</c:v>
                </c:pt>
                <c:pt idx="561">
                  <c:v>41619</c:v>
                </c:pt>
                <c:pt idx="562">
                  <c:v>41620</c:v>
                </c:pt>
                <c:pt idx="563">
                  <c:v>41621</c:v>
                </c:pt>
                <c:pt idx="564">
                  <c:v>41624</c:v>
                </c:pt>
                <c:pt idx="565">
                  <c:v>41625</c:v>
                </c:pt>
                <c:pt idx="566">
                  <c:v>41626</c:v>
                </c:pt>
                <c:pt idx="567">
                  <c:v>41627</c:v>
                </c:pt>
                <c:pt idx="568">
                  <c:v>41628</c:v>
                </c:pt>
                <c:pt idx="569">
                  <c:v>41632</c:v>
                </c:pt>
                <c:pt idx="570">
                  <c:v>41633</c:v>
                </c:pt>
                <c:pt idx="571">
                  <c:v>41634</c:v>
                </c:pt>
                <c:pt idx="572">
                  <c:v>41635</c:v>
                </c:pt>
                <c:pt idx="573">
                  <c:v>41638</c:v>
                </c:pt>
                <c:pt idx="574">
                  <c:v>41645</c:v>
                </c:pt>
                <c:pt idx="575">
                  <c:v>41646</c:v>
                </c:pt>
                <c:pt idx="576">
                  <c:v>41647</c:v>
                </c:pt>
                <c:pt idx="577">
                  <c:v>41648</c:v>
                </c:pt>
                <c:pt idx="578">
                  <c:v>41649</c:v>
                </c:pt>
                <c:pt idx="579">
                  <c:v>41653</c:v>
                </c:pt>
                <c:pt idx="580">
                  <c:v>41654</c:v>
                </c:pt>
                <c:pt idx="581">
                  <c:v>41655</c:v>
                </c:pt>
                <c:pt idx="582">
                  <c:v>41656</c:v>
                </c:pt>
                <c:pt idx="583">
                  <c:v>41659</c:v>
                </c:pt>
                <c:pt idx="584">
                  <c:v>41660</c:v>
                </c:pt>
                <c:pt idx="585">
                  <c:v>41661</c:v>
                </c:pt>
                <c:pt idx="586">
                  <c:v>41662</c:v>
                </c:pt>
                <c:pt idx="587">
                  <c:v>41663</c:v>
                </c:pt>
                <c:pt idx="588">
                  <c:v>41666</c:v>
                </c:pt>
                <c:pt idx="589">
                  <c:v>41667</c:v>
                </c:pt>
                <c:pt idx="590">
                  <c:v>41668</c:v>
                </c:pt>
                <c:pt idx="591">
                  <c:v>41669</c:v>
                </c:pt>
                <c:pt idx="592">
                  <c:v>41670</c:v>
                </c:pt>
                <c:pt idx="593">
                  <c:v>41673</c:v>
                </c:pt>
                <c:pt idx="594">
                  <c:v>41674</c:v>
                </c:pt>
                <c:pt idx="595">
                  <c:v>41675</c:v>
                </c:pt>
                <c:pt idx="596">
                  <c:v>41676</c:v>
                </c:pt>
                <c:pt idx="597">
                  <c:v>41677</c:v>
                </c:pt>
                <c:pt idx="598">
                  <c:v>41680</c:v>
                </c:pt>
                <c:pt idx="599">
                  <c:v>41682</c:v>
                </c:pt>
                <c:pt idx="600">
                  <c:v>41683</c:v>
                </c:pt>
                <c:pt idx="601">
                  <c:v>41684</c:v>
                </c:pt>
                <c:pt idx="602">
                  <c:v>41687</c:v>
                </c:pt>
                <c:pt idx="603">
                  <c:v>41688</c:v>
                </c:pt>
                <c:pt idx="604">
                  <c:v>41689</c:v>
                </c:pt>
                <c:pt idx="605">
                  <c:v>41690</c:v>
                </c:pt>
                <c:pt idx="606">
                  <c:v>41691</c:v>
                </c:pt>
                <c:pt idx="607">
                  <c:v>41694</c:v>
                </c:pt>
                <c:pt idx="608">
                  <c:v>41695</c:v>
                </c:pt>
                <c:pt idx="609">
                  <c:v>41696</c:v>
                </c:pt>
                <c:pt idx="610">
                  <c:v>41697</c:v>
                </c:pt>
                <c:pt idx="611">
                  <c:v>41698</c:v>
                </c:pt>
                <c:pt idx="612">
                  <c:v>41701</c:v>
                </c:pt>
                <c:pt idx="613">
                  <c:v>41702</c:v>
                </c:pt>
                <c:pt idx="614">
                  <c:v>41703</c:v>
                </c:pt>
                <c:pt idx="615">
                  <c:v>41704</c:v>
                </c:pt>
                <c:pt idx="616">
                  <c:v>41705</c:v>
                </c:pt>
                <c:pt idx="617">
                  <c:v>41708</c:v>
                </c:pt>
                <c:pt idx="618">
                  <c:v>41709</c:v>
                </c:pt>
                <c:pt idx="619">
                  <c:v>41710</c:v>
                </c:pt>
                <c:pt idx="620">
                  <c:v>41711</c:v>
                </c:pt>
                <c:pt idx="621">
                  <c:v>41712</c:v>
                </c:pt>
                <c:pt idx="622">
                  <c:v>41715</c:v>
                </c:pt>
                <c:pt idx="623">
                  <c:v>41716</c:v>
                </c:pt>
                <c:pt idx="624">
                  <c:v>41717</c:v>
                </c:pt>
                <c:pt idx="625">
                  <c:v>41718</c:v>
                </c:pt>
                <c:pt idx="626">
                  <c:v>41722</c:v>
                </c:pt>
                <c:pt idx="627">
                  <c:v>41723</c:v>
                </c:pt>
                <c:pt idx="628">
                  <c:v>41724</c:v>
                </c:pt>
                <c:pt idx="629">
                  <c:v>41725</c:v>
                </c:pt>
                <c:pt idx="630">
                  <c:v>41726</c:v>
                </c:pt>
                <c:pt idx="631">
                  <c:v>41729</c:v>
                </c:pt>
                <c:pt idx="632">
                  <c:v>41730</c:v>
                </c:pt>
                <c:pt idx="633">
                  <c:v>41731</c:v>
                </c:pt>
                <c:pt idx="634">
                  <c:v>41732</c:v>
                </c:pt>
                <c:pt idx="635">
                  <c:v>41733</c:v>
                </c:pt>
                <c:pt idx="636">
                  <c:v>41736</c:v>
                </c:pt>
                <c:pt idx="637">
                  <c:v>41737</c:v>
                </c:pt>
                <c:pt idx="638">
                  <c:v>41738</c:v>
                </c:pt>
                <c:pt idx="639">
                  <c:v>41739</c:v>
                </c:pt>
                <c:pt idx="640">
                  <c:v>41740</c:v>
                </c:pt>
                <c:pt idx="641">
                  <c:v>41743</c:v>
                </c:pt>
                <c:pt idx="642">
                  <c:v>41744</c:v>
                </c:pt>
                <c:pt idx="643">
                  <c:v>41745</c:v>
                </c:pt>
                <c:pt idx="644">
                  <c:v>41746</c:v>
                </c:pt>
                <c:pt idx="645">
                  <c:v>41747</c:v>
                </c:pt>
                <c:pt idx="646">
                  <c:v>41750</c:v>
                </c:pt>
                <c:pt idx="647">
                  <c:v>41751</c:v>
                </c:pt>
                <c:pt idx="648">
                  <c:v>41752</c:v>
                </c:pt>
                <c:pt idx="649">
                  <c:v>41753</c:v>
                </c:pt>
                <c:pt idx="650">
                  <c:v>41754</c:v>
                </c:pt>
                <c:pt idx="651">
                  <c:v>41757</c:v>
                </c:pt>
                <c:pt idx="652">
                  <c:v>41759</c:v>
                </c:pt>
                <c:pt idx="653">
                  <c:v>41760</c:v>
                </c:pt>
                <c:pt idx="654">
                  <c:v>41761</c:v>
                </c:pt>
                <c:pt idx="655">
                  <c:v>41766</c:v>
                </c:pt>
                <c:pt idx="656">
                  <c:v>41767</c:v>
                </c:pt>
                <c:pt idx="657">
                  <c:v>41768</c:v>
                </c:pt>
                <c:pt idx="658">
                  <c:v>41771</c:v>
                </c:pt>
                <c:pt idx="659">
                  <c:v>41772</c:v>
                </c:pt>
                <c:pt idx="660">
                  <c:v>41773</c:v>
                </c:pt>
                <c:pt idx="661">
                  <c:v>41774</c:v>
                </c:pt>
                <c:pt idx="662">
                  <c:v>41775</c:v>
                </c:pt>
                <c:pt idx="663">
                  <c:v>41778</c:v>
                </c:pt>
                <c:pt idx="664">
                  <c:v>41779</c:v>
                </c:pt>
                <c:pt idx="665">
                  <c:v>41780</c:v>
                </c:pt>
                <c:pt idx="666">
                  <c:v>41781</c:v>
                </c:pt>
                <c:pt idx="667">
                  <c:v>41782</c:v>
                </c:pt>
                <c:pt idx="668">
                  <c:v>41785</c:v>
                </c:pt>
                <c:pt idx="669">
                  <c:v>41786</c:v>
                </c:pt>
                <c:pt idx="670">
                  <c:v>41787</c:v>
                </c:pt>
                <c:pt idx="671">
                  <c:v>41788</c:v>
                </c:pt>
                <c:pt idx="672">
                  <c:v>41789</c:v>
                </c:pt>
                <c:pt idx="673">
                  <c:v>41792</c:v>
                </c:pt>
                <c:pt idx="674">
                  <c:v>41793</c:v>
                </c:pt>
                <c:pt idx="675">
                  <c:v>41794</c:v>
                </c:pt>
                <c:pt idx="676">
                  <c:v>41795</c:v>
                </c:pt>
                <c:pt idx="677">
                  <c:v>41796</c:v>
                </c:pt>
                <c:pt idx="678">
                  <c:v>41799</c:v>
                </c:pt>
                <c:pt idx="679">
                  <c:v>41800</c:v>
                </c:pt>
                <c:pt idx="680">
                  <c:v>41801</c:v>
                </c:pt>
                <c:pt idx="681">
                  <c:v>41802</c:v>
                </c:pt>
                <c:pt idx="682">
                  <c:v>41803</c:v>
                </c:pt>
                <c:pt idx="683">
                  <c:v>41806</c:v>
                </c:pt>
                <c:pt idx="684">
                  <c:v>41807</c:v>
                </c:pt>
                <c:pt idx="685">
                  <c:v>41808</c:v>
                </c:pt>
                <c:pt idx="686">
                  <c:v>41809</c:v>
                </c:pt>
                <c:pt idx="687">
                  <c:v>41810</c:v>
                </c:pt>
                <c:pt idx="688">
                  <c:v>41813</c:v>
                </c:pt>
                <c:pt idx="689">
                  <c:v>41814</c:v>
                </c:pt>
                <c:pt idx="690">
                  <c:v>41815</c:v>
                </c:pt>
                <c:pt idx="691">
                  <c:v>41816</c:v>
                </c:pt>
                <c:pt idx="692">
                  <c:v>41817</c:v>
                </c:pt>
                <c:pt idx="693">
                  <c:v>41820</c:v>
                </c:pt>
                <c:pt idx="694">
                  <c:v>41821</c:v>
                </c:pt>
                <c:pt idx="695">
                  <c:v>41822</c:v>
                </c:pt>
                <c:pt idx="696">
                  <c:v>41823</c:v>
                </c:pt>
                <c:pt idx="697">
                  <c:v>41824</c:v>
                </c:pt>
                <c:pt idx="698">
                  <c:v>41827</c:v>
                </c:pt>
                <c:pt idx="699">
                  <c:v>41828</c:v>
                </c:pt>
                <c:pt idx="700">
                  <c:v>41829</c:v>
                </c:pt>
                <c:pt idx="701">
                  <c:v>41830</c:v>
                </c:pt>
                <c:pt idx="702">
                  <c:v>41831</c:v>
                </c:pt>
                <c:pt idx="703">
                  <c:v>41834</c:v>
                </c:pt>
                <c:pt idx="704">
                  <c:v>41835</c:v>
                </c:pt>
                <c:pt idx="705">
                  <c:v>41836</c:v>
                </c:pt>
                <c:pt idx="706">
                  <c:v>41837</c:v>
                </c:pt>
                <c:pt idx="707">
                  <c:v>41838</c:v>
                </c:pt>
                <c:pt idx="708">
                  <c:v>41842</c:v>
                </c:pt>
                <c:pt idx="709">
                  <c:v>41843</c:v>
                </c:pt>
                <c:pt idx="710">
                  <c:v>41844</c:v>
                </c:pt>
                <c:pt idx="711">
                  <c:v>41845</c:v>
                </c:pt>
                <c:pt idx="712">
                  <c:v>41848</c:v>
                </c:pt>
                <c:pt idx="713">
                  <c:v>41849</c:v>
                </c:pt>
                <c:pt idx="714">
                  <c:v>41850</c:v>
                </c:pt>
                <c:pt idx="715">
                  <c:v>41851</c:v>
                </c:pt>
                <c:pt idx="716">
                  <c:v>41852</c:v>
                </c:pt>
                <c:pt idx="717">
                  <c:v>41855</c:v>
                </c:pt>
                <c:pt idx="718">
                  <c:v>41856</c:v>
                </c:pt>
                <c:pt idx="719">
                  <c:v>41857</c:v>
                </c:pt>
                <c:pt idx="720">
                  <c:v>41858</c:v>
                </c:pt>
                <c:pt idx="721">
                  <c:v>41859</c:v>
                </c:pt>
                <c:pt idx="722">
                  <c:v>41862</c:v>
                </c:pt>
                <c:pt idx="723">
                  <c:v>41863</c:v>
                </c:pt>
                <c:pt idx="724">
                  <c:v>41864</c:v>
                </c:pt>
                <c:pt idx="725">
                  <c:v>41865</c:v>
                </c:pt>
                <c:pt idx="726">
                  <c:v>41866</c:v>
                </c:pt>
                <c:pt idx="727">
                  <c:v>41869</c:v>
                </c:pt>
                <c:pt idx="728">
                  <c:v>41870</c:v>
                </c:pt>
                <c:pt idx="729">
                  <c:v>41871</c:v>
                </c:pt>
                <c:pt idx="730">
                  <c:v>41872</c:v>
                </c:pt>
                <c:pt idx="731">
                  <c:v>41873</c:v>
                </c:pt>
                <c:pt idx="732">
                  <c:v>41876</c:v>
                </c:pt>
                <c:pt idx="733">
                  <c:v>41877</c:v>
                </c:pt>
                <c:pt idx="734">
                  <c:v>41878</c:v>
                </c:pt>
                <c:pt idx="735">
                  <c:v>41879</c:v>
                </c:pt>
                <c:pt idx="736">
                  <c:v>41880</c:v>
                </c:pt>
                <c:pt idx="737">
                  <c:v>41883</c:v>
                </c:pt>
                <c:pt idx="738">
                  <c:v>41884</c:v>
                </c:pt>
                <c:pt idx="739">
                  <c:v>41885</c:v>
                </c:pt>
                <c:pt idx="740">
                  <c:v>41886</c:v>
                </c:pt>
                <c:pt idx="741">
                  <c:v>41887</c:v>
                </c:pt>
                <c:pt idx="742">
                  <c:v>41890</c:v>
                </c:pt>
                <c:pt idx="743">
                  <c:v>41891</c:v>
                </c:pt>
                <c:pt idx="744">
                  <c:v>41892</c:v>
                </c:pt>
                <c:pt idx="745">
                  <c:v>41893</c:v>
                </c:pt>
                <c:pt idx="746">
                  <c:v>41894</c:v>
                </c:pt>
                <c:pt idx="747">
                  <c:v>41898</c:v>
                </c:pt>
                <c:pt idx="748">
                  <c:v>41899</c:v>
                </c:pt>
                <c:pt idx="749">
                  <c:v>41900</c:v>
                </c:pt>
                <c:pt idx="750">
                  <c:v>41901</c:v>
                </c:pt>
                <c:pt idx="751">
                  <c:v>41904</c:v>
                </c:pt>
                <c:pt idx="752">
                  <c:v>41906</c:v>
                </c:pt>
                <c:pt idx="753">
                  <c:v>41907</c:v>
                </c:pt>
                <c:pt idx="754">
                  <c:v>41908</c:v>
                </c:pt>
                <c:pt idx="755">
                  <c:v>41911</c:v>
                </c:pt>
                <c:pt idx="756">
                  <c:v>41912</c:v>
                </c:pt>
                <c:pt idx="757">
                  <c:v>41913</c:v>
                </c:pt>
                <c:pt idx="758">
                  <c:v>41914</c:v>
                </c:pt>
                <c:pt idx="759">
                  <c:v>41915</c:v>
                </c:pt>
                <c:pt idx="760">
                  <c:v>41918</c:v>
                </c:pt>
                <c:pt idx="761">
                  <c:v>41919</c:v>
                </c:pt>
                <c:pt idx="762">
                  <c:v>41920</c:v>
                </c:pt>
                <c:pt idx="763">
                  <c:v>41921</c:v>
                </c:pt>
                <c:pt idx="764">
                  <c:v>41922</c:v>
                </c:pt>
                <c:pt idx="765">
                  <c:v>41926</c:v>
                </c:pt>
                <c:pt idx="766">
                  <c:v>41927</c:v>
                </c:pt>
                <c:pt idx="767">
                  <c:v>41928</c:v>
                </c:pt>
                <c:pt idx="768">
                  <c:v>41929</c:v>
                </c:pt>
                <c:pt idx="769">
                  <c:v>41932</c:v>
                </c:pt>
                <c:pt idx="770">
                  <c:v>41933</c:v>
                </c:pt>
                <c:pt idx="771">
                  <c:v>41934</c:v>
                </c:pt>
                <c:pt idx="772">
                  <c:v>41935</c:v>
                </c:pt>
                <c:pt idx="773">
                  <c:v>41936</c:v>
                </c:pt>
                <c:pt idx="774">
                  <c:v>41939</c:v>
                </c:pt>
                <c:pt idx="775">
                  <c:v>41940</c:v>
                </c:pt>
                <c:pt idx="776">
                  <c:v>41941</c:v>
                </c:pt>
                <c:pt idx="777">
                  <c:v>41942</c:v>
                </c:pt>
                <c:pt idx="778">
                  <c:v>41943</c:v>
                </c:pt>
                <c:pt idx="779">
                  <c:v>41947</c:v>
                </c:pt>
                <c:pt idx="780">
                  <c:v>41948</c:v>
                </c:pt>
                <c:pt idx="781">
                  <c:v>41949</c:v>
                </c:pt>
                <c:pt idx="782">
                  <c:v>41950</c:v>
                </c:pt>
                <c:pt idx="783">
                  <c:v>41953</c:v>
                </c:pt>
                <c:pt idx="784">
                  <c:v>41954</c:v>
                </c:pt>
                <c:pt idx="785">
                  <c:v>41955</c:v>
                </c:pt>
                <c:pt idx="786">
                  <c:v>41956</c:v>
                </c:pt>
                <c:pt idx="787">
                  <c:v>41957</c:v>
                </c:pt>
                <c:pt idx="788">
                  <c:v>41960</c:v>
                </c:pt>
                <c:pt idx="789">
                  <c:v>41961</c:v>
                </c:pt>
                <c:pt idx="790">
                  <c:v>41962</c:v>
                </c:pt>
                <c:pt idx="791">
                  <c:v>41963</c:v>
                </c:pt>
                <c:pt idx="792">
                  <c:v>41964</c:v>
                </c:pt>
                <c:pt idx="793">
                  <c:v>41968</c:v>
                </c:pt>
                <c:pt idx="794">
                  <c:v>41969</c:v>
                </c:pt>
                <c:pt idx="795">
                  <c:v>41970</c:v>
                </c:pt>
                <c:pt idx="796">
                  <c:v>41971</c:v>
                </c:pt>
                <c:pt idx="797">
                  <c:v>41974</c:v>
                </c:pt>
                <c:pt idx="798">
                  <c:v>41975</c:v>
                </c:pt>
                <c:pt idx="799">
                  <c:v>41976</c:v>
                </c:pt>
                <c:pt idx="800">
                  <c:v>41977</c:v>
                </c:pt>
                <c:pt idx="801">
                  <c:v>41978</c:v>
                </c:pt>
                <c:pt idx="802">
                  <c:v>41981</c:v>
                </c:pt>
                <c:pt idx="803">
                  <c:v>41982</c:v>
                </c:pt>
                <c:pt idx="804">
                  <c:v>41983</c:v>
                </c:pt>
                <c:pt idx="805">
                  <c:v>41984</c:v>
                </c:pt>
                <c:pt idx="806">
                  <c:v>41985</c:v>
                </c:pt>
                <c:pt idx="807">
                  <c:v>41988</c:v>
                </c:pt>
                <c:pt idx="808">
                  <c:v>41989</c:v>
                </c:pt>
                <c:pt idx="809">
                  <c:v>41990</c:v>
                </c:pt>
                <c:pt idx="810">
                  <c:v>41991</c:v>
                </c:pt>
                <c:pt idx="811">
                  <c:v>41992</c:v>
                </c:pt>
                <c:pt idx="812">
                  <c:v>41995</c:v>
                </c:pt>
                <c:pt idx="813">
                  <c:v>41997</c:v>
                </c:pt>
                <c:pt idx="814">
                  <c:v>41998</c:v>
                </c:pt>
                <c:pt idx="815">
                  <c:v>41999</c:v>
                </c:pt>
                <c:pt idx="816">
                  <c:v>42002</c:v>
                </c:pt>
                <c:pt idx="817">
                  <c:v>42003</c:v>
                </c:pt>
                <c:pt idx="818">
                  <c:v>42009</c:v>
                </c:pt>
                <c:pt idx="819">
                  <c:v>42010</c:v>
                </c:pt>
                <c:pt idx="820">
                  <c:v>42011</c:v>
                </c:pt>
                <c:pt idx="821">
                  <c:v>42012</c:v>
                </c:pt>
                <c:pt idx="822">
                  <c:v>42013</c:v>
                </c:pt>
                <c:pt idx="823">
                  <c:v>42017</c:v>
                </c:pt>
                <c:pt idx="824">
                  <c:v>42018</c:v>
                </c:pt>
                <c:pt idx="825">
                  <c:v>42019</c:v>
                </c:pt>
                <c:pt idx="826">
                  <c:v>42020</c:v>
                </c:pt>
                <c:pt idx="827">
                  <c:v>42023</c:v>
                </c:pt>
                <c:pt idx="828">
                  <c:v>42024</c:v>
                </c:pt>
                <c:pt idx="829">
                  <c:v>42025</c:v>
                </c:pt>
                <c:pt idx="830">
                  <c:v>42026</c:v>
                </c:pt>
                <c:pt idx="831">
                  <c:v>42027</c:v>
                </c:pt>
                <c:pt idx="832">
                  <c:v>42030</c:v>
                </c:pt>
                <c:pt idx="833">
                  <c:v>42031</c:v>
                </c:pt>
                <c:pt idx="834">
                  <c:v>42032</c:v>
                </c:pt>
                <c:pt idx="835">
                  <c:v>42033</c:v>
                </c:pt>
                <c:pt idx="836">
                  <c:v>42034</c:v>
                </c:pt>
                <c:pt idx="837">
                  <c:v>42037</c:v>
                </c:pt>
                <c:pt idx="838">
                  <c:v>42038</c:v>
                </c:pt>
                <c:pt idx="839">
                  <c:v>42039</c:v>
                </c:pt>
                <c:pt idx="840">
                  <c:v>42040</c:v>
                </c:pt>
                <c:pt idx="841">
                  <c:v>42041</c:v>
                </c:pt>
                <c:pt idx="842">
                  <c:v>42044</c:v>
                </c:pt>
                <c:pt idx="843">
                  <c:v>42045</c:v>
                </c:pt>
                <c:pt idx="844">
                  <c:v>42047</c:v>
                </c:pt>
                <c:pt idx="845">
                  <c:v>42048</c:v>
                </c:pt>
                <c:pt idx="846">
                  <c:v>42051</c:v>
                </c:pt>
                <c:pt idx="847">
                  <c:v>42052</c:v>
                </c:pt>
                <c:pt idx="848">
                  <c:v>42053</c:v>
                </c:pt>
                <c:pt idx="849">
                  <c:v>42054</c:v>
                </c:pt>
                <c:pt idx="850">
                  <c:v>42055</c:v>
                </c:pt>
                <c:pt idx="851">
                  <c:v>42058</c:v>
                </c:pt>
                <c:pt idx="852">
                  <c:v>42059</c:v>
                </c:pt>
                <c:pt idx="853">
                  <c:v>42060</c:v>
                </c:pt>
                <c:pt idx="854">
                  <c:v>42061</c:v>
                </c:pt>
                <c:pt idx="855">
                  <c:v>42062</c:v>
                </c:pt>
                <c:pt idx="856">
                  <c:v>42065</c:v>
                </c:pt>
                <c:pt idx="857">
                  <c:v>42066</c:v>
                </c:pt>
                <c:pt idx="858">
                  <c:v>42067</c:v>
                </c:pt>
                <c:pt idx="859">
                  <c:v>42068</c:v>
                </c:pt>
                <c:pt idx="860">
                  <c:v>42069</c:v>
                </c:pt>
                <c:pt idx="861">
                  <c:v>42072</c:v>
                </c:pt>
                <c:pt idx="862">
                  <c:v>42073</c:v>
                </c:pt>
                <c:pt idx="863">
                  <c:v>42074</c:v>
                </c:pt>
                <c:pt idx="864">
                  <c:v>42075</c:v>
                </c:pt>
                <c:pt idx="865">
                  <c:v>42076</c:v>
                </c:pt>
                <c:pt idx="866">
                  <c:v>42079</c:v>
                </c:pt>
                <c:pt idx="867">
                  <c:v>42080</c:v>
                </c:pt>
                <c:pt idx="868">
                  <c:v>42081</c:v>
                </c:pt>
                <c:pt idx="869">
                  <c:v>42082</c:v>
                </c:pt>
                <c:pt idx="870">
                  <c:v>42083</c:v>
                </c:pt>
                <c:pt idx="871">
                  <c:v>42086</c:v>
                </c:pt>
                <c:pt idx="872">
                  <c:v>42087</c:v>
                </c:pt>
                <c:pt idx="873">
                  <c:v>42088</c:v>
                </c:pt>
                <c:pt idx="874">
                  <c:v>42089</c:v>
                </c:pt>
                <c:pt idx="875">
                  <c:v>42090</c:v>
                </c:pt>
                <c:pt idx="876">
                  <c:v>42093</c:v>
                </c:pt>
                <c:pt idx="877">
                  <c:v>42094</c:v>
                </c:pt>
                <c:pt idx="878">
                  <c:v>42095</c:v>
                </c:pt>
                <c:pt idx="879">
                  <c:v>42096</c:v>
                </c:pt>
                <c:pt idx="880">
                  <c:v>42097</c:v>
                </c:pt>
                <c:pt idx="881">
                  <c:v>42100</c:v>
                </c:pt>
                <c:pt idx="882">
                  <c:v>42101</c:v>
                </c:pt>
                <c:pt idx="883">
                  <c:v>42102</c:v>
                </c:pt>
                <c:pt idx="884">
                  <c:v>42103</c:v>
                </c:pt>
                <c:pt idx="885">
                  <c:v>42104</c:v>
                </c:pt>
                <c:pt idx="886">
                  <c:v>42107</c:v>
                </c:pt>
                <c:pt idx="887">
                  <c:v>42108</c:v>
                </c:pt>
                <c:pt idx="888">
                  <c:v>42109</c:v>
                </c:pt>
                <c:pt idx="889">
                  <c:v>42110</c:v>
                </c:pt>
                <c:pt idx="890">
                  <c:v>42111</c:v>
                </c:pt>
                <c:pt idx="891">
                  <c:v>42114</c:v>
                </c:pt>
                <c:pt idx="892">
                  <c:v>42115</c:v>
                </c:pt>
                <c:pt idx="893">
                  <c:v>42116</c:v>
                </c:pt>
                <c:pt idx="894">
                  <c:v>42117</c:v>
                </c:pt>
                <c:pt idx="895">
                  <c:v>42118</c:v>
                </c:pt>
                <c:pt idx="896">
                  <c:v>42121</c:v>
                </c:pt>
                <c:pt idx="897">
                  <c:v>42122</c:v>
                </c:pt>
                <c:pt idx="898">
                  <c:v>42124</c:v>
                </c:pt>
                <c:pt idx="899">
                  <c:v>42125</c:v>
                </c:pt>
                <c:pt idx="900">
                  <c:v>42131</c:v>
                </c:pt>
                <c:pt idx="901">
                  <c:v>42132</c:v>
                </c:pt>
                <c:pt idx="902">
                  <c:v>42135</c:v>
                </c:pt>
                <c:pt idx="903">
                  <c:v>42136</c:v>
                </c:pt>
                <c:pt idx="904">
                  <c:v>42137</c:v>
                </c:pt>
                <c:pt idx="905">
                  <c:v>42138</c:v>
                </c:pt>
                <c:pt idx="906">
                  <c:v>42139</c:v>
                </c:pt>
                <c:pt idx="907">
                  <c:v>42142</c:v>
                </c:pt>
                <c:pt idx="908">
                  <c:v>42143</c:v>
                </c:pt>
                <c:pt idx="909">
                  <c:v>42144</c:v>
                </c:pt>
                <c:pt idx="910">
                  <c:v>42145</c:v>
                </c:pt>
                <c:pt idx="911">
                  <c:v>42146</c:v>
                </c:pt>
                <c:pt idx="912">
                  <c:v>42149</c:v>
                </c:pt>
                <c:pt idx="913">
                  <c:v>42150</c:v>
                </c:pt>
                <c:pt idx="914">
                  <c:v>42151</c:v>
                </c:pt>
                <c:pt idx="915">
                  <c:v>42152</c:v>
                </c:pt>
                <c:pt idx="916">
                  <c:v>42153</c:v>
                </c:pt>
                <c:pt idx="917">
                  <c:v>42156</c:v>
                </c:pt>
                <c:pt idx="918">
                  <c:v>42157</c:v>
                </c:pt>
                <c:pt idx="919">
                  <c:v>42158</c:v>
                </c:pt>
                <c:pt idx="920">
                  <c:v>42159</c:v>
                </c:pt>
                <c:pt idx="921">
                  <c:v>42160</c:v>
                </c:pt>
                <c:pt idx="922">
                  <c:v>42163</c:v>
                </c:pt>
                <c:pt idx="923">
                  <c:v>42164</c:v>
                </c:pt>
                <c:pt idx="924">
                  <c:v>42165</c:v>
                </c:pt>
                <c:pt idx="925">
                  <c:v>42166</c:v>
                </c:pt>
                <c:pt idx="926">
                  <c:v>42167</c:v>
                </c:pt>
                <c:pt idx="927">
                  <c:v>42170</c:v>
                </c:pt>
                <c:pt idx="928">
                  <c:v>42171</c:v>
                </c:pt>
                <c:pt idx="929">
                  <c:v>42172</c:v>
                </c:pt>
                <c:pt idx="930">
                  <c:v>42173</c:v>
                </c:pt>
                <c:pt idx="931">
                  <c:v>42174</c:v>
                </c:pt>
                <c:pt idx="932">
                  <c:v>42177</c:v>
                </c:pt>
                <c:pt idx="933">
                  <c:v>42178</c:v>
                </c:pt>
                <c:pt idx="934">
                  <c:v>42179</c:v>
                </c:pt>
                <c:pt idx="935">
                  <c:v>42180</c:v>
                </c:pt>
                <c:pt idx="936">
                  <c:v>42181</c:v>
                </c:pt>
                <c:pt idx="937">
                  <c:v>42184</c:v>
                </c:pt>
                <c:pt idx="938">
                  <c:v>42185</c:v>
                </c:pt>
                <c:pt idx="939">
                  <c:v>42186</c:v>
                </c:pt>
                <c:pt idx="940">
                  <c:v>42187</c:v>
                </c:pt>
                <c:pt idx="941">
                  <c:v>42188</c:v>
                </c:pt>
                <c:pt idx="942">
                  <c:v>42191</c:v>
                </c:pt>
                <c:pt idx="943">
                  <c:v>42192</c:v>
                </c:pt>
                <c:pt idx="944">
                  <c:v>42193</c:v>
                </c:pt>
                <c:pt idx="945">
                  <c:v>42194</c:v>
                </c:pt>
                <c:pt idx="946">
                  <c:v>42195</c:v>
                </c:pt>
                <c:pt idx="947">
                  <c:v>42198</c:v>
                </c:pt>
                <c:pt idx="948">
                  <c:v>42199</c:v>
                </c:pt>
                <c:pt idx="949">
                  <c:v>42200</c:v>
                </c:pt>
                <c:pt idx="950">
                  <c:v>42201</c:v>
                </c:pt>
                <c:pt idx="951">
                  <c:v>42202</c:v>
                </c:pt>
                <c:pt idx="952">
                  <c:v>42206</c:v>
                </c:pt>
                <c:pt idx="953">
                  <c:v>42207</c:v>
                </c:pt>
                <c:pt idx="954">
                  <c:v>42208</c:v>
                </c:pt>
                <c:pt idx="955">
                  <c:v>42209</c:v>
                </c:pt>
                <c:pt idx="956">
                  <c:v>42212</c:v>
                </c:pt>
                <c:pt idx="957">
                  <c:v>42213</c:v>
                </c:pt>
                <c:pt idx="958">
                  <c:v>42214</c:v>
                </c:pt>
                <c:pt idx="959">
                  <c:v>42215</c:v>
                </c:pt>
              </c:numCache>
            </c:numRef>
          </c:cat>
          <c:val>
            <c:numRef>
              <c:f>'Beta-GARCH'!$H$14:$H$973</c:f>
              <c:numCache>
                <c:formatCode>General</c:formatCode>
                <c:ptCount val="96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0.57073385595163928</c:v>
                </c:pt>
                <c:pt idx="253">
                  <c:v>0.56326040019111723</c:v>
                </c:pt>
                <c:pt idx="254">
                  <c:v>0.5693340978435375</c:v>
                </c:pt>
                <c:pt idx="255">
                  <c:v>0.56649112105933208</c:v>
                </c:pt>
                <c:pt idx="256">
                  <c:v>0.56004711437647448</c:v>
                </c:pt>
                <c:pt idx="257">
                  <c:v>0.5575663263028664</c:v>
                </c:pt>
                <c:pt idx="258">
                  <c:v>0.55436247508657044</c:v>
                </c:pt>
                <c:pt idx="259">
                  <c:v>0.56547284354133953</c:v>
                </c:pt>
                <c:pt idx="260">
                  <c:v>0.56108770899657656</c:v>
                </c:pt>
                <c:pt idx="261">
                  <c:v>0.56501141834056889</c:v>
                </c:pt>
                <c:pt idx="262">
                  <c:v>0.55930994503942044</c:v>
                </c:pt>
                <c:pt idx="263">
                  <c:v>0.57252923034932979</c:v>
                </c:pt>
                <c:pt idx="264">
                  <c:v>0.58284013071433971</c:v>
                </c:pt>
                <c:pt idx="265">
                  <c:v>0.58839830823391293</c:v>
                </c:pt>
                <c:pt idx="266">
                  <c:v>0.58845786123291666</c:v>
                </c:pt>
                <c:pt idx="267">
                  <c:v>0.62097695350480553</c:v>
                </c:pt>
                <c:pt idx="268">
                  <c:v>0.63766657991726527</c:v>
                </c:pt>
                <c:pt idx="269">
                  <c:v>0.63666557717551164</c:v>
                </c:pt>
                <c:pt idx="270">
                  <c:v>0.64030415597860446</c:v>
                </c:pt>
                <c:pt idx="271">
                  <c:v>0.6372637053536101</c:v>
                </c:pt>
                <c:pt idx="272">
                  <c:v>0.63836647141312619</c:v>
                </c:pt>
                <c:pt idx="273">
                  <c:v>0.65122457853739568</c:v>
                </c:pt>
                <c:pt idx="274">
                  <c:v>0.65047207362708959</c:v>
                </c:pt>
                <c:pt idx="275">
                  <c:v>0.65019987430660309</c:v>
                </c:pt>
                <c:pt idx="276">
                  <c:v>0.65892942049129344</c:v>
                </c:pt>
                <c:pt idx="277">
                  <c:v>0.65798595078302835</c:v>
                </c:pt>
                <c:pt idx="278">
                  <c:v>0.65908705105115051</c:v>
                </c:pt>
                <c:pt idx="279">
                  <c:v>0.6576892505477735</c:v>
                </c:pt>
                <c:pt idx="280">
                  <c:v>0.65876903756390914</c:v>
                </c:pt>
                <c:pt idx="281">
                  <c:v>0.6675383750432643</c:v>
                </c:pt>
                <c:pt idx="282">
                  <c:v>0.68122684750813189</c:v>
                </c:pt>
                <c:pt idx="283">
                  <c:v>0.68108260165733958</c:v>
                </c:pt>
                <c:pt idx="284">
                  <c:v>0.6824004931682851</c:v>
                </c:pt>
                <c:pt idx="285">
                  <c:v>0.6863096616800658</c:v>
                </c:pt>
                <c:pt idx="286">
                  <c:v>0.68899653003140215</c:v>
                </c:pt>
                <c:pt idx="287">
                  <c:v>0.67983139794577951</c:v>
                </c:pt>
                <c:pt idx="288">
                  <c:v>0.67699683630653718</c:v>
                </c:pt>
                <c:pt idx="289">
                  <c:v>0.66067521809931284</c:v>
                </c:pt>
                <c:pt idx="290">
                  <c:v>0.65645072444546104</c:v>
                </c:pt>
                <c:pt idx="291">
                  <c:v>0.63301183349546053</c:v>
                </c:pt>
                <c:pt idx="292">
                  <c:v>0.6259026583348295</c:v>
                </c:pt>
                <c:pt idx="293">
                  <c:v>0.62985968959851368</c:v>
                </c:pt>
                <c:pt idx="294">
                  <c:v>0.63969455430201272</c:v>
                </c:pt>
                <c:pt idx="295">
                  <c:v>0.63840099659321237</c:v>
                </c:pt>
                <c:pt idx="296">
                  <c:v>0.63861833402765378</c:v>
                </c:pt>
                <c:pt idx="297">
                  <c:v>0.65092344485402331</c:v>
                </c:pt>
                <c:pt idx="298">
                  <c:v>0.67450360456485636</c:v>
                </c:pt>
                <c:pt idx="299">
                  <c:v>0.70378285819060882</c:v>
                </c:pt>
                <c:pt idx="300">
                  <c:v>0.7117888565899092</c:v>
                </c:pt>
                <c:pt idx="301">
                  <c:v>0.71328370429300991</c:v>
                </c:pt>
                <c:pt idx="302">
                  <c:v>0.71314848240271989</c:v>
                </c:pt>
                <c:pt idx="303">
                  <c:v>0.71494113680924709</c:v>
                </c:pt>
                <c:pt idx="304">
                  <c:v>0.70800416843974356</c:v>
                </c:pt>
                <c:pt idx="305">
                  <c:v>0.7051453133226151</c:v>
                </c:pt>
                <c:pt idx="306">
                  <c:v>0.70305153848270308</c:v>
                </c:pt>
                <c:pt idx="307">
                  <c:v>0.68984239846296269</c:v>
                </c:pt>
                <c:pt idx="308">
                  <c:v>0.69270945681653862</c:v>
                </c:pt>
                <c:pt idx="309">
                  <c:v>0.68055853348904305</c:v>
                </c:pt>
                <c:pt idx="310">
                  <c:v>0.68896224040019849</c:v>
                </c:pt>
                <c:pt idx="311">
                  <c:v>0.6908817138622857</c:v>
                </c:pt>
                <c:pt idx="312">
                  <c:v>0.70029873566918188</c:v>
                </c:pt>
                <c:pt idx="313">
                  <c:v>0.69882803773915803</c:v>
                </c:pt>
                <c:pt idx="314">
                  <c:v>0.6937602411607765</c:v>
                </c:pt>
                <c:pt idx="315">
                  <c:v>0.69103250273924488</c:v>
                </c:pt>
                <c:pt idx="316">
                  <c:v>0.68537585229878606</c:v>
                </c:pt>
                <c:pt idx="317">
                  <c:v>0.68200485078706008</c:v>
                </c:pt>
                <c:pt idx="318">
                  <c:v>0.68341002750928226</c:v>
                </c:pt>
                <c:pt idx="319">
                  <c:v>0.699118175681266</c:v>
                </c:pt>
                <c:pt idx="320">
                  <c:v>0.69662589782116979</c:v>
                </c:pt>
                <c:pt idx="321">
                  <c:v>0.7055312014406443</c:v>
                </c:pt>
                <c:pt idx="322">
                  <c:v>0.71028354925232529</c:v>
                </c:pt>
                <c:pt idx="323">
                  <c:v>0.70633084077700636</c:v>
                </c:pt>
                <c:pt idx="324">
                  <c:v>0.71131210645290166</c:v>
                </c:pt>
                <c:pt idx="325">
                  <c:v>0.70962129220404113</c:v>
                </c:pt>
                <c:pt idx="326">
                  <c:v>0.7060299654883283</c:v>
                </c:pt>
                <c:pt idx="327">
                  <c:v>0.71190440555354462</c:v>
                </c:pt>
                <c:pt idx="328">
                  <c:v>0.70884737128650788</c:v>
                </c:pt>
                <c:pt idx="329">
                  <c:v>0.74897836997098888</c:v>
                </c:pt>
                <c:pt idx="330">
                  <c:v>0.75380825998003531</c:v>
                </c:pt>
                <c:pt idx="331">
                  <c:v>0.75805208072547425</c:v>
                </c:pt>
                <c:pt idx="332">
                  <c:v>0.75951629478747118</c:v>
                </c:pt>
                <c:pt idx="333">
                  <c:v>0.74678249772624827</c:v>
                </c:pt>
                <c:pt idx="334">
                  <c:v>0.74352359476463703</c:v>
                </c:pt>
                <c:pt idx="335">
                  <c:v>0.74412879963593104</c:v>
                </c:pt>
                <c:pt idx="336">
                  <c:v>0.74778754615991105</c:v>
                </c:pt>
                <c:pt idx="337">
                  <c:v>0.74934882939320457</c:v>
                </c:pt>
                <c:pt idx="338">
                  <c:v>0.72521877754710784</c:v>
                </c:pt>
                <c:pt idx="339">
                  <c:v>0.72626163554030965</c:v>
                </c:pt>
                <c:pt idx="340">
                  <c:v>0.73242063288663595</c:v>
                </c:pt>
                <c:pt idx="341">
                  <c:v>0.73361065971831207</c:v>
                </c:pt>
                <c:pt idx="342">
                  <c:v>0.73560027961393637</c:v>
                </c:pt>
                <c:pt idx="343">
                  <c:v>0.72252154460566576</c:v>
                </c:pt>
                <c:pt idx="344">
                  <c:v>0.71132744453961116</c:v>
                </c:pt>
                <c:pt idx="345">
                  <c:v>0.7121703251785475</c:v>
                </c:pt>
                <c:pt idx="346">
                  <c:v>0.70614190763016982</c:v>
                </c:pt>
                <c:pt idx="347">
                  <c:v>0.69724785389998511</c:v>
                </c:pt>
                <c:pt idx="348">
                  <c:v>0.7001093365837795</c:v>
                </c:pt>
                <c:pt idx="349">
                  <c:v>0.69137768978880865</c:v>
                </c:pt>
                <c:pt idx="350">
                  <c:v>0.67654201664328284</c:v>
                </c:pt>
                <c:pt idx="351">
                  <c:v>0.69676213358040451</c:v>
                </c:pt>
                <c:pt idx="352">
                  <c:v>0.69495405174738367</c:v>
                </c:pt>
                <c:pt idx="353">
                  <c:v>0.68216653587325748</c:v>
                </c:pt>
                <c:pt idx="354">
                  <c:v>0.68075178164282335</c:v>
                </c:pt>
                <c:pt idx="355">
                  <c:v>0.67718216090659933</c:v>
                </c:pt>
                <c:pt idx="356">
                  <c:v>0.67657833572144044</c:v>
                </c:pt>
                <c:pt idx="357">
                  <c:v>0.66892079624711664</c:v>
                </c:pt>
                <c:pt idx="358">
                  <c:v>0.65849507067294166</c:v>
                </c:pt>
                <c:pt idx="359">
                  <c:v>0.65121136821482994</c:v>
                </c:pt>
                <c:pt idx="360">
                  <c:v>0.64865530890443523</c:v>
                </c:pt>
                <c:pt idx="361">
                  <c:v>0.65013507169864604</c:v>
                </c:pt>
                <c:pt idx="362">
                  <c:v>0.63746463840755729</c:v>
                </c:pt>
                <c:pt idx="363">
                  <c:v>0.6157625065755139</c:v>
                </c:pt>
                <c:pt idx="364">
                  <c:v>0.60029389845176195</c:v>
                </c:pt>
                <c:pt idx="365">
                  <c:v>0.60295818658385958</c:v>
                </c:pt>
                <c:pt idx="366">
                  <c:v>0.59944447339023299</c:v>
                </c:pt>
                <c:pt idx="367">
                  <c:v>0.59597915756297137</c:v>
                </c:pt>
                <c:pt idx="368">
                  <c:v>0.59492003082544809</c:v>
                </c:pt>
                <c:pt idx="369">
                  <c:v>0.59311756419772332</c:v>
                </c:pt>
                <c:pt idx="370">
                  <c:v>0.5941707741288379</c:v>
                </c:pt>
                <c:pt idx="371">
                  <c:v>0.59300297411757052</c:v>
                </c:pt>
                <c:pt idx="372">
                  <c:v>0.58724557234340646</c:v>
                </c:pt>
                <c:pt idx="373">
                  <c:v>0.58453491291922521</c:v>
                </c:pt>
                <c:pt idx="374">
                  <c:v>0.59150989140231813</c:v>
                </c:pt>
                <c:pt idx="375">
                  <c:v>0.59059310960652311</c:v>
                </c:pt>
                <c:pt idx="376">
                  <c:v>0.58831895598387296</c:v>
                </c:pt>
                <c:pt idx="377">
                  <c:v>0.58873746186853293</c:v>
                </c:pt>
                <c:pt idx="378">
                  <c:v>0.58076193843948076</c:v>
                </c:pt>
                <c:pt idx="379">
                  <c:v>0.57371240186613959</c:v>
                </c:pt>
                <c:pt idx="380">
                  <c:v>0.57081439911615905</c:v>
                </c:pt>
                <c:pt idx="381">
                  <c:v>0.56210185265075707</c:v>
                </c:pt>
                <c:pt idx="382">
                  <c:v>0.56492496291634442</c:v>
                </c:pt>
                <c:pt idx="383">
                  <c:v>0.56078319866754478</c:v>
                </c:pt>
                <c:pt idx="384">
                  <c:v>0.56070360463492042</c:v>
                </c:pt>
                <c:pt idx="385">
                  <c:v>0.56071252880586242</c:v>
                </c:pt>
                <c:pt idx="386">
                  <c:v>0.55709572265393514</c:v>
                </c:pt>
                <c:pt idx="387">
                  <c:v>0.55247303905843614</c:v>
                </c:pt>
                <c:pt idx="388">
                  <c:v>0.55408840226564682</c:v>
                </c:pt>
                <c:pt idx="389">
                  <c:v>0.55339975128078356</c:v>
                </c:pt>
                <c:pt idx="390">
                  <c:v>0.57809609475646817</c:v>
                </c:pt>
                <c:pt idx="391">
                  <c:v>0.57678806912389469</c:v>
                </c:pt>
                <c:pt idx="392">
                  <c:v>0.57701644230258287</c:v>
                </c:pt>
                <c:pt idx="393">
                  <c:v>0.57887744736565205</c:v>
                </c:pt>
                <c:pt idx="394">
                  <c:v>0.57961666530308475</c:v>
                </c:pt>
                <c:pt idx="395">
                  <c:v>0.59671572378324345</c:v>
                </c:pt>
                <c:pt idx="396">
                  <c:v>0.58528188585488339</c:v>
                </c:pt>
                <c:pt idx="397">
                  <c:v>0.59031572414229327</c:v>
                </c:pt>
                <c:pt idx="398">
                  <c:v>0.58321940425091667</c:v>
                </c:pt>
                <c:pt idx="399">
                  <c:v>0.56830899464664653</c:v>
                </c:pt>
                <c:pt idx="400">
                  <c:v>0.56931470681152641</c:v>
                </c:pt>
                <c:pt idx="401">
                  <c:v>0.57754100825066079</c:v>
                </c:pt>
                <c:pt idx="402">
                  <c:v>0.57262767417997973</c:v>
                </c:pt>
                <c:pt idx="403">
                  <c:v>0.57578471172598988</c:v>
                </c:pt>
                <c:pt idx="404">
                  <c:v>0.57621957825383907</c:v>
                </c:pt>
                <c:pt idx="405">
                  <c:v>0.57871012306270009</c:v>
                </c:pt>
                <c:pt idx="406">
                  <c:v>0.5839514193002564</c:v>
                </c:pt>
                <c:pt idx="407">
                  <c:v>0.58554413759025303</c:v>
                </c:pt>
                <c:pt idx="408">
                  <c:v>0.58790948290155087</c:v>
                </c:pt>
                <c:pt idx="409">
                  <c:v>0.58496270023728825</c:v>
                </c:pt>
                <c:pt idx="410">
                  <c:v>0.58667578289374434</c:v>
                </c:pt>
                <c:pt idx="411">
                  <c:v>0.58875094602097344</c:v>
                </c:pt>
                <c:pt idx="412">
                  <c:v>0.59142746288002979</c:v>
                </c:pt>
                <c:pt idx="413">
                  <c:v>0.60101415439093242</c:v>
                </c:pt>
                <c:pt idx="414">
                  <c:v>0.60021912028080349</c:v>
                </c:pt>
                <c:pt idx="415">
                  <c:v>0.60116477166775451</c:v>
                </c:pt>
                <c:pt idx="416">
                  <c:v>0.60526441343782955</c:v>
                </c:pt>
                <c:pt idx="417">
                  <c:v>0.60847974197907428</c:v>
                </c:pt>
                <c:pt idx="418">
                  <c:v>0.62735457838130015</c:v>
                </c:pt>
                <c:pt idx="419">
                  <c:v>0.62708435171920174</c:v>
                </c:pt>
                <c:pt idx="420">
                  <c:v>0.63240754611885919</c:v>
                </c:pt>
                <c:pt idx="421">
                  <c:v>0.62975529622039128</c:v>
                </c:pt>
                <c:pt idx="422">
                  <c:v>0.59444685727559932</c:v>
                </c:pt>
                <c:pt idx="423">
                  <c:v>0.58699605362088891</c:v>
                </c:pt>
                <c:pt idx="424">
                  <c:v>0.5708071721768132</c:v>
                </c:pt>
                <c:pt idx="425">
                  <c:v>0.57506350601883705</c:v>
                </c:pt>
                <c:pt idx="426">
                  <c:v>0.56930295157948219</c:v>
                </c:pt>
                <c:pt idx="427">
                  <c:v>0.54251483314691995</c:v>
                </c:pt>
                <c:pt idx="428">
                  <c:v>0.54651480092802684</c:v>
                </c:pt>
                <c:pt idx="429">
                  <c:v>0.54094273325772912</c:v>
                </c:pt>
                <c:pt idx="430">
                  <c:v>0.54222734609958956</c:v>
                </c:pt>
                <c:pt idx="431">
                  <c:v>0.55157510308064905</c:v>
                </c:pt>
                <c:pt idx="432">
                  <c:v>0.54944811085875145</c:v>
                </c:pt>
                <c:pt idx="433">
                  <c:v>0.53902649626457733</c:v>
                </c:pt>
                <c:pt idx="434">
                  <c:v>0.54684140090944311</c:v>
                </c:pt>
                <c:pt idx="435">
                  <c:v>0.5412395311471575</c:v>
                </c:pt>
                <c:pt idx="436">
                  <c:v>0.54493900276935148</c:v>
                </c:pt>
                <c:pt idx="437">
                  <c:v>0.50298188352673534</c:v>
                </c:pt>
                <c:pt idx="438">
                  <c:v>0.49044334683764546</c:v>
                </c:pt>
                <c:pt idx="439">
                  <c:v>0.49936070046967668</c:v>
                </c:pt>
                <c:pt idx="440">
                  <c:v>0.50077254001285254</c:v>
                </c:pt>
                <c:pt idx="441">
                  <c:v>0.49980248020909063</c:v>
                </c:pt>
                <c:pt idx="442">
                  <c:v>0.51045446669781869</c:v>
                </c:pt>
                <c:pt idx="443">
                  <c:v>0.51240267638537984</c:v>
                </c:pt>
                <c:pt idx="444">
                  <c:v>0.51699186291403354</c:v>
                </c:pt>
                <c:pt idx="445">
                  <c:v>0.51444928266394796</c:v>
                </c:pt>
                <c:pt idx="446">
                  <c:v>0.51391534532703254</c:v>
                </c:pt>
                <c:pt idx="447">
                  <c:v>0.52259579914654897</c:v>
                </c:pt>
                <c:pt idx="448">
                  <c:v>0.50781574914965877</c:v>
                </c:pt>
                <c:pt idx="449">
                  <c:v>0.51347864359642048</c:v>
                </c:pt>
                <c:pt idx="450">
                  <c:v>0.51482012588415282</c:v>
                </c:pt>
                <c:pt idx="451">
                  <c:v>0.51362158571947147</c:v>
                </c:pt>
                <c:pt idx="452">
                  <c:v>0.51484165340552046</c:v>
                </c:pt>
                <c:pt idx="453">
                  <c:v>0.514891804368526</c:v>
                </c:pt>
                <c:pt idx="454">
                  <c:v>0.50996444686941389</c:v>
                </c:pt>
                <c:pt idx="455">
                  <c:v>0.50371455293631018</c:v>
                </c:pt>
                <c:pt idx="456">
                  <c:v>0.50320766385300897</c:v>
                </c:pt>
                <c:pt idx="457">
                  <c:v>0.50196175285093125</c:v>
                </c:pt>
                <c:pt idx="458">
                  <c:v>0.50188630608442741</c:v>
                </c:pt>
                <c:pt idx="459">
                  <c:v>0.5005152274136776</c:v>
                </c:pt>
                <c:pt idx="460">
                  <c:v>0.49997563870283873</c:v>
                </c:pt>
                <c:pt idx="461">
                  <c:v>0.4980057570107933</c:v>
                </c:pt>
                <c:pt idx="462">
                  <c:v>0.49460358630584894</c:v>
                </c:pt>
                <c:pt idx="463">
                  <c:v>0.49423614623569462</c:v>
                </c:pt>
                <c:pt idx="464">
                  <c:v>0.48959390762432986</c:v>
                </c:pt>
                <c:pt idx="465">
                  <c:v>0.49086972664509754</c:v>
                </c:pt>
                <c:pt idx="466">
                  <c:v>0.49023289762330041</c:v>
                </c:pt>
                <c:pt idx="467">
                  <c:v>0.49776431482168237</c:v>
                </c:pt>
                <c:pt idx="468">
                  <c:v>0.51040400323806412</c:v>
                </c:pt>
                <c:pt idx="469">
                  <c:v>0.50835232201673675</c:v>
                </c:pt>
                <c:pt idx="470">
                  <c:v>0.50663242350769044</c:v>
                </c:pt>
                <c:pt idx="471">
                  <c:v>0.51472391330073286</c:v>
                </c:pt>
                <c:pt idx="472">
                  <c:v>0.53831759833418147</c:v>
                </c:pt>
                <c:pt idx="473">
                  <c:v>0.54270782893743164</c:v>
                </c:pt>
                <c:pt idx="474">
                  <c:v>0.53790249527113865</c:v>
                </c:pt>
                <c:pt idx="475">
                  <c:v>0.53941171453086001</c:v>
                </c:pt>
                <c:pt idx="476">
                  <c:v>0.53590292032469677</c:v>
                </c:pt>
                <c:pt idx="477">
                  <c:v>0.53719127777341136</c:v>
                </c:pt>
                <c:pt idx="478">
                  <c:v>0.53612320106224409</c:v>
                </c:pt>
                <c:pt idx="479">
                  <c:v>0.55214049842082957</c:v>
                </c:pt>
                <c:pt idx="480">
                  <c:v>0.55294505609889522</c:v>
                </c:pt>
                <c:pt idx="481">
                  <c:v>0.55411962624619859</c:v>
                </c:pt>
                <c:pt idx="482">
                  <c:v>0.55166738669005821</c:v>
                </c:pt>
                <c:pt idx="483">
                  <c:v>0.55075753329597399</c:v>
                </c:pt>
                <c:pt idx="484">
                  <c:v>0.55131468517318005</c:v>
                </c:pt>
                <c:pt idx="485">
                  <c:v>0.55375388847267282</c:v>
                </c:pt>
                <c:pt idx="486">
                  <c:v>0.55305515834043362</c:v>
                </c:pt>
                <c:pt idx="487">
                  <c:v>0.55494096476579424</c:v>
                </c:pt>
                <c:pt idx="488">
                  <c:v>0.55159845354642878</c:v>
                </c:pt>
                <c:pt idx="489">
                  <c:v>0.55281471807438254</c:v>
                </c:pt>
                <c:pt idx="490">
                  <c:v>0.54950209782803028</c:v>
                </c:pt>
                <c:pt idx="491">
                  <c:v>0.54949879133756652</c:v>
                </c:pt>
                <c:pt idx="492">
                  <c:v>0.55423843663002981</c:v>
                </c:pt>
                <c:pt idx="493">
                  <c:v>0.55327531264968344</c:v>
                </c:pt>
                <c:pt idx="494">
                  <c:v>0.56113997275750749</c:v>
                </c:pt>
                <c:pt idx="495">
                  <c:v>0.56100537613280044</c:v>
                </c:pt>
                <c:pt idx="496">
                  <c:v>0.56037517751486698</c:v>
                </c:pt>
                <c:pt idx="497">
                  <c:v>0.55989614254365749</c:v>
                </c:pt>
                <c:pt idx="498">
                  <c:v>0.5577434341174401</c:v>
                </c:pt>
                <c:pt idx="499">
                  <c:v>0.55694525785381432</c:v>
                </c:pt>
                <c:pt idx="500">
                  <c:v>0.5570499917142554</c:v>
                </c:pt>
                <c:pt idx="501">
                  <c:v>0.55742313573832769</c:v>
                </c:pt>
                <c:pt idx="502">
                  <c:v>0.55779514531204089</c:v>
                </c:pt>
                <c:pt idx="503">
                  <c:v>0.55805689341468745</c:v>
                </c:pt>
                <c:pt idx="504">
                  <c:v>0.5604027288803396</c:v>
                </c:pt>
                <c:pt idx="505">
                  <c:v>0.55541971695981029</c:v>
                </c:pt>
                <c:pt idx="506">
                  <c:v>0.55502851538511488</c:v>
                </c:pt>
                <c:pt idx="507">
                  <c:v>0.55381638004797928</c:v>
                </c:pt>
                <c:pt idx="508">
                  <c:v>0.55406128709863778</c:v>
                </c:pt>
                <c:pt idx="509">
                  <c:v>0.55716665130005827</c:v>
                </c:pt>
                <c:pt idx="510">
                  <c:v>0.55813933244117064</c:v>
                </c:pt>
                <c:pt idx="511">
                  <c:v>0.56042330837620657</c:v>
                </c:pt>
                <c:pt idx="512">
                  <c:v>0.56193577512266812</c:v>
                </c:pt>
                <c:pt idx="513">
                  <c:v>0.55897368607052622</c:v>
                </c:pt>
                <c:pt idx="514">
                  <c:v>0.55788072835633828</c:v>
                </c:pt>
                <c:pt idx="515">
                  <c:v>0.55703288955691899</c:v>
                </c:pt>
                <c:pt idx="516">
                  <c:v>0.55619900755368168</c:v>
                </c:pt>
                <c:pt idx="517">
                  <c:v>0.55541401400225421</c:v>
                </c:pt>
                <c:pt idx="518">
                  <c:v>0.55764974572809978</c:v>
                </c:pt>
                <c:pt idx="519">
                  <c:v>0.55738591187456299</c:v>
                </c:pt>
                <c:pt idx="520">
                  <c:v>0.55586075415888392</c:v>
                </c:pt>
                <c:pt idx="521">
                  <c:v>0.55703737738700454</c:v>
                </c:pt>
                <c:pt idx="522">
                  <c:v>0.55409560342901842</c:v>
                </c:pt>
                <c:pt idx="523">
                  <c:v>0.55353040417570976</c:v>
                </c:pt>
                <c:pt idx="524">
                  <c:v>0.54978546804459827</c:v>
                </c:pt>
                <c:pt idx="525">
                  <c:v>0.5453646527126379</c:v>
                </c:pt>
                <c:pt idx="526">
                  <c:v>0.54593520255709127</c:v>
                </c:pt>
                <c:pt idx="527">
                  <c:v>0.54765775511046666</c:v>
                </c:pt>
                <c:pt idx="528">
                  <c:v>0.54641413917523007</c:v>
                </c:pt>
                <c:pt idx="529">
                  <c:v>0.54453112944038617</c:v>
                </c:pt>
                <c:pt idx="530">
                  <c:v>0.54084068030648669</c:v>
                </c:pt>
                <c:pt idx="531">
                  <c:v>0.54116005965713243</c:v>
                </c:pt>
                <c:pt idx="532">
                  <c:v>0.54178710033692568</c:v>
                </c:pt>
                <c:pt idx="533">
                  <c:v>0.54294447286020298</c:v>
                </c:pt>
                <c:pt idx="534">
                  <c:v>0.53968150696888006</c:v>
                </c:pt>
                <c:pt idx="535">
                  <c:v>0.53996163268541997</c:v>
                </c:pt>
                <c:pt idx="536">
                  <c:v>0.53877834288952897</c:v>
                </c:pt>
                <c:pt idx="537">
                  <c:v>0.54002832132679024</c:v>
                </c:pt>
                <c:pt idx="538">
                  <c:v>0.53774400438298897</c:v>
                </c:pt>
                <c:pt idx="539">
                  <c:v>0.53741087097842677</c:v>
                </c:pt>
                <c:pt idx="540">
                  <c:v>0.53720229705284483</c:v>
                </c:pt>
                <c:pt idx="541">
                  <c:v>0.53714622798898937</c:v>
                </c:pt>
                <c:pt idx="542">
                  <c:v>0.53742412012024798</c:v>
                </c:pt>
                <c:pt idx="543">
                  <c:v>0.54222813229428057</c:v>
                </c:pt>
                <c:pt idx="544">
                  <c:v>0.54223998468928547</c:v>
                </c:pt>
                <c:pt idx="545">
                  <c:v>0.54289978027376629</c:v>
                </c:pt>
                <c:pt idx="546">
                  <c:v>0.54014330686640544</c:v>
                </c:pt>
                <c:pt idx="547">
                  <c:v>0.53965260611013255</c:v>
                </c:pt>
                <c:pt idx="548">
                  <c:v>0.53798955300368811</c:v>
                </c:pt>
                <c:pt idx="549">
                  <c:v>0.536750971735515</c:v>
                </c:pt>
                <c:pt idx="550">
                  <c:v>0.53632961413191482</c:v>
                </c:pt>
                <c:pt idx="551">
                  <c:v>0.52307648335333623</c:v>
                </c:pt>
                <c:pt idx="552">
                  <c:v>0.51838181563786589</c:v>
                </c:pt>
                <c:pt idx="553">
                  <c:v>0.51697068434302096</c:v>
                </c:pt>
                <c:pt idx="554">
                  <c:v>0.5170156200262086</c:v>
                </c:pt>
                <c:pt idx="555">
                  <c:v>0.51575566836588549</c:v>
                </c:pt>
                <c:pt idx="556">
                  <c:v>0.51559520436007644</c:v>
                </c:pt>
                <c:pt idx="557">
                  <c:v>0.51631088877144227</c:v>
                </c:pt>
                <c:pt idx="558">
                  <c:v>0.5169166951359635</c:v>
                </c:pt>
                <c:pt idx="559">
                  <c:v>0.5154214664968223</c:v>
                </c:pt>
                <c:pt idx="560">
                  <c:v>0.51398217129596657</c:v>
                </c:pt>
                <c:pt idx="561">
                  <c:v>0.51514861743582696</c:v>
                </c:pt>
                <c:pt idx="562">
                  <c:v>0.51454341173596574</c:v>
                </c:pt>
                <c:pt idx="563">
                  <c:v>0.5151692722073492</c:v>
                </c:pt>
                <c:pt idx="564">
                  <c:v>0.51468410962915001</c:v>
                </c:pt>
                <c:pt idx="565">
                  <c:v>0.51426792001049171</c:v>
                </c:pt>
                <c:pt idx="566">
                  <c:v>0.51705281077723597</c:v>
                </c:pt>
                <c:pt idx="567">
                  <c:v>0.51339398774131417</c:v>
                </c:pt>
                <c:pt idx="568">
                  <c:v>0.51360504525734674</c:v>
                </c:pt>
                <c:pt idx="569">
                  <c:v>0.51320625278805287</c:v>
                </c:pt>
                <c:pt idx="570">
                  <c:v>0.51549227120275509</c:v>
                </c:pt>
                <c:pt idx="571">
                  <c:v>0.51991235836031879</c:v>
                </c:pt>
                <c:pt idx="572">
                  <c:v>0.51920854006232997</c:v>
                </c:pt>
                <c:pt idx="573">
                  <c:v>0.51397151042572031</c:v>
                </c:pt>
                <c:pt idx="574">
                  <c:v>0.51395672231510725</c:v>
                </c:pt>
                <c:pt idx="575">
                  <c:v>0.51407382938575341</c:v>
                </c:pt>
                <c:pt idx="576">
                  <c:v>0.50731806427555759</c:v>
                </c:pt>
                <c:pt idx="577">
                  <c:v>0.50603827419928082</c:v>
                </c:pt>
                <c:pt idx="578">
                  <c:v>0.50863441651078933</c:v>
                </c:pt>
                <c:pt idx="579">
                  <c:v>0.50659433809203835</c:v>
                </c:pt>
                <c:pt idx="580">
                  <c:v>0.50404183458035101</c:v>
                </c:pt>
                <c:pt idx="581">
                  <c:v>0.4812892112218467</c:v>
                </c:pt>
                <c:pt idx="582">
                  <c:v>0.47858079574229767</c:v>
                </c:pt>
                <c:pt idx="583">
                  <c:v>0.47591214126122716</c:v>
                </c:pt>
                <c:pt idx="584">
                  <c:v>0.47423408018056173</c:v>
                </c:pt>
                <c:pt idx="585">
                  <c:v>0.47321812458913248</c:v>
                </c:pt>
                <c:pt idx="586">
                  <c:v>0.47831972361062169</c:v>
                </c:pt>
                <c:pt idx="587">
                  <c:v>0.47984029145513823</c:v>
                </c:pt>
                <c:pt idx="588">
                  <c:v>0.4732663019844463</c:v>
                </c:pt>
                <c:pt idx="589">
                  <c:v>0.47199387959207489</c:v>
                </c:pt>
                <c:pt idx="590">
                  <c:v>0.47226410839805416</c:v>
                </c:pt>
                <c:pt idx="591">
                  <c:v>0.46733140380385152</c:v>
                </c:pt>
                <c:pt idx="592">
                  <c:v>0.4678046247512252</c:v>
                </c:pt>
                <c:pt idx="593">
                  <c:v>0.4716624324070357</c:v>
                </c:pt>
                <c:pt idx="594">
                  <c:v>0.45403094167622443</c:v>
                </c:pt>
                <c:pt idx="595">
                  <c:v>0.46226075019735274</c:v>
                </c:pt>
                <c:pt idx="596">
                  <c:v>0.46123764700764641</c:v>
                </c:pt>
                <c:pt idx="597">
                  <c:v>0.46116780894306442</c:v>
                </c:pt>
                <c:pt idx="598">
                  <c:v>0.46111135500049077</c:v>
                </c:pt>
                <c:pt idx="599">
                  <c:v>0.46120614023037926</c:v>
                </c:pt>
                <c:pt idx="600">
                  <c:v>0.46194194277489681</c:v>
                </c:pt>
                <c:pt idx="601">
                  <c:v>0.46462713500099878</c:v>
                </c:pt>
                <c:pt idx="602">
                  <c:v>0.46961009816223531</c:v>
                </c:pt>
                <c:pt idx="603">
                  <c:v>0.45577605861876375</c:v>
                </c:pt>
                <c:pt idx="604">
                  <c:v>0.45643070786328782</c:v>
                </c:pt>
                <c:pt idx="605">
                  <c:v>0.45777076763831559</c:v>
                </c:pt>
                <c:pt idx="606">
                  <c:v>0.45737348703333364</c:v>
                </c:pt>
                <c:pt idx="607">
                  <c:v>0.45727736252313828</c:v>
                </c:pt>
                <c:pt idx="608">
                  <c:v>0.45597309447671314</c:v>
                </c:pt>
                <c:pt idx="609">
                  <c:v>0.45786369896559542</c:v>
                </c:pt>
                <c:pt idx="610">
                  <c:v>0.46037510034757906</c:v>
                </c:pt>
                <c:pt idx="611">
                  <c:v>0.46076709014739237</c:v>
                </c:pt>
                <c:pt idx="612">
                  <c:v>0.46344620938553555</c:v>
                </c:pt>
                <c:pt idx="613">
                  <c:v>0.4625033135617509</c:v>
                </c:pt>
                <c:pt idx="614">
                  <c:v>0.46045507597718321</c:v>
                </c:pt>
                <c:pt idx="615">
                  <c:v>0.47200192767020599</c:v>
                </c:pt>
                <c:pt idx="616">
                  <c:v>0.48052353154559185</c:v>
                </c:pt>
                <c:pt idx="617">
                  <c:v>0.48034363488254989</c:v>
                </c:pt>
                <c:pt idx="618">
                  <c:v>0.48023752242059181</c:v>
                </c:pt>
                <c:pt idx="619">
                  <c:v>0.48070202338050388</c:v>
                </c:pt>
                <c:pt idx="620">
                  <c:v>0.48198260221178624</c:v>
                </c:pt>
                <c:pt idx="621">
                  <c:v>0.48142451236629419</c:v>
                </c:pt>
                <c:pt idx="622">
                  <c:v>0.47724301373292977</c:v>
                </c:pt>
                <c:pt idx="623">
                  <c:v>0.47556236888184444</c:v>
                </c:pt>
                <c:pt idx="624">
                  <c:v>0.47678057451307032</c:v>
                </c:pt>
                <c:pt idx="625">
                  <c:v>0.47871136623014882</c:v>
                </c:pt>
                <c:pt idx="626">
                  <c:v>0.47687673835062655</c:v>
                </c:pt>
                <c:pt idx="627">
                  <c:v>0.47718990195871863</c:v>
                </c:pt>
                <c:pt idx="628">
                  <c:v>0.47863410534709838</c:v>
                </c:pt>
                <c:pt idx="629">
                  <c:v>0.47958915428950655</c:v>
                </c:pt>
                <c:pt idx="630">
                  <c:v>0.48060232699622113</c:v>
                </c:pt>
                <c:pt idx="631">
                  <c:v>0.48079282435588916</c:v>
                </c:pt>
                <c:pt idx="632">
                  <c:v>0.48119222248558785</c:v>
                </c:pt>
                <c:pt idx="633">
                  <c:v>0.48534545892576431</c:v>
                </c:pt>
                <c:pt idx="634">
                  <c:v>0.48626345526752612</c:v>
                </c:pt>
                <c:pt idx="635">
                  <c:v>0.48683675723960362</c:v>
                </c:pt>
                <c:pt idx="636">
                  <c:v>0.48457163889765553</c:v>
                </c:pt>
                <c:pt idx="637">
                  <c:v>0.48828834916453273</c:v>
                </c:pt>
                <c:pt idx="638">
                  <c:v>0.48922635395240605</c:v>
                </c:pt>
                <c:pt idx="639">
                  <c:v>0.49152210320924866</c:v>
                </c:pt>
                <c:pt idx="640">
                  <c:v>0.48519330080769174</c:v>
                </c:pt>
                <c:pt idx="641">
                  <c:v>0.48449947636738983</c:v>
                </c:pt>
                <c:pt idx="642">
                  <c:v>0.4688241472631135</c:v>
                </c:pt>
                <c:pt idx="643">
                  <c:v>0.47209068903709223</c:v>
                </c:pt>
                <c:pt idx="644">
                  <c:v>0.46919119041795426</c:v>
                </c:pt>
                <c:pt idx="645">
                  <c:v>0.46892195368830708</c:v>
                </c:pt>
                <c:pt idx="646">
                  <c:v>0.46760081409914706</c:v>
                </c:pt>
                <c:pt idx="647">
                  <c:v>0.45486212508020413</c:v>
                </c:pt>
                <c:pt idx="648">
                  <c:v>0.45375448911639343</c:v>
                </c:pt>
                <c:pt idx="649">
                  <c:v>0.45196726795612491</c:v>
                </c:pt>
                <c:pt idx="650">
                  <c:v>0.45591476859336372</c:v>
                </c:pt>
                <c:pt idx="651">
                  <c:v>0.45830663580172259</c:v>
                </c:pt>
                <c:pt idx="652">
                  <c:v>0.4576224528735458</c:v>
                </c:pt>
                <c:pt idx="653">
                  <c:v>0.458178252971922</c:v>
                </c:pt>
                <c:pt idx="654">
                  <c:v>0.46049361044363019</c:v>
                </c:pt>
                <c:pt idx="655">
                  <c:v>0.45899055307923192</c:v>
                </c:pt>
                <c:pt idx="656">
                  <c:v>0.45811651158248978</c:v>
                </c:pt>
                <c:pt idx="657">
                  <c:v>0.45650387946833426</c:v>
                </c:pt>
                <c:pt idx="658">
                  <c:v>0.45604708484812262</c:v>
                </c:pt>
                <c:pt idx="659">
                  <c:v>0.45942032611338157</c:v>
                </c:pt>
                <c:pt idx="660">
                  <c:v>0.45666688400635463</c:v>
                </c:pt>
                <c:pt idx="661">
                  <c:v>0.45779799583527953</c:v>
                </c:pt>
                <c:pt idx="662">
                  <c:v>0.45472510564721896</c:v>
                </c:pt>
                <c:pt idx="663">
                  <c:v>0.45293613698795049</c:v>
                </c:pt>
                <c:pt idx="664">
                  <c:v>0.45093633235407671</c:v>
                </c:pt>
                <c:pt idx="665">
                  <c:v>0.44366309985436886</c:v>
                </c:pt>
                <c:pt idx="666">
                  <c:v>0.43849666672959037</c:v>
                </c:pt>
                <c:pt idx="667">
                  <c:v>0.43799204176597345</c:v>
                </c:pt>
                <c:pt idx="668">
                  <c:v>0.4329157052037404</c:v>
                </c:pt>
                <c:pt idx="669">
                  <c:v>0.43200792974954627</c:v>
                </c:pt>
                <c:pt idx="670">
                  <c:v>0.43009625679125457</c:v>
                </c:pt>
                <c:pt idx="671">
                  <c:v>0.42938792400664472</c:v>
                </c:pt>
                <c:pt idx="672">
                  <c:v>0.42945664681368145</c:v>
                </c:pt>
                <c:pt idx="673">
                  <c:v>0.43105478526654273</c:v>
                </c:pt>
                <c:pt idx="674">
                  <c:v>0.43874860519096071</c:v>
                </c:pt>
                <c:pt idx="675">
                  <c:v>0.44148487030351385</c:v>
                </c:pt>
                <c:pt idx="676">
                  <c:v>0.45173438259662302</c:v>
                </c:pt>
                <c:pt idx="677">
                  <c:v>0.44777456486954093</c:v>
                </c:pt>
                <c:pt idx="678">
                  <c:v>0.4536858594075911</c:v>
                </c:pt>
                <c:pt idx="679">
                  <c:v>0.47433104040688417</c:v>
                </c:pt>
                <c:pt idx="680">
                  <c:v>0.4743855714226517</c:v>
                </c:pt>
                <c:pt idx="681">
                  <c:v>0.47807174311451678</c:v>
                </c:pt>
                <c:pt idx="682">
                  <c:v>0.47481039877968734</c:v>
                </c:pt>
                <c:pt idx="683">
                  <c:v>0.46417955231266494</c:v>
                </c:pt>
                <c:pt idx="684">
                  <c:v>0.46627698820167796</c:v>
                </c:pt>
                <c:pt idx="685">
                  <c:v>0.47650690399504331</c:v>
                </c:pt>
                <c:pt idx="686">
                  <c:v>0.46644009694785982</c:v>
                </c:pt>
                <c:pt idx="687">
                  <c:v>0.46505564031683244</c:v>
                </c:pt>
                <c:pt idx="688">
                  <c:v>0.46487908499223551</c:v>
                </c:pt>
                <c:pt idx="689">
                  <c:v>0.5147568377565751</c:v>
                </c:pt>
                <c:pt idx="690">
                  <c:v>0.523265444179981</c:v>
                </c:pt>
                <c:pt idx="691">
                  <c:v>0.51533408541247805</c:v>
                </c:pt>
                <c:pt idx="692">
                  <c:v>0.51167320740030098</c:v>
                </c:pt>
                <c:pt idx="693">
                  <c:v>0.52224828396840484</c:v>
                </c:pt>
                <c:pt idx="694">
                  <c:v>0.51794219135199071</c:v>
                </c:pt>
                <c:pt idx="695">
                  <c:v>0.5146736692208097</c:v>
                </c:pt>
                <c:pt idx="696">
                  <c:v>0.50958178612203042</c:v>
                </c:pt>
                <c:pt idx="697">
                  <c:v>0.51261312845378537</c:v>
                </c:pt>
                <c:pt idx="698">
                  <c:v>0.51568850949166267</c:v>
                </c:pt>
                <c:pt idx="699">
                  <c:v>0.5039456655928708</c:v>
                </c:pt>
                <c:pt idx="700">
                  <c:v>0.52495943288550118</c:v>
                </c:pt>
                <c:pt idx="701">
                  <c:v>0.52324866728232466</c:v>
                </c:pt>
                <c:pt idx="702">
                  <c:v>0.52142176930460893</c:v>
                </c:pt>
                <c:pt idx="703">
                  <c:v>0.52144644823210118</c:v>
                </c:pt>
                <c:pt idx="704">
                  <c:v>0.52066212507416332</c:v>
                </c:pt>
                <c:pt idx="705">
                  <c:v>0.52127370546906016</c:v>
                </c:pt>
                <c:pt idx="706">
                  <c:v>0.5230543365121183</c:v>
                </c:pt>
                <c:pt idx="707">
                  <c:v>0.52105460030838757</c:v>
                </c:pt>
                <c:pt idx="708">
                  <c:v>0.52101742467300705</c:v>
                </c:pt>
                <c:pt idx="709">
                  <c:v>0.52132754457749364</c:v>
                </c:pt>
                <c:pt idx="710">
                  <c:v>0.5212045460859861</c:v>
                </c:pt>
                <c:pt idx="711">
                  <c:v>0.522441894851991</c:v>
                </c:pt>
                <c:pt idx="712">
                  <c:v>0.5222814101824802</c:v>
                </c:pt>
                <c:pt idx="713">
                  <c:v>0.52287942874521676</c:v>
                </c:pt>
                <c:pt idx="714">
                  <c:v>0.52305052543372454</c:v>
                </c:pt>
                <c:pt idx="715">
                  <c:v>0.52432839133483511</c:v>
                </c:pt>
                <c:pt idx="716">
                  <c:v>0.52540824704882894</c:v>
                </c:pt>
                <c:pt idx="717">
                  <c:v>0.52410741938423222</c:v>
                </c:pt>
                <c:pt idx="718">
                  <c:v>0.52074443789660707</c:v>
                </c:pt>
                <c:pt idx="719">
                  <c:v>0.51790116715213363</c:v>
                </c:pt>
                <c:pt idx="720">
                  <c:v>0.50107229381585638</c:v>
                </c:pt>
                <c:pt idx="721">
                  <c:v>0.48103197334335318</c:v>
                </c:pt>
                <c:pt idx="722">
                  <c:v>0.47235148249438286</c:v>
                </c:pt>
                <c:pt idx="723">
                  <c:v>0.45378169998218715</c:v>
                </c:pt>
                <c:pt idx="724">
                  <c:v>0.40987939874610507</c:v>
                </c:pt>
                <c:pt idx="725">
                  <c:v>0.39957552301141758</c:v>
                </c:pt>
                <c:pt idx="726">
                  <c:v>0.39985249455210048</c:v>
                </c:pt>
                <c:pt idx="727">
                  <c:v>0.396571424793908</c:v>
                </c:pt>
                <c:pt idx="728">
                  <c:v>0.39990640038177072</c:v>
                </c:pt>
                <c:pt idx="729">
                  <c:v>0.40030701183477313</c:v>
                </c:pt>
                <c:pt idx="730">
                  <c:v>0.40134445080782005</c:v>
                </c:pt>
                <c:pt idx="731">
                  <c:v>0.39857273019019884</c:v>
                </c:pt>
                <c:pt idx="732">
                  <c:v>0.40363562237267431</c:v>
                </c:pt>
                <c:pt idx="733">
                  <c:v>0.39905576516416336</c:v>
                </c:pt>
                <c:pt idx="734">
                  <c:v>0.40322251047070884</c:v>
                </c:pt>
                <c:pt idx="735">
                  <c:v>0.40469489509345136</c:v>
                </c:pt>
                <c:pt idx="736">
                  <c:v>0.40311298045600519</c:v>
                </c:pt>
                <c:pt idx="737">
                  <c:v>0.399386076499745</c:v>
                </c:pt>
                <c:pt idx="738">
                  <c:v>0.40511017542020772</c:v>
                </c:pt>
                <c:pt idx="739">
                  <c:v>0.39807814344273429</c:v>
                </c:pt>
                <c:pt idx="740">
                  <c:v>0.39675112581213562</c:v>
                </c:pt>
                <c:pt idx="741">
                  <c:v>0.39500240695386352</c:v>
                </c:pt>
                <c:pt idx="742">
                  <c:v>0.39844703553580907</c:v>
                </c:pt>
                <c:pt idx="743">
                  <c:v>0.3984501827109207</c:v>
                </c:pt>
                <c:pt idx="744">
                  <c:v>0.39310622050619898</c:v>
                </c:pt>
                <c:pt idx="745">
                  <c:v>0.39420896734454058</c:v>
                </c:pt>
                <c:pt idx="746">
                  <c:v>0.3767311262718096</c:v>
                </c:pt>
                <c:pt idx="747">
                  <c:v>0.37414135366989398</c:v>
                </c:pt>
                <c:pt idx="748">
                  <c:v>0.37417546808273072</c:v>
                </c:pt>
                <c:pt idx="749">
                  <c:v>0.37986245720152023</c:v>
                </c:pt>
                <c:pt idx="750">
                  <c:v>0.37501867358077468</c:v>
                </c:pt>
                <c:pt idx="751">
                  <c:v>0.37514960924802199</c:v>
                </c:pt>
                <c:pt idx="752">
                  <c:v>0.37519298297376447</c:v>
                </c:pt>
                <c:pt idx="753">
                  <c:v>0.36626964385518274</c:v>
                </c:pt>
                <c:pt idx="754">
                  <c:v>0.36181969097510436</c:v>
                </c:pt>
                <c:pt idx="755">
                  <c:v>0.36069380493980407</c:v>
                </c:pt>
                <c:pt idx="756">
                  <c:v>0.34993399726347069</c:v>
                </c:pt>
                <c:pt idx="757">
                  <c:v>0.35869427947539195</c:v>
                </c:pt>
                <c:pt idx="758">
                  <c:v>0.36708398933518344</c:v>
                </c:pt>
                <c:pt idx="759">
                  <c:v>0.36920015253936728</c:v>
                </c:pt>
                <c:pt idx="760">
                  <c:v>0.36918175989085794</c:v>
                </c:pt>
                <c:pt idx="761">
                  <c:v>0.36641863788830487</c:v>
                </c:pt>
                <c:pt idx="762">
                  <c:v>0.36144974719108852</c:v>
                </c:pt>
                <c:pt idx="763">
                  <c:v>0.35900692581974392</c:v>
                </c:pt>
                <c:pt idx="764">
                  <c:v>0.35851859753529314</c:v>
                </c:pt>
                <c:pt idx="765">
                  <c:v>0.3725609983772688</c:v>
                </c:pt>
                <c:pt idx="766">
                  <c:v>0.36844330184406471</c:v>
                </c:pt>
                <c:pt idx="767">
                  <c:v>0.36223177192885586</c:v>
                </c:pt>
                <c:pt idx="768">
                  <c:v>0.3536795302065166</c:v>
                </c:pt>
                <c:pt idx="769">
                  <c:v>0.37784951837879638</c:v>
                </c:pt>
                <c:pt idx="770">
                  <c:v>0.36053705192309993</c:v>
                </c:pt>
                <c:pt idx="771">
                  <c:v>0.34022666626832865</c:v>
                </c:pt>
                <c:pt idx="772">
                  <c:v>0.33888960856255851</c:v>
                </c:pt>
                <c:pt idx="773">
                  <c:v>0.34078544472719768</c:v>
                </c:pt>
                <c:pt idx="774">
                  <c:v>0.33968032130290748</c:v>
                </c:pt>
                <c:pt idx="775">
                  <c:v>0.33995779667442705</c:v>
                </c:pt>
                <c:pt idx="776">
                  <c:v>0.34059419529916957</c:v>
                </c:pt>
                <c:pt idx="777">
                  <c:v>0.34076824851566589</c:v>
                </c:pt>
                <c:pt idx="778">
                  <c:v>0.3820431556422948</c:v>
                </c:pt>
                <c:pt idx="779">
                  <c:v>0.36053315545768927</c:v>
                </c:pt>
                <c:pt idx="780">
                  <c:v>0.36089349979920998</c:v>
                </c:pt>
                <c:pt idx="781">
                  <c:v>0.36328392753218997</c:v>
                </c:pt>
                <c:pt idx="782">
                  <c:v>0.36570220675843557</c:v>
                </c:pt>
                <c:pt idx="783">
                  <c:v>0.3670195405227869</c:v>
                </c:pt>
                <c:pt idx="784">
                  <c:v>0.36725570569224203</c:v>
                </c:pt>
                <c:pt idx="785">
                  <c:v>0.36655620713425818</c:v>
                </c:pt>
                <c:pt idx="786">
                  <c:v>0.3700012708717198</c:v>
                </c:pt>
                <c:pt idx="787">
                  <c:v>0.36922150671429299</c:v>
                </c:pt>
                <c:pt idx="788">
                  <c:v>0.36925954655501925</c:v>
                </c:pt>
                <c:pt idx="789">
                  <c:v>0.36779363005415755</c:v>
                </c:pt>
                <c:pt idx="790">
                  <c:v>0.37108406281601558</c:v>
                </c:pt>
                <c:pt idx="791">
                  <c:v>0.37271852269285588</c:v>
                </c:pt>
                <c:pt idx="792">
                  <c:v>0.37352514919357188</c:v>
                </c:pt>
                <c:pt idx="793">
                  <c:v>0.37408524512093411</c:v>
                </c:pt>
                <c:pt idx="794">
                  <c:v>0.37588000337282096</c:v>
                </c:pt>
                <c:pt idx="795">
                  <c:v>0.37549491230638893</c:v>
                </c:pt>
                <c:pt idx="796">
                  <c:v>0.37827766593921663</c:v>
                </c:pt>
                <c:pt idx="797">
                  <c:v>0.37965154811311252</c:v>
                </c:pt>
                <c:pt idx="798">
                  <c:v>0.38089096146620166</c:v>
                </c:pt>
                <c:pt idx="799">
                  <c:v>0.38317616875321892</c:v>
                </c:pt>
                <c:pt idx="800">
                  <c:v>0.38385535707237961</c:v>
                </c:pt>
                <c:pt idx="801">
                  <c:v>0.38618373532166789</c:v>
                </c:pt>
                <c:pt idx="802">
                  <c:v>0.38552244446498868</c:v>
                </c:pt>
                <c:pt idx="803">
                  <c:v>0.38550357258948442</c:v>
                </c:pt>
                <c:pt idx="804">
                  <c:v>0.39556249820646572</c:v>
                </c:pt>
                <c:pt idx="805">
                  <c:v>0.39387822868565775</c:v>
                </c:pt>
                <c:pt idx="806">
                  <c:v>0.39330221557111411</c:v>
                </c:pt>
                <c:pt idx="807">
                  <c:v>0.40148981806013229</c:v>
                </c:pt>
                <c:pt idx="808">
                  <c:v>0.39694817045677955</c:v>
                </c:pt>
                <c:pt idx="809">
                  <c:v>0.3941375406954592</c:v>
                </c:pt>
                <c:pt idx="810">
                  <c:v>0.3958319987552662</c:v>
                </c:pt>
                <c:pt idx="811">
                  <c:v>0.40542741152526768</c:v>
                </c:pt>
                <c:pt idx="812">
                  <c:v>0.40526521765968188</c:v>
                </c:pt>
                <c:pt idx="813">
                  <c:v>0.40320797413820064</c:v>
                </c:pt>
                <c:pt idx="814">
                  <c:v>0.40359500246715801</c:v>
                </c:pt>
                <c:pt idx="815">
                  <c:v>0.40375354639180105</c:v>
                </c:pt>
                <c:pt idx="816">
                  <c:v>0.40425704809593266</c:v>
                </c:pt>
                <c:pt idx="817">
                  <c:v>0.40731271142041681</c:v>
                </c:pt>
                <c:pt idx="818">
                  <c:v>0.40418390969010115</c:v>
                </c:pt>
                <c:pt idx="819">
                  <c:v>0.40941880055933827</c:v>
                </c:pt>
                <c:pt idx="820">
                  <c:v>0.40848640234410283</c:v>
                </c:pt>
                <c:pt idx="821">
                  <c:v>0.41336090123385638</c:v>
                </c:pt>
                <c:pt idx="822">
                  <c:v>0.41276600447620365</c:v>
                </c:pt>
                <c:pt idx="823">
                  <c:v>0.40349115452657586</c:v>
                </c:pt>
                <c:pt idx="824">
                  <c:v>0.40385734831123898</c:v>
                </c:pt>
                <c:pt idx="825">
                  <c:v>0.406702912311457</c:v>
                </c:pt>
                <c:pt idx="826">
                  <c:v>0.39974928655222713</c:v>
                </c:pt>
                <c:pt idx="827">
                  <c:v>0.40028167797241909</c:v>
                </c:pt>
                <c:pt idx="828">
                  <c:v>0.40366081397887937</c:v>
                </c:pt>
                <c:pt idx="829">
                  <c:v>0.40539389349149985</c:v>
                </c:pt>
                <c:pt idx="830">
                  <c:v>0.40498881258349395</c:v>
                </c:pt>
                <c:pt idx="831">
                  <c:v>0.40201023331902608</c:v>
                </c:pt>
                <c:pt idx="832">
                  <c:v>0.40600566218990997</c:v>
                </c:pt>
                <c:pt idx="833">
                  <c:v>0.39979739683170379</c:v>
                </c:pt>
                <c:pt idx="834">
                  <c:v>0.40000403052643257</c:v>
                </c:pt>
                <c:pt idx="835">
                  <c:v>0.39557220945626692</c:v>
                </c:pt>
                <c:pt idx="836">
                  <c:v>0.39478489047692128</c:v>
                </c:pt>
                <c:pt idx="837">
                  <c:v>0.39156916700968181</c:v>
                </c:pt>
                <c:pt idx="838">
                  <c:v>0.38579064332852997</c:v>
                </c:pt>
                <c:pt idx="839">
                  <c:v>0.38518287714518146</c:v>
                </c:pt>
                <c:pt idx="840">
                  <c:v>0.388723000006646</c:v>
                </c:pt>
                <c:pt idx="841">
                  <c:v>0.38745288255979665</c:v>
                </c:pt>
                <c:pt idx="842">
                  <c:v>0.3983341765593516</c:v>
                </c:pt>
                <c:pt idx="843">
                  <c:v>0.4063513323886524</c:v>
                </c:pt>
                <c:pt idx="844">
                  <c:v>0.40471528150123054</c:v>
                </c:pt>
                <c:pt idx="845">
                  <c:v>0.3984929491820316</c:v>
                </c:pt>
                <c:pt idx="846">
                  <c:v>0.42369915666032776</c:v>
                </c:pt>
                <c:pt idx="847">
                  <c:v>0.41125128889391543</c:v>
                </c:pt>
                <c:pt idx="848">
                  <c:v>0.415521352651888</c:v>
                </c:pt>
                <c:pt idx="849">
                  <c:v>0.41485472860231548</c:v>
                </c:pt>
                <c:pt idx="850">
                  <c:v>0.41906322068324992</c:v>
                </c:pt>
                <c:pt idx="851">
                  <c:v>0.41951689149696691</c:v>
                </c:pt>
                <c:pt idx="852">
                  <c:v>0.41707287429783724</c:v>
                </c:pt>
                <c:pt idx="853">
                  <c:v>0.41603024549880091</c:v>
                </c:pt>
                <c:pt idx="854">
                  <c:v>0.41534983271042375</c:v>
                </c:pt>
                <c:pt idx="855">
                  <c:v>0.41677435805888102</c:v>
                </c:pt>
                <c:pt idx="856">
                  <c:v>0.41533353711086013</c:v>
                </c:pt>
                <c:pt idx="857">
                  <c:v>0.42173304680126622</c:v>
                </c:pt>
                <c:pt idx="858">
                  <c:v>0.4218896337324286</c:v>
                </c:pt>
                <c:pt idx="859">
                  <c:v>0.4209722825199359</c:v>
                </c:pt>
                <c:pt idx="860">
                  <c:v>0.42017649447479422</c:v>
                </c:pt>
                <c:pt idx="861">
                  <c:v>0.4173289429218725</c:v>
                </c:pt>
                <c:pt idx="862">
                  <c:v>0.42117376091219988</c:v>
                </c:pt>
                <c:pt idx="863">
                  <c:v>0.42024590170705023</c:v>
                </c:pt>
                <c:pt idx="864">
                  <c:v>0.42478201348104488</c:v>
                </c:pt>
                <c:pt idx="865">
                  <c:v>0.41883542186258294</c:v>
                </c:pt>
                <c:pt idx="866">
                  <c:v>0.42250074808359855</c:v>
                </c:pt>
                <c:pt idx="867">
                  <c:v>0.41782530301720761</c:v>
                </c:pt>
                <c:pt idx="868">
                  <c:v>0.42439891931907603</c:v>
                </c:pt>
                <c:pt idx="869">
                  <c:v>0.42328714867790068</c:v>
                </c:pt>
                <c:pt idx="870">
                  <c:v>0.42595633909985153</c:v>
                </c:pt>
                <c:pt idx="871">
                  <c:v>0.42719541321520521</c:v>
                </c:pt>
                <c:pt idx="872">
                  <c:v>0.42656424074581389</c:v>
                </c:pt>
                <c:pt idx="873">
                  <c:v>0.42610501386637711</c:v>
                </c:pt>
                <c:pt idx="874">
                  <c:v>0.43321542239404343</c:v>
                </c:pt>
                <c:pt idx="875">
                  <c:v>0.4375565539745308</c:v>
                </c:pt>
                <c:pt idx="876">
                  <c:v>0.4364603198472678</c:v>
                </c:pt>
                <c:pt idx="877">
                  <c:v>0.44031212531818631</c:v>
                </c:pt>
                <c:pt idx="878">
                  <c:v>0.44505545257038803</c:v>
                </c:pt>
                <c:pt idx="879">
                  <c:v>0.44704178729071015</c:v>
                </c:pt>
                <c:pt idx="880">
                  <c:v>0.4428657698026483</c:v>
                </c:pt>
                <c:pt idx="881">
                  <c:v>0.44142180527885172</c:v>
                </c:pt>
                <c:pt idx="882">
                  <c:v>0.43484408919642586</c:v>
                </c:pt>
                <c:pt idx="883">
                  <c:v>0.43732290968214854</c:v>
                </c:pt>
                <c:pt idx="884">
                  <c:v>0.43712200722672195</c:v>
                </c:pt>
                <c:pt idx="885">
                  <c:v>0.43745789695643528</c:v>
                </c:pt>
                <c:pt idx="886">
                  <c:v>0.44016029506722265</c:v>
                </c:pt>
                <c:pt idx="887">
                  <c:v>0.43958839763805985</c:v>
                </c:pt>
                <c:pt idx="888">
                  <c:v>0.44424139751361674</c:v>
                </c:pt>
                <c:pt idx="889">
                  <c:v>0.43349237895745862</c:v>
                </c:pt>
                <c:pt idx="890">
                  <c:v>0.43039650102307303</c:v>
                </c:pt>
                <c:pt idx="891">
                  <c:v>0.42628015025015298</c:v>
                </c:pt>
                <c:pt idx="892">
                  <c:v>0.44442374929196643</c:v>
                </c:pt>
                <c:pt idx="893">
                  <c:v>0.44637389158222113</c:v>
                </c:pt>
                <c:pt idx="894">
                  <c:v>0.4466303665927896</c:v>
                </c:pt>
                <c:pt idx="895">
                  <c:v>0.44343976280491282</c:v>
                </c:pt>
                <c:pt idx="896">
                  <c:v>0.44340922780764896</c:v>
                </c:pt>
                <c:pt idx="897">
                  <c:v>0.44507897109370487</c:v>
                </c:pt>
                <c:pt idx="898">
                  <c:v>0.45697780382092312</c:v>
                </c:pt>
                <c:pt idx="899">
                  <c:v>0.45539659740667793</c:v>
                </c:pt>
                <c:pt idx="900">
                  <c:v>0.46177813901022241</c:v>
                </c:pt>
                <c:pt idx="901">
                  <c:v>0.46659283057327117</c:v>
                </c:pt>
                <c:pt idx="902">
                  <c:v>0.45971117998932182</c:v>
                </c:pt>
                <c:pt idx="903">
                  <c:v>0.46289242303773559</c:v>
                </c:pt>
                <c:pt idx="904">
                  <c:v>0.46287004519734753</c:v>
                </c:pt>
                <c:pt idx="905">
                  <c:v>0.45559634829851653</c:v>
                </c:pt>
                <c:pt idx="906">
                  <c:v>0.45751372232430326</c:v>
                </c:pt>
                <c:pt idx="907">
                  <c:v>0.45862550331432694</c:v>
                </c:pt>
                <c:pt idx="908">
                  <c:v>0.46111384990541826</c:v>
                </c:pt>
                <c:pt idx="909">
                  <c:v>0.45918684968592755</c:v>
                </c:pt>
                <c:pt idx="910">
                  <c:v>0.46112485511365309</c:v>
                </c:pt>
                <c:pt idx="911">
                  <c:v>0.45367550745208574</c:v>
                </c:pt>
                <c:pt idx="912">
                  <c:v>0.45409525375257487</c:v>
                </c:pt>
                <c:pt idx="913">
                  <c:v>0.45271270383318868</c:v>
                </c:pt>
                <c:pt idx="914">
                  <c:v>0.45867076554384323</c:v>
                </c:pt>
                <c:pt idx="915">
                  <c:v>0.45714954249483919</c:v>
                </c:pt>
                <c:pt idx="916">
                  <c:v>0.4583269015982579</c:v>
                </c:pt>
                <c:pt idx="917">
                  <c:v>0.45881956188691547</c:v>
                </c:pt>
                <c:pt idx="918">
                  <c:v>0.45606892591762432</c:v>
                </c:pt>
                <c:pt idx="919">
                  <c:v>0.45595410587055452</c:v>
                </c:pt>
                <c:pt idx="920">
                  <c:v>0.45840322124638883</c:v>
                </c:pt>
                <c:pt idx="921">
                  <c:v>0.46050419699195377</c:v>
                </c:pt>
                <c:pt idx="922">
                  <c:v>0.46375146762779756</c:v>
                </c:pt>
                <c:pt idx="923">
                  <c:v>0.46242676477987726</c:v>
                </c:pt>
                <c:pt idx="924">
                  <c:v>0.45935191186377605</c:v>
                </c:pt>
                <c:pt idx="925">
                  <c:v>0.45986086368269352</c:v>
                </c:pt>
                <c:pt idx="926">
                  <c:v>0.45865450542467084</c:v>
                </c:pt>
                <c:pt idx="927">
                  <c:v>0.45946581857764146</c:v>
                </c:pt>
                <c:pt idx="928">
                  <c:v>0.45696239829158253</c:v>
                </c:pt>
                <c:pt idx="929">
                  <c:v>0.458419573301385</c:v>
                </c:pt>
                <c:pt idx="930">
                  <c:v>0.45753237174875161</c:v>
                </c:pt>
                <c:pt idx="931">
                  <c:v>0.45290006026935842</c:v>
                </c:pt>
                <c:pt idx="932">
                  <c:v>0.45597358678399441</c:v>
                </c:pt>
                <c:pt idx="933">
                  <c:v>0.45882691425391414</c:v>
                </c:pt>
                <c:pt idx="934">
                  <c:v>0.45877451914153061</c:v>
                </c:pt>
                <c:pt idx="935">
                  <c:v>0.46118078079315983</c:v>
                </c:pt>
                <c:pt idx="936">
                  <c:v>0.46035254687495936</c:v>
                </c:pt>
                <c:pt idx="937">
                  <c:v>0.46952686857958059</c:v>
                </c:pt>
                <c:pt idx="938">
                  <c:v>0.4659797600726045</c:v>
                </c:pt>
                <c:pt idx="939">
                  <c:v>0.46585265673998483</c:v>
                </c:pt>
                <c:pt idx="940">
                  <c:v>0.46266040371600037</c:v>
                </c:pt>
                <c:pt idx="941">
                  <c:v>0.46252963382645068</c:v>
                </c:pt>
                <c:pt idx="942">
                  <c:v>0.45847717007147831</c:v>
                </c:pt>
                <c:pt idx="943">
                  <c:v>0.45564619386079214</c:v>
                </c:pt>
                <c:pt idx="944">
                  <c:v>0.48314065283423097</c:v>
                </c:pt>
                <c:pt idx="945">
                  <c:v>0.48147442182475647</c:v>
                </c:pt>
                <c:pt idx="946">
                  <c:v>0.47613716235574299</c:v>
                </c:pt>
                <c:pt idx="947">
                  <c:v>0.4805378606741062</c:v>
                </c:pt>
                <c:pt idx="948">
                  <c:v>0.47640935039788712</c:v>
                </c:pt>
                <c:pt idx="949">
                  <c:v>0.47705217996457433</c:v>
                </c:pt>
                <c:pt idx="950">
                  <c:v>0.47919500470277271</c:v>
                </c:pt>
                <c:pt idx="951">
                  <c:v>0.47825628423920258</c:v>
                </c:pt>
                <c:pt idx="952">
                  <c:v>0.47632566389601383</c:v>
                </c:pt>
                <c:pt idx="953">
                  <c:v>0.47109044148340379</c:v>
                </c:pt>
                <c:pt idx="954">
                  <c:v>0.47057339390005293</c:v>
                </c:pt>
                <c:pt idx="955">
                  <c:v>0.47117448013162488</c:v>
                </c:pt>
                <c:pt idx="956">
                  <c:v>0.47255694595259923</c:v>
                </c:pt>
                <c:pt idx="957">
                  <c:v>0.47205101435823049</c:v>
                </c:pt>
                <c:pt idx="958">
                  <c:v>0.47203633197275213</c:v>
                </c:pt>
                <c:pt idx="959">
                  <c:v>0.47318615581652734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8847360"/>
        <c:axId val="458849280"/>
      </c:lineChart>
      <c:dateAx>
        <c:axId val="45884736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en-US"/>
          </a:p>
        </c:txPr>
        <c:crossAx val="458849280"/>
        <c:crosses val="autoZero"/>
        <c:auto val="1"/>
        <c:lblOffset val="100"/>
        <c:baseTimeUnit val="days"/>
      </c:dateAx>
      <c:valAx>
        <c:axId val="458849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en-US"/>
          </a:p>
        </c:txPr>
        <c:crossAx val="458847360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ja-JP"/>
          </a:pPr>
          <a:endParaRPr lang="en-US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3"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4"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5"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6"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3:F989"/>
  <sheetViews>
    <sheetView showGridLines="0" zoomScale="85" zoomScaleNormal="85" workbookViewId="0">
      <selection activeCell="I14" sqref="I14"/>
    </sheetView>
  </sheetViews>
  <sheetFormatPr defaultRowHeight="15"/>
  <cols>
    <col min="2" max="2" width="11.5703125" bestFit="1" customWidth="1"/>
    <col min="3" max="3" width="12.28515625" bestFit="1" customWidth="1"/>
    <col min="4" max="4" width="5.140625" customWidth="1"/>
    <col min="5" max="5" width="11.5703125" bestFit="1" customWidth="1"/>
    <col min="6" max="6" width="15" bestFit="1" customWidth="1"/>
  </cols>
  <sheetData>
    <row r="3" spans="2:6">
      <c r="B3" s="2" t="s">
        <v>2</v>
      </c>
      <c r="C3" s="2" t="s">
        <v>6</v>
      </c>
      <c r="E3" s="2" t="s">
        <v>4</v>
      </c>
      <c r="F3" s="2" t="s">
        <v>8</v>
      </c>
    </row>
    <row r="6" spans="2:6">
      <c r="B6" t="s">
        <v>0</v>
      </c>
      <c r="C6" t="s">
        <v>2</v>
      </c>
      <c r="E6" t="s">
        <v>0</v>
      </c>
      <c r="F6" t="s">
        <v>4</v>
      </c>
    </row>
    <row r="7" spans="2:6">
      <c r="B7" s="1">
        <v>40787</v>
      </c>
      <c r="C7">
        <v>778.28</v>
      </c>
      <c r="E7" s="1">
        <v>40787</v>
      </c>
      <c r="F7">
        <v>71.169998000000007</v>
      </c>
    </row>
    <row r="8" spans="2:6">
      <c r="B8" s="1">
        <v>40788</v>
      </c>
      <c r="C8">
        <v>769.78</v>
      </c>
      <c r="E8" s="1">
        <v>40788</v>
      </c>
      <c r="F8">
        <v>69.339995999999999</v>
      </c>
    </row>
    <row r="9" spans="2:6">
      <c r="B9" s="1">
        <v>40791</v>
      </c>
      <c r="C9">
        <v>755.82</v>
      </c>
      <c r="E9" s="1">
        <v>40792</v>
      </c>
      <c r="F9">
        <v>68.269997000000004</v>
      </c>
    </row>
    <row r="10" spans="2:6">
      <c r="B10" s="1">
        <v>40792</v>
      </c>
      <c r="C10">
        <v>741.2</v>
      </c>
      <c r="E10" s="1">
        <v>40793</v>
      </c>
      <c r="F10">
        <v>69.849997999999999</v>
      </c>
    </row>
    <row r="11" spans="2:6">
      <c r="B11" s="1">
        <v>40793</v>
      </c>
      <c r="C11">
        <v>753.63</v>
      </c>
      <c r="E11" s="1">
        <v>40794</v>
      </c>
      <c r="F11">
        <v>69.370002999999997</v>
      </c>
    </row>
    <row r="12" spans="2:6">
      <c r="B12" s="1">
        <v>40794</v>
      </c>
      <c r="C12">
        <v>757.41</v>
      </c>
      <c r="E12" s="1">
        <v>40795</v>
      </c>
      <c r="F12">
        <v>67.800003000000004</v>
      </c>
    </row>
    <row r="13" spans="2:6">
      <c r="B13" s="1">
        <v>40795</v>
      </c>
      <c r="C13">
        <v>755.7</v>
      </c>
      <c r="E13" s="1">
        <v>40798</v>
      </c>
      <c r="F13">
        <v>68.169998000000007</v>
      </c>
    </row>
    <row r="14" spans="2:6">
      <c r="B14" s="1">
        <v>40798</v>
      </c>
      <c r="C14">
        <v>741.26</v>
      </c>
      <c r="E14" s="1">
        <v>40799</v>
      </c>
      <c r="F14">
        <v>69.050003000000004</v>
      </c>
    </row>
    <row r="15" spans="2:6">
      <c r="B15" s="1">
        <v>40799</v>
      </c>
      <c r="C15">
        <v>749.82</v>
      </c>
      <c r="E15" s="1">
        <v>40800</v>
      </c>
      <c r="F15">
        <v>69.569999999999993</v>
      </c>
    </row>
    <row r="16" spans="2:6">
      <c r="B16" s="1">
        <v>40800</v>
      </c>
      <c r="C16">
        <v>741.69</v>
      </c>
      <c r="E16" s="1">
        <v>40801</v>
      </c>
      <c r="F16">
        <v>71.209998999999996</v>
      </c>
    </row>
    <row r="17" spans="2:6">
      <c r="B17" s="1">
        <v>40801</v>
      </c>
      <c r="C17">
        <v>751.76</v>
      </c>
      <c r="E17" s="1">
        <v>40802</v>
      </c>
      <c r="F17">
        <v>70.809997999999993</v>
      </c>
    </row>
    <row r="18" spans="2:6">
      <c r="B18" s="1">
        <v>40802</v>
      </c>
      <c r="C18">
        <v>768.13</v>
      </c>
      <c r="E18" s="1">
        <v>40805</v>
      </c>
      <c r="F18">
        <v>70.839995999999999</v>
      </c>
    </row>
    <row r="19" spans="2:6">
      <c r="B19" s="1">
        <v>40806</v>
      </c>
      <c r="C19">
        <v>755.04</v>
      </c>
      <c r="E19" s="1">
        <v>40806</v>
      </c>
      <c r="F19">
        <v>70.430000000000007</v>
      </c>
    </row>
    <row r="20" spans="2:6">
      <c r="B20" s="1">
        <v>40807</v>
      </c>
      <c r="C20">
        <v>757.13</v>
      </c>
      <c r="E20" s="1">
        <v>40807</v>
      </c>
      <c r="F20">
        <v>68.300003000000004</v>
      </c>
    </row>
    <row r="21" spans="2:6">
      <c r="B21" s="1">
        <v>40808</v>
      </c>
      <c r="C21">
        <v>744.54</v>
      </c>
      <c r="E21" s="1">
        <v>40808</v>
      </c>
      <c r="F21">
        <v>66.970000999999996</v>
      </c>
    </row>
    <row r="22" spans="2:6">
      <c r="B22" s="1">
        <v>40812</v>
      </c>
      <c r="C22">
        <v>728.85</v>
      </c>
      <c r="E22" s="1">
        <v>40809</v>
      </c>
      <c r="F22">
        <v>67.849997999999999</v>
      </c>
    </row>
    <row r="23" spans="2:6">
      <c r="B23" s="1">
        <v>40813</v>
      </c>
      <c r="C23">
        <v>748.55</v>
      </c>
      <c r="E23" s="1">
        <v>40812</v>
      </c>
      <c r="F23">
        <v>68.769997000000004</v>
      </c>
    </row>
    <row r="24" spans="2:6">
      <c r="B24" s="1">
        <v>40814</v>
      </c>
      <c r="C24">
        <v>754.07</v>
      </c>
      <c r="E24" s="1">
        <v>40813</v>
      </c>
      <c r="F24">
        <v>68.800003000000004</v>
      </c>
    </row>
    <row r="25" spans="2:6">
      <c r="B25" s="1">
        <v>40815</v>
      </c>
      <c r="C25">
        <v>762.3</v>
      </c>
      <c r="E25" s="1">
        <v>40814</v>
      </c>
      <c r="F25">
        <v>69.139999000000003</v>
      </c>
    </row>
    <row r="26" spans="2:6">
      <c r="B26" s="1">
        <v>40816</v>
      </c>
      <c r="C26">
        <v>761.17</v>
      </c>
      <c r="E26" s="1">
        <v>40815</v>
      </c>
      <c r="F26">
        <v>70.209998999999996</v>
      </c>
    </row>
    <row r="27" spans="2:6">
      <c r="B27" s="1">
        <v>40819</v>
      </c>
      <c r="C27">
        <v>747.11</v>
      </c>
      <c r="E27" s="1">
        <v>40816</v>
      </c>
      <c r="F27">
        <v>68.260002</v>
      </c>
    </row>
    <row r="28" spans="2:6">
      <c r="B28" s="1">
        <v>40820</v>
      </c>
      <c r="C28">
        <v>736.18</v>
      </c>
      <c r="E28" s="1">
        <v>40819</v>
      </c>
      <c r="F28">
        <v>66.970000999999996</v>
      </c>
    </row>
    <row r="29" spans="2:6">
      <c r="B29" s="1">
        <v>40821</v>
      </c>
      <c r="C29">
        <v>726.25</v>
      </c>
      <c r="E29" s="1">
        <v>40820</v>
      </c>
      <c r="F29">
        <v>67.209998999999996</v>
      </c>
    </row>
    <row r="30" spans="2:6">
      <c r="B30" s="1">
        <v>40822</v>
      </c>
      <c r="C30">
        <v>736.86</v>
      </c>
      <c r="E30" s="1">
        <v>40821</v>
      </c>
      <c r="F30">
        <v>66.690002000000007</v>
      </c>
    </row>
    <row r="31" spans="2:6">
      <c r="B31" s="1">
        <v>40823</v>
      </c>
      <c r="C31">
        <v>741.55</v>
      </c>
      <c r="E31" s="1">
        <v>40822</v>
      </c>
      <c r="F31">
        <v>67.199996999999996</v>
      </c>
    </row>
    <row r="32" spans="2:6">
      <c r="B32" s="1">
        <v>40827</v>
      </c>
      <c r="C32">
        <v>755</v>
      </c>
      <c r="E32" s="1">
        <v>40823</v>
      </c>
      <c r="F32">
        <v>66.129997000000003</v>
      </c>
    </row>
    <row r="33" spans="2:6">
      <c r="B33" s="1">
        <v>40828</v>
      </c>
      <c r="C33">
        <v>753.44</v>
      </c>
      <c r="E33" s="1">
        <v>40826</v>
      </c>
      <c r="F33">
        <v>68</v>
      </c>
    </row>
    <row r="34" spans="2:6">
      <c r="B34" s="1">
        <v>40829</v>
      </c>
      <c r="C34">
        <v>758.83</v>
      </c>
      <c r="E34" s="1">
        <v>40827</v>
      </c>
      <c r="F34">
        <v>67.309997999999993</v>
      </c>
    </row>
    <row r="35" spans="2:6">
      <c r="B35" s="1">
        <v>40830</v>
      </c>
      <c r="C35">
        <v>748.81</v>
      </c>
      <c r="E35" s="1">
        <v>40828</v>
      </c>
      <c r="F35">
        <v>67.800003000000004</v>
      </c>
    </row>
    <row r="36" spans="2:6">
      <c r="B36" s="1">
        <v>40833</v>
      </c>
      <c r="C36">
        <v>761.88</v>
      </c>
      <c r="E36" s="1">
        <v>40829</v>
      </c>
      <c r="F36">
        <v>67.699996999999996</v>
      </c>
    </row>
    <row r="37" spans="2:6">
      <c r="B37" s="1">
        <v>40834</v>
      </c>
      <c r="C37">
        <v>751.24</v>
      </c>
      <c r="E37" s="1">
        <v>40830</v>
      </c>
      <c r="F37">
        <v>67.459998999999996</v>
      </c>
    </row>
    <row r="38" spans="2:6">
      <c r="B38" s="1">
        <v>40835</v>
      </c>
      <c r="C38">
        <v>751.49</v>
      </c>
      <c r="E38" s="1">
        <v>40833</v>
      </c>
      <c r="F38">
        <v>67.319999999999993</v>
      </c>
    </row>
    <row r="39" spans="2:6">
      <c r="B39" s="1">
        <v>40836</v>
      </c>
      <c r="C39">
        <v>746.02</v>
      </c>
      <c r="E39" s="1">
        <v>40834</v>
      </c>
      <c r="F39">
        <v>68.120002999999997</v>
      </c>
    </row>
    <row r="40" spans="2:6">
      <c r="B40" s="1">
        <v>40837</v>
      </c>
      <c r="C40">
        <v>744.21</v>
      </c>
      <c r="E40" s="1">
        <v>40835</v>
      </c>
      <c r="F40">
        <v>67.339995999999999</v>
      </c>
    </row>
    <row r="41" spans="2:6">
      <c r="B41" s="1">
        <v>40840</v>
      </c>
      <c r="C41">
        <v>755.44</v>
      </c>
      <c r="E41" s="1">
        <v>40836</v>
      </c>
      <c r="F41">
        <v>66.790001000000004</v>
      </c>
    </row>
    <row r="42" spans="2:6">
      <c r="B42" s="1">
        <v>40841</v>
      </c>
      <c r="C42">
        <v>747.7</v>
      </c>
      <c r="E42" s="1">
        <v>40837</v>
      </c>
      <c r="F42">
        <v>67.610000999999997</v>
      </c>
    </row>
    <row r="43" spans="2:6">
      <c r="B43" s="1">
        <v>40842</v>
      </c>
      <c r="C43">
        <v>746.48</v>
      </c>
      <c r="E43" s="1">
        <v>40840</v>
      </c>
      <c r="F43">
        <v>68.029999000000004</v>
      </c>
    </row>
    <row r="44" spans="2:6">
      <c r="B44" s="1">
        <v>40843</v>
      </c>
      <c r="C44">
        <v>762.79</v>
      </c>
      <c r="E44" s="1">
        <v>40841</v>
      </c>
      <c r="F44">
        <v>66.319999999999993</v>
      </c>
    </row>
    <row r="45" spans="2:6">
      <c r="B45" s="1">
        <v>40844</v>
      </c>
      <c r="C45">
        <v>771.43</v>
      </c>
      <c r="E45" s="1">
        <v>40842</v>
      </c>
      <c r="F45">
        <v>66.889999000000003</v>
      </c>
    </row>
    <row r="46" spans="2:6">
      <c r="B46" s="1">
        <v>40847</v>
      </c>
      <c r="C46">
        <v>764.06</v>
      </c>
      <c r="E46" s="1">
        <v>40843</v>
      </c>
      <c r="F46">
        <v>69.260002</v>
      </c>
    </row>
    <row r="47" spans="2:6">
      <c r="B47" s="1">
        <v>40848</v>
      </c>
      <c r="C47">
        <v>754.5</v>
      </c>
      <c r="E47" s="1">
        <v>40844</v>
      </c>
      <c r="F47">
        <v>69.660004000000001</v>
      </c>
    </row>
    <row r="48" spans="2:6">
      <c r="B48" s="1">
        <v>40849</v>
      </c>
      <c r="C48">
        <v>738.58</v>
      </c>
      <c r="E48" s="1">
        <v>40847</v>
      </c>
      <c r="F48">
        <v>66.709998999999996</v>
      </c>
    </row>
    <row r="49" spans="2:6">
      <c r="B49" s="1">
        <v>40851</v>
      </c>
      <c r="C49">
        <v>752.02</v>
      </c>
      <c r="E49" s="1">
        <v>40848</v>
      </c>
      <c r="F49">
        <v>65.260002</v>
      </c>
    </row>
    <row r="50" spans="2:6">
      <c r="B50" s="1">
        <v>40854</v>
      </c>
      <c r="C50">
        <v>750.45</v>
      </c>
      <c r="E50" s="1">
        <v>40849</v>
      </c>
      <c r="F50">
        <v>64.839995999999999</v>
      </c>
    </row>
    <row r="51" spans="2:6">
      <c r="B51" s="1">
        <v>40855</v>
      </c>
      <c r="C51">
        <v>738.03</v>
      </c>
      <c r="E51" s="1">
        <v>40850</v>
      </c>
      <c r="F51">
        <v>65.389999000000003</v>
      </c>
    </row>
    <row r="52" spans="2:6">
      <c r="B52" s="1">
        <v>40856</v>
      </c>
      <c r="C52">
        <v>749.4</v>
      </c>
      <c r="E52" s="1">
        <v>40851</v>
      </c>
      <c r="F52">
        <v>65.180000000000007</v>
      </c>
    </row>
    <row r="53" spans="2:6">
      <c r="B53" s="1">
        <v>40857</v>
      </c>
      <c r="C53">
        <v>730.3</v>
      </c>
      <c r="E53" s="1">
        <v>40854</v>
      </c>
      <c r="F53">
        <v>65.480002999999996</v>
      </c>
    </row>
    <row r="54" spans="2:6">
      <c r="B54" s="1">
        <v>40858</v>
      </c>
      <c r="C54">
        <v>729.13</v>
      </c>
      <c r="E54" s="1">
        <v>40855</v>
      </c>
      <c r="F54">
        <v>64.610000999999997</v>
      </c>
    </row>
    <row r="55" spans="2:6">
      <c r="B55" s="1">
        <v>40861</v>
      </c>
      <c r="C55">
        <v>735.85</v>
      </c>
      <c r="E55" s="1">
        <v>40856</v>
      </c>
      <c r="F55">
        <v>64.010002</v>
      </c>
    </row>
    <row r="56" spans="2:6">
      <c r="B56" s="1">
        <v>40862</v>
      </c>
      <c r="C56">
        <v>730.91</v>
      </c>
      <c r="E56" s="1">
        <v>40857</v>
      </c>
      <c r="F56">
        <v>64.449996999999996</v>
      </c>
    </row>
    <row r="57" spans="2:6">
      <c r="B57" s="1">
        <v>40863</v>
      </c>
      <c r="C57">
        <v>724.11</v>
      </c>
      <c r="E57" s="1">
        <v>40858</v>
      </c>
      <c r="F57">
        <v>64.120002999999997</v>
      </c>
    </row>
    <row r="58" spans="2:6">
      <c r="B58" s="1">
        <v>40864</v>
      </c>
      <c r="C58">
        <v>727.71</v>
      </c>
      <c r="E58" s="1">
        <v>40861</v>
      </c>
      <c r="F58">
        <v>64.309997999999993</v>
      </c>
    </row>
    <row r="59" spans="2:6">
      <c r="B59" s="1">
        <v>40865</v>
      </c>
      <c r="C59">
        <v>719.98</v>
      </c>
      <c r="E59" s="1">
        <v>40862</v>
      </c>
      <c r="F59">
        <v>63.939999</v>
      </c>
    </row>
    <row r="60" spans="2:6">
      <c r="B60" s="1">
        <v>40868</v>
      </c>
      <c r="C60">
        <v>717.08</v>
      </c>
      <c r="E60" s="1">
        <v>40863</v>
      </c>
      <c r="F60">
        <v>63.540000999999997</v>
      </c>
    </row>
    <row r="61" spans="2:6">
      <c r="B61" s="1">
        <v>40869</v>
      </c>
      <c r="C61">
        <v>717.79</v>
      </c>
      <c r="E61" s="1">
        <v>40864</v>
      </c>
      <c r="F61">
        <v>64.330001999999993</v>
      </c>
    </row>
    <row r="62" spans="2:6">
      <c r="B62" s="1">
        <v>40871</v>
      </c>
      <c r="C62">
        <v>706.08</v>
      </c>
      <c r="E62" s="1">
        <v>40865</v>
      </c>
      <c r="F62">
        <v>63.560001</v>
      </c>
    </row>
    <row r="63" spans="2:6">
      <c r="B63" s="1">
        <v>40872</v>
      </c>
      <c r="C63">
        <v>706.6</v>
      </c>
      <c r="E63" s="1">
        <v>40868</v>
      </c>
      <c r="F63">
        <v>61.189999</v>
      </c>
    </row>
    <row r="64" spans="2:6">
      <c r="B64" s="1">
        <v>40875</v>
      </c>
      <c r="C64">
        <v>715.7</v>
      </c>
      <c r="E64" s="1">
        <v>40869</v>
      </c>
      <c r="F64">
        <v>61.939999</v>
      </c>
    </row>
    <row r="65" spans="2:6">
      <c r="B65" s="1">
        <v>40876</v>
      </c>
      <c r="C65">
        <v>729.68</v>
      </c>
      <c r="E65" s="1">
        <v>40870</v>
      </c>
      <c r="F65">
        <v>60.389999000000003</v>
      </c>
    </row>
    <row r="66" spans="2:6">
      <c r="B66" s="1">
        <v>40877</v>
      </c>
      <c r="C66">
        <v>728.46</v>
      </c>
      <c r="E66" s="1">
        <v>40872</v>
      </c>
      <c r="F66">
        <v>62.110000999999997</v>
      </c>
    </row>
    <row r="67" spans="2:6">
      <c r="B67" s="1">
        <v>40878</v>
      </c>
      <c r="C67">
        <v>740.01</v>
      </c>
      <c r="E67" s="1">
        <v>40875</v>
      </c>
      <c r="F67">
        <v>64.169998000000007</v>
      </c>
    </row>
    <row r="68" spans="2:6">
      <c r="B68" s="1">
        <v>40879</v>
      </c>
      <c r="C68">
        <v>744.14</v>
      </c>
      <c r="E68" s="1">
        <v>40876</v>
      </c>
      <c r="F68">
        <v>64.389999000000003</v>
      </c>
    </row>
    <row r="69" spans="2:6">
      <c r="B69" s="1">
        <v>40882</v>
      </c>
      <c r="C69">
        <v>748.61</v>
      </c>
      <c r="E69" s="1">
        <v>40877</v>
      </c>
      <c r="F69">
        <v>65.910004000000001</v>
      </c>
    </row>
    <row r="70" spans="2:6">
      <c r="B70" s="1">
        <v>40883</v>
      </c>
      <c r="C70">
        <v>738.01</v>
      </c>
      <c r="E70" s="1">
        <v>40878</v>
      </c>
      <c r="F70">
        <v>65.720000999999996</v>
      </c>
    </row>
    <row r="71" spans="2:6">
      <c r="B71" s="1">
        <v>40884</v>
      </c>
      <c r="C71">
        <v>749.63</v>
      </c>
      <c r="E71" s="1">
        <v>40879</v>
      </c>
      <c r="F71">
        <v>66.220000999999996</v>
      </c>
    </row>
    <row r="72" spans="2:6">
      <c r="B72" s="1">
        <v>40885</v>
      </c>
      <c r="C72">
        <v>745.11</v>
      </c>
      <c r="E72" s="1">
        <v>40882</v>
      </c>
      <c r="F72">
        <v>68.050003000000004</v>
      </c>
    </row>
    <row r="73" spans="2:6">
      <c r="B73" s="1">
        <v>40886</v>
      </c>
      <c r="C73">
        <v>738.12</v>
      </c>
      <c r="E73" s="1">
        <v>40883</v>
      </c>
      <c r="F73">
        <v>67.110000999999997</v>
      </c>
    </row>
    <row r="74" spans="2:6">
      <c r="B74" s="1">
        <v>40889</v>
      </c>
      <c r="C74">
        <v>746.69</v>
      </c>
      <c r="E74" s="1">
        <v>40884</v>
      </c>
      <c r="F74">
        <v>68.449996999999996</v>
      </c>
    </row>
    <row r="75" spans="2:6">
      <c r="B75" s="1">
        <v>40890</v>
      </c>
      <c r="C75">
        <v>740.71</v>
      </c>
      <c r="E75" s="1">
        <v>40885</v>
      </c>
      <c r="F75">
        <v>67.129997000000003</v>
      </c>
    </row>
    <row r="76" spans="2:6">
      <c r="B76" s="1">
        <v>40891</v>
      </c>
      <c r="C76">
        <v>736.98</v>
      </c>
      <c r="E76" s="1">
        <v>40886</v>
      </c>
      <c r="F76">
        <v>68.199996999999996</v>
      </c>
    </row>
    <row r="77" spans="2:6">
      <c r="B77" s="1">
        <v>40892</v>
      </c>
      <c r="C77">
        <v>725.02</v>
      </c>
      <c r="E77" s="1">
        <v>40889</v>
      </c>
      <c r="F77">
        <v>66.489998</v>
      </c>
    </row>
    <row r="78" spans="2:6">
      <c r="B78" s="1">
        <v>40893</v>
      </c>
      <c r="C78">
        <v>723.56</v>
      </c>
      <c r="E78" s="1">
        <v>40890</v>
      </c>
      <c r="F78">
        <v>65.639999000000003</v>
      </c>
    </row>
    <row r="79" spans="2:6">
      <c r="B79" s="1">
        <v>40896</v>
      </c>
      <c r="C79">
        <v>716.38</v>
      </c>
      <c r="E79" s="1">
        <v>40891</v>
      </c>
      <c r="F79">
        <v>65.220000999999996</v>
      </c>
    </row>
    <row r="80" spans="2:6">
      <c r="B80" s="1">
        <v>40897</v>
      </c>
      <c r="C80">
        <v>718.49</v>
      </c>
      <c r="E80" s="1">
        <v>40892</v>
      </c>
      <c r="F80">
        <v>65.370002999999997</v>
      </c>
    </row>
    <row r="81" spans="2:6">
      <c r="B81" s="1">
        <v>40898</v>
      </c>
      <c r="C81">
        <v>725.68</v>
      </c>
      <c r="E81" s="1">
        <v>40893</v>
      </c>
      <c r="F81">
        <v>63.700001</v>
      </c>
    </row>
    <row r="82" spans="2:6">
      <c r="B82" s="1">
        <v>40899</v>
      </c>
      <c r="C82">
        <v>723.12</v>
      </c>
      <c r="E82" s="1">
        <v>40896</v>
      </c>
      <c r="F82">
        <v>63.310001</v>
      </c>
    </row>
    <row r="83" spans="2:6">
      <c r="B83" s="1">
        <v>40903</v>
      </c>
      <c r="C83">
        <v>726.44</v>
      </c>
      <c r="E83" s="1">
        <v>40897</v>
      </c>
      <c r="F83">
        <v>64.489998</v>
      </c>
    </row>
    <row r="84" spans="2:6">
      <c r="B84" s="1">
        <v>40904</v>
      </c>
      <c r="C84">
        <v>724.25</v>
      </c>
      <c r="E84" s="1">
        <v>40898</v>
      </c>
      <c r="F84">
        <v>64.25</v>
      </c>
    </row>
    <row r="85" spans="2:6">
      <c r="B85" s="1">
        <v>40905</v>
      </c>
      <c r="C85">
        <v>721.45</v>
      </c>
      <c r="E85" s="1">
        <v>40899</v>
      </c>
      <c r="F85">
        <v>64.5</v>
      </c>
    </row>
    <row r="86" spans="2:6">
      <c r="B86" s="1">
        <v>40906</v>
      </c>
      <c r="C86">
        <v>722.12</v>
      </c>
      <c r="E86" s="1">
        <v>40900</v>
      </c>
      <c r="F86">
        <v>64.949996999999996</v>
      </c>
    </row>
    <row r="87" spans="2:6">
      <c r="B87" s="1">
        <v>40907</v>
      </c>
      <c r="C87">
        <v>728.61</v>
      </c>
      <c r="E87" s="1">
        <v>40904</v>
      </c>
      <c r="F87">
        <v>64.360000999999997</v>
      </c>
    </row>
    <row r="88" spans="2:6">
      <c r="B88" s="1">
        <v>40912</v>
      </c>
      <c r="C88">
        <v>742.99</v>
      </c>
      <c r="E88" s="1">
        <v>40905</v>
      </c>
      <c r="F88">
        <v>64.25</v>
      </c>
    </row>
    <row r="89" spans="2:6">
      <c r="B89" s="1">
        <v>40913</v>
      </c>
      <c r="C89">
        <v>736.28</v>
      </c>
      <c r="E89" s="1">
        <v>40906</v>
      </c>
      <c r="F89">
        <v>65.260002</v>
      </c>
    </row>
    <row r="90" spans="2:6">
      <c r="B90" s="1">
        <v>40914</v>
      </c>
      <c r="C90">
        <v>729.6</v>
      </c>
      <c r="E90" s="1">
        <v>40907</v>
      </c>
      <c r="F90">
        <v>66.129997000000003</v>
      </c>
    </row>
    <row r="91" spans="2:6">
      <c r="B91" s="1">
        <v>40918</v>
      </c>
      <c r="C91">
        <v>731.93</v>
      </c>
      <c r="E91" s="1">
        <v>40911</v>
      </c>
      <c r="F91">
        <v>67.779999000000004</v>
      </c>
    </row>
    <row r="92" spans="2:6">
      <c r="B92" s="1">
        <v>40919</v>
      </c>
      <c r="C92">
        <v>733.47</v>
      </c>
      <c r="E92" s="1">
        <v>40912</v>
      </c>
      <c r="F92">
        <v>68.430000000000007</v>
      </c>
    </row>
    <row r="93" spans="2:6">
      <c r="B93" s="1">
        <v>40920</v>
      </c>
      <c r="C93">
        <v>727.15</v>
      </c>
      <c r="E93" s="1">
        <v>40913</v>
      </c>
      <c r="F93">
        <v>68.620002999999997</v>
      </c>
    </row>
    <row r="94" spans="2:6">
      <c r="B94" s="1">
        <v>40921</v>
      </c>
      <c r="C94">
        <v>734.6</v>
      </c>
      <c r="E94" s="1">
        <v>40914</v>
      </c>
      <c r="F94">
        <v>68.510002</v>
      </c>
    </row>
    <row r="95" spans="2:6">
      <c r="B95" s="1">
        <v>40924</v>
      </c>
      <c r="C95">
        <v>725.24</v>
      </c>
      <c r="E95" s="1">
        <v>40917</v>
      </c>
      <c r="F95">
        <v>68.419998000000007</v>
      </c>
    </row>
    <row r="96" spans="2:6">
      <c r="B96" s="1">
        <v>40925</v>
      </c>
      <c r="C96">
        <v>731.53</v>
      </c>
      <c r="E96" s="1">
        <v>40918</v>
      </c>
      <c r="F96">
        <v>68.669998000000007</v>
      </c>
    </row>
    <row r="97" spans="2:6">
      <c r="B97" s="1">
        <v>40926</v>
      </c>
      <c r="C97">
        <v>734.98</v>
      </c>
      <c r="E97" s="1">
        <v>40919</v>
      </c>
      <c r="F97">
        <v>68.599997999999999</v>
      </c>
    </row>
    <row r="98" spans="2:6">
      <c r="B98" s="1">
        <v>40927</v>
      </c>
      <c r="C98">
        <v>740.68</v>
      </c>
      <c r="E98" s="1">
        <v>40920</v>
      </c>
      <c r="F98">
        <v>68.139999000000003</v>
      </c>
    </row>
    <row r="99" spans="2:6">
      <c r="B99" s="1">
        <v>40928</v>
      </c>
      <c r="C99">
        <v>755.47</v>
      </c>
      <c r="E99" s="1">
        <v>40921</v>
      </c>
      <c r="F99">
        <v>68.260002</v>
      </c>
    </row>
    <row r="100" spans="2:6">
      <c r="B100" s="1">
        <v>40931</v>
      </c>
      <c r="C100">
        <v>756.79</v>
      </c>
      <c r="E100" s="1">
        <v>40925</v>
      </c>
      <c r="F100">
        <v>67.639999000000003</v>
      </c>
    </row>
    <row r="101" spans="2:6">
      <c r="B101" s="1">
        <v>40932</v>
      </c>
      <c r="C101">
        <v>757.4</v>
      </c>
      <c r="E101" s="1">
        <v>40926</v>
      </c>
      <c r="F101">
        <v>67.849997999999999</v>
      </c>
    </row>
    <row r="102" spans="2:6">
      <c r="B102" s="1">
        <v>40933</v>
      </c>
      <c r="C102">
        <v>767.4</v>
      </c>
      <c r="E102" s="1">
        <v>40927</v>
      </c>
      <c r="F102">
        <v>69.089995999999999</v>
      </c>
    </row>
    <row r="103" spans="2:6">
      <c r="B103" s="1">
        <v>40934</v>
      </c>
      <c r="C103">
        <v>764.61</v>
      </c>
      <c r="E103" s="1">
        <v>40928</v>
      </c>
      <c r="F103">
        <v>71.400002000000001</v>
      </c>
    </row>
    <row r="104" spans="2:6">
      <c r="B104" s="1">
        <v>40935</v>
      </c>
      <c r="C104">
        <v>761.13</v>
      </c>
      <c r="E104" s="1">
        <v>40931</v>
      </c>
      <c r="F104">
        <v>71.150002000000001</v>
      </c>
    </row>
    <row r="105" spans="2:6">
      <c r="B105" s="1">
        <v>40938</v>
      </c>
      <c r="C105">
        <v>757.01</v>
      </c>
      <c r="E105" s="1">
        <v>40932</v>
      </c>
      <c r="F105">
        <v>72.330001999999993</v>
      </c>
    </row>
    <row r="106" spans="2:6">
      <c r="B106" s="1">
        <v>40939</v>
      </c>
      <c r="C106">
        <v>755.27</v>
      </c>
      <c r="E106" s="1">
        <v>40933</v>
      </c>
      <c r="F106">
        <v>74.220000999999996</v>
      </c>
    </row>
    <row r="107" spans="2:6">
      <c r="B107" s="1">
        <v>40940</v>
      </c>
      <c r="C107">
        <v>757.96</v>
      </c>
      <c r="E107" s="1">
        <v>40934</v>
      </c>
      <c r="F107">
        <v>74.589995999999999</v>
      </c>
    </row>
    <row r="108" spans="2:6">
      <c r="B108" s="1">
        <v>40941</v>
      </c>
      <c r="C108">
        <v>762.45</v>
      </c>
      <c r="E108" s="1">
        <v>40935</v>
      </c>
      <c r="F108">
        <v>73.569999999999993</v>
      </c>
    </row>
    <row r="109" spans="2:6">
      <c r="B109" s="1">
        <v>40942</v>
      </c>
      <c r="C109">
        <v>760.69</v>
      </c>
      <c r="E109" s="1">
        <v>40938</v>
      </c>
      <c r="F109">
        <v>73.110000999999997</v>
      </c>
    </row>
    <row r="110" spans="2:6">
      <c r="B110" s="1">
        <v>40945</v>
      </c>
      <c r="C110">
        <v>769.85</v>
      </c>
      <c r="E110" s="1">
        <v>40939</v>
      </c>
      <c r="F110">
        <v>73.480002999999996</v>
      </c>
    </row>
    <row r="111" spans="2:6">
      <c r="B111" s="1">
        <v>40946</v>
      </c>
      <c r="C111">
        <v>772.77</v>
      </c>
      <c r="E111" s="1">
        <v>40940</v>
      </c>
      <c r="F111">
        <v>75.199996999999996</v>
      </c>
    </row>
    <row r="112" spans="2:6">
      <c r="B112" s="1">
        <v>40947</v>
      </c>
      <c r="C112">
        <v>782.34</v>
      </c>
      <c r="E112" s="1">
        <v>40941</v>
      </c>
      <c r="F112">
        <v>76.230002999999996</v>
      </c>
    </row>
    <row r="113" spans="2:6">
      <c r="B113" s="1">
        <v>40948</v>
      </c>
      <c r="C113">
        <v>784.49</v>
      </c>
      <c r="E113" s="1">
        <v>40942</v>
      </c>
      <c r="F113">
        <v>76.470000999999996</v>
      </c>
    </row>
    <row r="114" spans="2:6">
      <c r="B114" s="1">
        <v>40949</v>
      </c>
      <c r="C114">
        <v>779.07</v>
      </c>
      <c r="E114" s="1">
        <v>40945</v>
      </c>
      <c r="F114">
        <v>77.709998999999996</v>
      </c>
    </row>
    <row r="115" spans="2:6">
      <c r="B115" s="1">
        <v>40952</v>
      </c>
      <c r="C115">
        <v>781.68</v>
      </c>
      <c r="E115" s="1">
        <v>40946</v>
      </c>
      <c r="F115">
        <v>79.610000999999997</v>
      </c>
    </row>
    <row r="116" spans="2:6">
      <c r="B116" s="1">
        <v>40953</v>
      </c>
      <c r="C116">
        <v>786.8</v>
      </c>
      <c r="E116" s="1">
        <v>40947</v>
      </c>
      <c r="F116">
        <v>81.050003000000004</v>
      </c>
    </row>
    <row r="117" spans="2:6">
      <c r="B117" s="1">
        <v>40954</v>
      </c>
      <c r="C117">
        <v>802.96</v>
      </c>
      <c r="E117" s="1">
        <v>40948</v>
      </c>
      <c r="F117">
        <v>80.879997000000003</v>
      </c>
    </row>
    <row r="118" spans="2:6">
      <c r="B118" s="1">
        <v>40955</v>
      </c>
      <c r="C118">
        <v>800.25</v>
      </c>
      <c r="E118" s="1">
        <v>40949</v>
      </c>
      <c r="F118">
        <v>78.389999000000003</v>
      </c>
    </row>
    <row r="119" spans="2:6">
      <c r="B119" s="1">
        <v>40956</v>
      </c>
      <c r="C119">
        <v>810.45</v>
      </c>
      <c r="E119" s="1">
        <v>40952</v>
      </c>
      <c r="F119">
        <v>78.910004000000001</v>
      </c>
    </row>
    <row r="120" spans="2:6">
      <c r="B120" s="1">
        <v>40959</v>
      </c>
      <c r="C120">
        <v>819.03</v>
      </c>
      <c r="E120" s="1">
        <v>40953</v>
      </c>
      <c r="F120">
        <v>80</v>
      </c>
    </row>
    <row r="121" spans="2:6">
      <c r="B121" s="1">
        <v>40960</v>
      </c>
      <c r="C121">
        <v>816.29</v>
      </c>
      <c r="E121" s="1">
        <v>40954</v>
      </c>
      <c r="F121">
        <v>82.559997999999993</v>
      </c>
    </row>
    <row r="122" spans="2:6">
      <c r="B122" s="1">
        <v>40961</v>
      </c>
      <c r="C122">
        <v>825.4</v>
      </c>
      <c r="E122" s="1">
        <v>40955</v>
      </c>
      <c r="F122">
        <v>83.650002000000001</v>
      </c>
    </row>
    <row r="123" spans="2:6">
      <c r="B123" s="1">
        <v>40962</v>
      </c>
      <c r="C123">
        <v>829.35</v>
      </c>
      <c r="E123" s="1">
        <v>40956</v>
      </c>
      <c r="F123">
        <v>83.360000999999997</v>
      </c>
    </row>
    <row r="124" spans="2:6">
      <c r="B124" s="1">
        <v>40963</v>
      </c>
      <c r="C124">
        <v>834.29</v>
      </c>
      <c r="E124" s="1">
        <v>40960</v>
      </c>
      <c r="F124">
        <v>83.220000999999996</v>
      </c>
    </row>
    <row r="125" spans="2:6">
      <c r="B125" s="1">
        <v>40966</v>
      </c>
      <c r="C125">
        <v>835.25</v>
      </c>
      <c r="E125" s="1">
        <v>40961</v>
      </c>
      <c r="F125">
        <v>84.309997999999993</v>
      </c>
    </row>
    <row r="126" spans="2:6">
      <c r="B126" s="1">
        <v>40967</v>
      </c>
      <c r="C126">
        <v>838.48</v>
      </c>
      <c r="E126" s="1">
        <v>40962</v>
      </c>
      <c r="F126">
        <v>84.07</v>
      </c>
    </row>
    <row r="127" spans="2:6">
      <c r="B127" s="1">
        <v>40968</v>
      </c>
      <c r="C127">
        <v>835.96</v>
      </c>
      <c r="E127" s="1">
        <v>40963</v>
      </c>
      <c r="F127">
        <v>84.540001000000004</v>
      </c>
    </row>
    <row r="128" spans="2:6">
      <c r="B128" s="1">
        <v>40969</v>
      </c>
      <c r="C128">
        <v>831.54</v>
      </c>
      <c r="E128" s="1">
        <v>40966</v>
      </c>
      <c r="F128">
        <v>83.599997999999999</v>
      </c>
    </row>
    <row r="129" spans="2:6">
      <c r="B129" s="1">
        <v>40970</v>
      </c>
      <c r="C129">
        <v>837.82</v>
      </c>
      <c r="E129" s="1">
        <v>40967</v>
      </c>
      <c r="F129">
        <v>84.650002000000001</v>
      </c>
    </row>
    <row r="130" spans="2:6">
      <c r="B130" s="1">
        <v>40973</v>
      </c>
      <c r="C130">
        <v>832.86</v>
      </c>
      <c r="E130" s="1">
        <v>40968</v>
      </c>
      <c r="F130">
        <v>82.709998999999996</v>
      </c>
    </row>
    <row r="131" spans="2:6">
      <c r="B131" s="1">
        <v>40974</v>
      </c>
      <c r="C131">
        <v>827.35</v>
      </c>
      <c r="E131" s="1">
        <v>40969</v>
      </c>
      <c r="F131">
        <v>83.07</v>
      </c>
    </row>
    <row r="132" spans="2:6">
      <c r="B132" s="1">
        <v>40975</v>
      </c>
      <c r="C132">
        <v>822.71</v>
      </c>
      <c r="E132" s="1">
        <v>40970</v>
      </c>
      <c r="F132">
        <v>81.569999999999993</v>
      </c>
    </row>
    <row r="133" spans="2:6">
      <c r="B133" s="1">
        <v>40976</v>
      </c>
      <c r="C133">
        <v>836.16</v>
      </c>
      <c r="E133" s="1">
        <v>40973</v>
      </c>
      <c r="F133">
        <v>81.239998</v>
      </c>
    </row>
    <row r="134" spans="2:6">
      <c r="B134" s="1">
        <v>40977</v>
      </c>
      <c r="C134">
        <v>848.71</v>
      </c>
      <c r="E134" s="1">
        <v>40974</v>
      </c>
      <c r="F134">
        <v>80.150002000000001</v>
      </c>
    </row>
    <row r="135" spans="2:6">
      <c r="B135" s="1">
        <v>40980</v>
      </c>
      <c r="C135">
        <v>845.28</v>
      </c>
      <c r="E135" s="1">
        <v>40975</v>
      </c>
      <c r="F135">
        <v>80.720000999999996</v>
      </c>
    </row>
    <row r="136" spans="2:6">
      <c r="B136" s="1">
        <v>40981</v>
      </c>
      <c r="C136">
        <v>845.33</v>
      </c>
      <c r="E136" s="1">
        <v>40976</v>
      </c>
      <c r="F136">
        <v>82.519997000000004</v>
      </c>
    </row>
    <row r="137" spans="2:6">
      <c r="B137" s="1">
        <v>40982</v>
      </c>
      <c r="C137">
        <v>857.11</v>
      </c>
      <c r="E137" s="1">
        <v>40977</v>
      </c>
      <c r="F137">
        <v>83.809997999999993</v>
      </c>
    </row>
    <row r="138" spans="2:6">
      <c r="B138" s="1">
        <v>40983</v>
      </c>
      <c r="C138">
        <v>863.61</v>
      </c>
      <c r="E138" s="1">
        <v>40980</v>
      </c>
      <c r="F138">
        <v>82.779999000000004</v>
      </c>
    </row>
    <row r="139" spans="2:6">
      <c r="B139" s="1">
        <v>40984</v>
      </c>
      <c r="C139">
        <v>866.73</v>
      </c>
      <c r="E139" s="1">
        <v>40981</v>
      </c>
      <c r="F139">
        <v>83.970000999999996</v>
      </c>
    </row>
    <row r="140" spans="2:6">
      <c r="B140" s="1">
        <v>40987</v>
      </c>
      <c r="C140">
        <v>868.35</v>
      </c>
      <c r="E140" s="1">
        <v>40982</v>
      </c>
      <c r="F140">
        <v>83.540001000000004</v>
      </c>
    </row>
    <row r="141" spans="2:6">
      <c r="B141" s="1">
        <v>40989</v>
      </c>
      <c r="C141">
        <v>858.78</v>
      </c>
      <c r="E141" s="1">
        <v>40983</v>
      </c>
      <c r="F141">
        <v>85.339995999999999</v>
      </c>
    </row>
    <row r="142" spans="2:6">
      <c r="B142" s="1">
        <v>40990</v>
      </c>
      <c r="C142">
        <v>862.07</v>
      </c>
      <c r="E142" s="1">
        <v>40984</v>
      </c>
      <c r="F142">
        <v>85.400002000000001</v>
      </c>
    </row>
    <row r="143" spans="2:6">
      <c r="B143" s="1">
        <v>40991</v>
      </c>
      <c r="C143">
        <v>852.53</v>
      </c>
      <c r="E143" s="1">
        <v>40987</v>
      </c>
      <c r="F143">
        <v>85.239998</v>
      </c>
    </row>
    <row r="144" spans="2:6">
      <c r="B144" s="1">
        <v>40994</v>
      </c>
      <c r="C144">
        <v>851.82</v>
      </c>
      <c r="E144" s="1">
        <v>40988</v>
      </c>
      <c r="F144">
        <v>84.660004000000001</v>
      </c>
    </row>
    <row r="145" spans="2:6">
      <c r="B145" s="1">
        <v>40995</v>
      </c>
      <c r="C145">
        <v>872.42</v>
      </c>
      <c r="E145" s="1">
        <v>40989</v>
      </c>
      <c r="F145">
        <v>83.959998999999996</v>
      </c>
    </row>
    <row r="146" spans="2:6">
      <c r="B146" s="1">
        <v>40996</v>
      </c>
      <c r="C146">
        <v>864.43</v>
      </c>
      <c r="E146" s="1">
        <v>40990</v>
      </c>
      <c r="F146">
        <v>84.43</v>
      </c>
    </row>
    <row r="147" spans="2:6">
      <c r="B147" s="1">
        <v>40997</v>
      </c>
      <c r="C147">
        <v>857.74</v>
      </c>
      <c r="E147" s="1">
        <v>40991</v>
      </c>
      <c r="F147">
        <v>83.760002</v>
      </c>
    </row>
    <row r="148" spans="2:6">
      <c r="B148" s="1">
        <v>40998</v>
      </c>
      <c r="C148">
        <v>854.35</v>
      </c>
      <c r="E148" s="1">
        <v>40994</v>
      </c>
      <c r="F148">
        <v>84.349997999999999</v>
      </c>
    </row>
    <row r="149" spans="2:6">
      <c r="B149" s="1">
        <v>41001</v>
      </c>
      <c r="C149">
        <v>856.05</v>
      </c>
      <c r="E149" s="1">
        <v>40995</v>
      </c>
      <c r="F149">
        <v>85.639999000000003</v>
      </c>
    </row>
    <row r="150" spans="2:6">
      <c r="B150" s="1">
        <v>41002</v>
      </c>
      <c r="C150">
        <v>851.02</v>
      </c>
      <c r="E150" s="1">
        <v>40996</v>
      </c>
      <c r="F150">
        <v>86.699996999999996</v>
      </c>
    </row>
    <row r="151" spans="2:6">
      <c r="B151" s="1">
        <v>41003</v>
      </c>
      <c r="C151">
        <v>835.36</v>
      </c>
      <c r="E151" s="1">
        <v>40997</v>
      </c>
      <c r="F151">
        <v>86.059997999999993</v>
      </c>
    </row>
    <row r="152" spans="2:6">
      <c r="B152" s="1">
        <v>41004</v>
      </c>
      <c r="C152">
        <v>832.57</v>
      </c>
      <c r="E152" s="1">
        <v>40998</v>
      </c>
      <c r="F152">
        <v>86.82</v>
      </c>
    </row>
    <row r="153" spans="2:6">
      <c r="B153" s="1">
        <v>41005</v>
      </c>
      <c r="C153">
        <v>825.71</v>
      </c>
      <c r="E153" s="1">
        <v>41001</v>
      </c>
      <c r="F153">
        <v>86.690002000000007</v>
      </c>
    </row>
    <row r="154" spans="2:6">
      <c r="B154" s="1">
        <v>41008</v>
      </c>
      <c r="C154">
        <v>813.69</v>
      </c>
      <c r="E154" s="1">
        <v>41002</v>
      </c>
      <c r="F154">
        <v>86.220000999999996</v>
      </c>
    </row>
    <row r="155" spans="2:6">
      <c r="B155" s="1">
        <v>41009</v>
      </c>
      <c r="C155">
        <v>813.43</v>
      </c>
      <c r="E155" s="1">
        <v>41003</v>
      </c>
      <c r="F155">
        <v>83.599997999999999</v>
      </c>
    </row>
    <row r="156" spans="2:6">
      <c r="B156" s="1">
        <v>41010</v>
      </c>
      <c r="C156">
        <v>805.84</v>
      </c>
      <c r="E156" s="1">
        <v>41004</v>
      </c>
      <c r="F156">
        <v>83.860000999999997</v>
      </c>
    </row>
    <row r="157" spans="2:6">
      <c r="B157" s="1">
        <v>41011</v>
      </c>
      <c r="C157">
        <v>809.88</v>
      </c>
      <c r="E157" s="1">
        <v>41008</v>
      </c>
      <c r="F157">
        <v>81.699996999999996</v>
      </c>
    </row>
    <row r="158" spans="2:6">
      <c r="B158" s="1">
        <v>41012</v>
      </c>
      <c r="C158">
        <v>815.48</v>
      </c>
      <c r="E158" s="1">
        <v>41009</v>
      </c>
      <c r="F158">
        <v>80.940002000000007</v>
      </c>
    </row>
    <row r="159" spans="2:6">
      <c r="B159" s="1">
        <v>41015</v>
      </c>
      <c r="C159">
        <v>803.83</v>
      </c>
      <c r="E159" s="1">
        <v>41010</v>
      </c>
      <c r="F159">
        <v>82.510002</v>
      </c>
    </row>
    <row r="160" spans="2:6">
      <c r="B160" s="1">
        <v>41016</v>
      </c>
      <c r="C160">
        <v>803.09</v>
      </c>
      <c r="E160" s="1">
        <v>41011</v>
      </c>
      <c r="F160">
        <v>83.010002</v>
      </c>
    </row>
    <row r="161" spans="2:6">
      <c r="B161" s="1">
        <v>41017</v>
      </c>
      <c r="C161">
        <v>819.27</v>
      </c>
      <c r="E161" s="1">
        <v>41012</v>
      </c>
      <c r="F161">
        <v>81.419998000000007</v>
      </c>
    </row>
    <row r="162" spans="2:6">
      <c r="B162" s="1">
        <v>41018</v>
      </c>
      <c r="C162">
        <v>814.13</v>
      </c>
      <c r="E162" s="1">
        <v>41015</v>
      </c>
      <c r="F162">
        <v>81.239998</v>
      </c>
    </row>
    <row r="163" spans="2:6">
      <c r="B163" s="1">
        <v>41019</v>
      </c>
      <c r="C163">
        <v>811.94</v>
      </c>
      <c r="E163" s="1">
        <v>41016</v>
      </c>
      <c r="F163">
        <v>81.440002000000007</v>
      </c>
    </row>
    <row r="164" spans="2:6">
      <c r="B164" s="1">
        <v>41022</v>
      </c>
      <c r="C164">
        <v>809.54</v>
      </c>
      <c r="E164" s="1">
        <v>41017</v>
      </c>
      <c r="F164">
        <v>81.550003000000004</v>
      </c>
    </row>
    <row r="165" spans="2:6">
      <c r="B165" s="1">
        <v>41023</v>
      </c>
      <c r="C165">
        <v>803.94</v>
      </c>
      <c r="E165" s="1">
        <v>41018</v>
      </c>
      <c r="F165">
        <v>81.790001000000004</v>
      </c>
    </row>
    <row r="166" spans="2:6">
      <c r="B166" s="1">
        <v>41024</v>
      </c>
      <c r="C166">
        <v>809.49</v>
      </c>
      <c r="E166" s="1">
        <v>41019</v>
      </c>
      <c r="F166">
        <v>80.540001000000004</v>
      </c>
    </row>
    <row r="167" spans="2:6">
      <c r="B167" s="1">
        <v>41025</v>
      </c>
      <c r="C167">
        <v>810.1</v>
      </c>
      <c r="E167" s="1">
        <v>41022</v>
      </c>
      <c r="F167">
        <v>79.430000000000007</v>
      </c>
    </row>
    <row r="168" spans="2:6">
      <c r="B168" s="1">
        <v>41026</v>
      </c>
      <c r="C168">
        <v>804.27</v>
      </c>
      <c r="E168" s="1">
        <v>41023</v>
      </c>
      <c r="F168">
        <v>80.730002999999996</v>
      </c>
    </row>
    <row r="169" spans="2:6">
      <c r="B169" s="1">
        <v>41030</v>
      </c>
      <c r="C169">
        <v>789.49</v>
      </c>
      <c r="E169" s="1">
        <v>41024</v>
      </c>
      <c r="F169">
        <v>81.360000999999997</v>
      </c>
    </row>
    <row r="170" spans="2:6">
      <c r="B170" s="1">
        <v>41031</v>
      </c>
      <c r="C170">
        <v>792.87</v>
      </c>
      <c r="E170" s="1">
        <v>41025</v>
      </c>
      <c r="F170">
        <v>81.830001999999993</v>
      </c>
    </row>
    <row r="171" spans="2:6">
      <c r="B171" s="1">
        <v>41036</v>
      </c>
      <c r="C171">
        <v>772.06</v>
      </c>
      <c r="E171" s="1">
        <v>41026</v>
      </c>
      <c r="F171">
        <v>82.290001000000004</v>
      </c>
    </row>
    <row r="172" spans="2:6">
      <c r="B172" s="1">
        <v>41037</v>
      </c>
      <c r="C172">
        <v>776.57</v>
      </c>
      <c r="E172" s="1">
        <v>41029</v>
      </c>
      <c r="F172">
        <v>81.779999000000004</v>
      </c>
    </row>
    <row r="173" spans="2:6">
      <c r="B173" s="1">
        <v>41038</v>
      </c>
      <c r="C173">
        <v>765.83</v>
      </c>
      <c r="E173" s="1">
        <v>41030</v>
      </c>
      <c r="F173">
        <v>80.150002000000001</v>
      </c>
    </row>
    <row r="174" spans="2:6">
      <c r="B174" s="1">
        <v>41039</v>
      </c>
      <c r="C174">
        <v>765.42</v>
      </c>
      <c r="E174" s="1">
        <v>41031</v>
      </c>
      <c r="F174">
        <v>79.849997999999999</v>
      </c>
    </row>
    <row r="175" spans="2:6">
      <c r="B175" s="1">
        <v>41040</v>
      </c>
      <c r="C175">
        <v>758.38</v>
      </c>
      <c r="E175" s="1">
        <v>41032</v>
      </c>
      <c r="F175">
        <v>79.220000999999996</v>
      </c>
    </row>
    <row r="176" spans="2:6">
      <c r="B176" s="1">
        <v>41043</v>
      </c>
      <c r="C176">
        <v>756.68</v>
      </c>
      <c r="E176" s="1">
        <v>41033</v>
      </c>
      <c r="F176">
        <v>78.629997000000003</v>
      </c>
    </row>
    <row r="177" spans="2:6">
      <c r="B177" s="1">
        <v>41044</v>
      </c>
      <c r="C177">
        <v>747.4</v>
      </c>
      <c r="E177" s="1">
        <v>41036</v>
      </c>
      <c r="F177">
        <v>78.690002000000007</v>
      </c>
    </row>
    <row r="178" spans="2:6">
      <c r="B178" s="1">
        <v>41045</v>
      </c>
      <c r="C178">
        <v>738.88</v>
      </c>
      <c r="E178" s="1">
        <v>41037</v>
      </c>
      <c r="F178">
        <v>78.169998000000007</v>
      </c>
    </row>
    <row r="179" spans="2:6">
      <c r="B179" s="1">
        <v>41046</v>
      </c>
      <c r="C179">
        <v>747.16</v>
      </c>
      <c r="E179" s="1">
        <v>41038</v>
      </c>
      <c r="F179">
        <v>80.550003000000004</v>
      </c>
    </row>
    <row r="180" spans="2:6">
      <c r="B180" s="1">
        <v>41047</v>
      </c>
      <c r="C180">
        <v>725.54</v>
      </c>
      <c r="E180" s="1">
        <v>41039</v>
      </c>
      <c r="F180">
        <v>79.730002999999996</v>
      </c>
    </row>
    <row r="181" spans="2:6">
      <c r="B181" s="1">
        <v>41050</v>
      </c>
      <c r="C181">
        <v>725.15</v>
      </c>
      <c r="E181" s="1">
        <v>41040</v>
      </c>
      <c r="F181">
        <v>80.709998999999996</v>
      </c>
    </row>
    <row r="182" spans="2:6">
      <c r="B182" s="1">
        <v>41051</v>
      </c>
      <c r="C182">
        <v>733.33</v>
      </c>
      <c r="E182" s="1">
        <v>41043</v>
      </c>
      <c r="F182">
        <v>79.699996999999996</v>
      </c>
    </row>
    <row r="183" spans="2:6">
      <c r="B183" s="1">
        <v>41052</v>
      </c>
      <c r="C183">
        <v>721.57</v>
      </c>
      <c r="E183" s="1">
        <v>41044</v>
      </c>
      <c r="F183">
        <v>78.300003000000004</v>
      </c>
    </row>
    <row r="184" spans="2:6">
      <c r="B184" s="1">
        <v>41053</v>
      </c>
      <c r="C184">
        <v>722.25</v>
      </c>
      <c r="E184" s="1">
        <v>41045</v>
      </c>
      <c r="F184">
        <v>76.720000999999996</v>
      </c>
    </row>
    <row r="185" spans="2:6">
      <c r="B185" s="1">
        <v>41054</v>
      </c>
      <c r="C185">
        <v>722.11</v>
      </c>
      <c r="E185" s="1">
        <v>41046</v>
      </c>
      <c r="F185">
        <v>77.209998999999996</v>
      </c>
    </row>
    <row r="186" spans="2:6">
      <c r="B186" s="1">
        <v>41057</v>
      </c>
      <c r="C186">
        <v>721.11</v>
      </c>
      <c r="E186" s="1">
        <v>41047</v>
      </c>
      <c r="F186">
        <v>76.059997999999993</v>
      </c>
    </row>
    <row r="187" spans="2:6">
      <c r="B187" s="1">
        <v>41058</v>
      </c>
      <c r="C187">
        <v>727.03</v>
      </c>
      <c r="E187" s="1">
        <v>41050</v>
      </c>
      <c r="F187">
        <v>76.699996999999996</v>
      </c>
    </row>
    <row r="188" spans="2:6">
      <c r="B188" s="1">
        <v>41059</v>
      </c>
      <c r="C188">
        <v>723.62</v>
      </c>
      <c r="E188" s="1">
        <v>41051</v>
      </c>
      <c r="F188">
        <v>77.220000999999996</v>
      </c>
    </row>
    <row r="189" spans="2:6">
      <c r="B189" s="1">
        <v>41060</v>
      </c>
      <c r="C189">
        <v>719.49</v>
      </c>
      <c r="E189" s="1">
        <v>41052</v>
      </c>
      <c r="F189">
        <v>77.25</v>
      </c>
    </row>
    <row r="190" spans="2:6">
      <c r="B190" s="1">
        <v>41061</v>
      </c>
      <c r="C190">
        <v>708.93</v>
      </c>
      <c r="E190" s="1">
        <v>41053</v>
      </c>
      <c r="F190">
        <v>77.199996999999996</v>
      </c>
    </row>
    <row r="191" spans="2:6">
      <c r="B191" s="1">
        <v>41064</v>
      </c>
      <c r="C191">
        <v>695.51</v>
      </c>
      <c r="E191" s="1">
        <v>41054</v>
      </c>
      <c r="F191">
        <v>76.800003000000004</v>
      </c>
    </row>
    <row r="192" spans="2:6">
      <c r="B192" s="1">
        <v>41065</v>
      </c>
      <c r="C192">
        <v>708.24</v>
      </c>
      <c r="E192" s="1">
        <v>41058</v>
      </c>
      <c r="F192">
        <v>77.050003000000004</v>
      </c>
    </row>
    <row r="193" spans="2:6">
      <c r="B193" s="1">
        <v>41066</v>
      </c>
      <c r="C193">
        <v>718.56</v>
      </c>
      <c r="E193" s="1">
        <v>41059</v>
      </c>
      <c r="F193">
        <v>76.339995999999999</v>
      </c>
    </row>
    <row r="194" spans="2:6">
      <c r="B194" s="1">
        <v>41067</v>
      </c>
      <c r="C194">
        <v>730.75</v>
      </c>
      <c r="E194" s="1">
        <v>41060</v>
      </c>
      <c r="F194">
        <v>76.889999000000003</v>
      </c>
    </row>
    <row r="195" spans="2:6">
      <c r="B195" s="1">
        <v>41068</v>
      </c>
      <c r="C195">
        <v>717.74</v>
      </c>
      <c r="E195" s="1">
        <v>41061</v>
      </c>
      <c r="F195">
        <v>74.809997999999993</v>
      </c>
    </row>
    <row r="196" spans="2:6">
      <c r="B196" s="1">
        <v>41071</v>
      </c>
      <c r="C196">
        <v>730.07</v>
      </c>
      <c r="E196" s="1">
        <v>41064</v>
      </c>
      <c r="F196">
        <v>74.620002999999997</v>
      </c>
    </row>
    <row r="197" spans="2:6">
      <c r="B197" s="1">
        <v>41072</v>
      </c>
      <c r="C197">
        <v>724.37</v>
      </c>
      <c r="E197" s="1">
        <v>41065</v>
      </c>
      <c r="F197">
        <v>75.010002</v>
      </c>
    </row>
    <row r="198" spans="2:6">
      <c r="B198" s="1">
        <v>41073</v>
      </c>
      <c r="C198">
        <v>726.44</v>
      </c>
      <c r="E198" s="1">
        <v>41066</v>
      </c>
      <c r="F198">
        <v>76.870002999999997</v>
      </c>
    </row>
    <row r="199" spans="2:6">
      <c r="B199" s="1">
        <v>41074</v>
      </c>
      <c r="C199">
        <v>725.66</v>
      </c>
      <c r="E199" s="1">
        <v>41067</v>
      </c>
      <c r="F199">
        <v>76.830001999999993</v>
      </c>
    </row>
    <row r="200" spans="2:6">
      <c r="B200" s="1">
        <v>41075</v>
      </c>
      <c r="C200">
        <v>726.57</v>
      </c>
      <c r="E200" s="1">
        <v>41068</v>
      </c>
      <c r="F200">
        <v>76.510002</v>
      </c>
    </row>
    <row r="201" spans="2:6">
      <c r="B201" s="1">
        <v>41078</v>
      </c>
      <c r="C201">
        <v>738.81</v>
      </c>
      <c r="E201" s="1">
        <v>41071</v>
      </c>
      <c r="F201">
        <v>75.589995999999999</v>
      </c>
    </row>
    <row r="202" spans="2:6">
      <c r="B202" s="1">
        <v>41079</v>
      </c>
      <c r="C202">
        <v>734.69</v>
      </c>
      <c r="E202" s="1">
        <v>41072</v>
      </c>
      <c r="F202">
        <v>76.489998</v>
      </c>
    </row>
    <row r="203" spans="2:6">
      <c r="B203" s="1">
        <v>41080</v>
      </c>
      <c r="C203">
        <v>747.34</v>
      </c>
      <c r="E203" s="1">
        <v>41073</v>
      </c>
      <c r="F203">
        <v>76.139999000000003</v>
      </c>
    </row>
    <row r="204" spans="2:6">
      <c r="B204" s="1">
        <v>41081</v>
      </c>
      <c r="C204">
        <v>753.96</v>
      </c>
      <c r="E204" s="1">
        <v>41074</v>
      </c>
      <c r="F204">
        <v>76.029999000000004</v>
      </c>
    </row>
    <row r="205" spans="2:6">
      <c r="B205" s="1">
        <v>41082</v>
      </c>
      <c r="C205">
        <v>750.92</v>
      </c>
      <c r="E205" s="1">
        <v>41075</v>
      </c>
      <c r="F205">
        <v>76.5</v>
      </c>
    </row>
    <row r="206" spans="2:6">
      <c r="B206" s="1">
        <v>41085</v>
      </c>
      <c r="C206">
        <v>745.22</v>
      </c>
      <c r="E206" s="1">
        <v>41078</v>
      </c>
      <c r="F206">
        <v>76.849997999999999</v>
      </c>
    </row>
    <row r="207" spans="2:6">
      <c r="B207" s="1">
        <v>41086</v>
      </c>
      <c r="C207">
        <v>738.89</v>
      </c>
      <c r="E207" s="1">
        <v>41079</v>
      </c>
      <c r="F207">
        <v>76.889999000000003</v>
      </c>
    </row>
    <row r="208" spans="2:6">
      <c r="B208" s="1">
        <v>41087</v>
      </c>
      <c r="C208">
        <v>745.48</v>
      </c>
      <c r="E208" s="1">
        <v>41080</v>
      </c>
      <c r="F208">
        <v>77.379997000000003</v>
      </c>
    </row>
    <row r="209" spans="2:6">
      <c r="B209" s="1">
        <v>41088</v>
      </c>
      <c r="C209">
        <v>758.81</v>
      </c>
      <c r="E209" s="1">
        <v>41081</v>
      </c>
      <c r="F209">
        <v>76.260002</v>
      </c>
    </row>
    <row r="210" spans="2:6">
      <c r="B210" s="1">
        <v>41089</v>
      </c>
      <c r="C210">
        <v>770.08</v>
      </c>
      <c r="E210" s="1">
        <v>41082</v>
      </c>
      <c r="F210">
        <v>76.800003000000004</v>
      </c>
    </row>
    <row r="211" spans="2:6">
      <c r="B211" s="1">
        <v>41092</v>
      </c>
      <c r="C211">
        <v>769.34</v>
      </c>
      <c r="E211" s="1">
        <v>41085</v>
      </c>
      <c r="F211">
        <v>76.089995999999999</v>
      </c>
    </row>
    <row r="212" spans="2:6">
      <c r="B212" s="1">
        <v>41093</v>
      </c>
      <c r="C212">
        <v>777.11</v>
      </c>
      <c r="E212" s="1">
        <v>41086</v>
      </c>
      <c r="F212">
        <v>76.300003000000004</v>
      </c>
    </row>
    <row r="213" spans="2:6">
      <c r="B213" s="1">
        <v>41094</v>
      </c>
      <c r="C213">
        <v>778.7</v>
      </c>
      <c r="E213" s="1">
        <v>41087</v>
      </c>
      <c r="F213">
        <v>76.279999000000004</v>
      </c>
    </row>
    <row r="214" spans="2:6">
      <c r="B214" s="1">
        <v>41095</v>
      </c>
      <c r="C214">
        <v>776.37</v>
      </c>
      <c r="E214" s="1">
        <v>41088</v>
      </c>
      <c r="F214">
        <v>78.040001000000004</v>
      </c>
    </row>
    <row r="215" spans="2:6">
      <c r="B215" s="1">
        <v>41096</v>
      </c>
      <c r="C215">
        <v>771.83</v>
      </c>
      <c r="E215" s="1">
        <v>41089</v>
      </c>
      <c r="F215">
        <v>80.480002999999996</v>
      </c>
    </row>
    <row r="216" spans="2:6">
      <c r="B216" s="1">
        <v>41099</v>
      </c>
      <c r="C216">
        <v>763.93</v>
      </c>
      <c r="E216" s="1">
        <v>41092</v>
      </c>
      <c r="F216">
        <v>80.180000000000007</v>
      </c>
    </row>
    <row r="217" spans="2:6">
      <c r="B217" s="1">
        <v>41100</v>
      </c>
      <c r="C217">
        <v>758.6</v>
      </c>
      <c r="E217" s="1">
        <v>41093</v>
      </c>
      <c r="F217">
        <v>80.879997000000003</v>
      </c>
    </row>
    <row r="218" spans="2:6">
      <c r="B218" s="1">
        <v>41101</v>
      </c>
      <c r="C218">
        <v>757.29</v>
      </c>
      <c r="E218" s="1">
        <v>41095</v>
      </c>
      <c r="F218">
        <v>80.620002999999997</v>
      </c>
    </row>
    <row r="219" spans="2:6">
      <c r="B219" s="1">
        <v>41102</v>
      </c>
      <c r="C219">
        <v>747.49</v>
      </c>
      <c r="E219" s="1">
        <v>41096</v>
      </c>
      <c r="F219">
        <v>80.139999000000003</v>
      </c>
    </row>
    <row r="220" spans="2:6">
      <c r="B220" s="1">
        <v>41103</v>
      </c>
      <c r="C220">
        <v>746.34</v>
      </c>
      <c r="E220" s="1">
        <v>41099</v>
      </c>
      <c r="F220">
        <v>79.339995999999999</v>
      </c>
    </row>
    <row r="221" spans="2:6">
      <c r="B221" s="1">
        <v>41107</v>
      </c>
      <c r="C221">
        <v>743.38</v>
      </c>
      <c r="E221" s="1">
        <v>41100</v>
      </c>
      <c r="F221">
        <v>77.589995999999999</v>
      </c>
    </row>
    <row r="222" spans="2:6">
      <c r="B222" s="1">
        <v>41108</v>
      </c>
      <c r="C222">
        <v>740.46</v>
      </c>
      <c r="E222" s="1">
        <v>41101</v>
      </c>
      <c r="F222">
        <v>77.360000999999997</v>
      </c>
    </row>
    <row r="223" spans="2:6">
      <c r="B223" s="1">
        <v>41109</v>
      </c>
      <c r="C223">
        <v>747.13</v>
      </c>
      <c r="E223" s="1">
        <v>41102</v>
      </c>
      <c r="F223">
        <v>75.910004000000001</v>
      </c>
    </row>
    <row r="224" spans="2:6">
      <c r="B224" s="1">
        <v>41110</v>
      </c>
      <c r="C224">
        <v>733.82</v>
      </c>
      <c r="E224" s="1">
        <v>41103</v>
      </c>
      <c r="F224">
        <v>76.550003000000004</v>
      </c>
    </row>
    <row r="225" spans="2:6">
      <c r="B225" s="1">
        <v>41113</v>
      </c>
      <c r="C225">
        <v>720.62</v>
      </c>
      <c r="E225" s="1">
        <v>41106</v>
      </c>
      <c r="F225">
        <v>76.230002999999996</v>
      </c>
    </row>
    <row r="226" spans="2:6">
      <c r="B226" s="1">
        <v>41114</v>
      </c>
      <c r="C226">
        <v>717.67</v>
      </c>
      <c r="E226" s="1">
        <v>41107</v>
      </c>
      <c r="F226">
        <v>75.879997000000003</v>
      </c>
    </row>
    <row r="227" spans="2:6">
      <c r="B227" s="1">
        <v>41115</v>
      </c>
      <c r="C227">
        <v>706.46</v>
      </c>
      <c r="E227" s="1">
        <v>41108</v>
      </c>
      <c r="F227">
        <v>76.480002999999996</v>
      </c>
    </row>
    <row r="228" spans="2:6">
      <c r="B228" s="1">
        <v>41116</v>
      </c>
      <c r="C228">
        <v>714.91</v>
      </c>
      <c r="E228" s="1">
        <v>41109</v>
      </c>
      <c r="F228">
        <v>76.75</v>
      </c>
    </row>
    <row r="229" spans="2:6">
      <c r="B229" s="1">
        <v>41117</v>
      </c>
      <c r="C229">
        <v>726.44</v>
      </c>
      <c r="E229" s="1">
        <v>41110</v>
      </c>
      <c r="F229">
        <v>75.129997000000003</v>
      </c>
    </row>
    <row r="230" spans="2:6">
      <c r="B230" s="1">
        <v>41120</v>
      </c>
      <c r="C230">
        <v>731.74</v>
      </c>
      <c r="E230" s="1">
        <v>41113</v>
      </c>
      <c r="F230">
        <v>74.230002999999996</v>
      </c>
    </row>
    <row r="231" spans="2:6">
      <c r="B231" s="1">
        <v>41121</v>
      </c>
      <c r="C231">
        <v>736.31</v>
      </c>
      <c r="E231" s="1">
        <v>41114</v>
      </c>
      <c r="F231">
        <v>72.980002999999996</v>
      </c>
    </row>
    <row r="232" spans="2:6">
      <c r="B232" s="1">
        <v>41122</v>
      </c>
      <c r="C232">
        <v>729.78</v>
      </c>
      <c r="E232" s="1">
        <v>41115</v>
      </c>
      <c r="F232">
        <v>72.510002</v>
      </c>
    </row>
    <row r="233" spans="2:6">
      <c r="B233" s="1">
        <v>41123</v>
      </c>
      <c r="C233">
        <v>732.98</v>
      </c>
      <c r="E233" s="1">
        <v>41116</v>
      </c>
      <c r="F233">
        <v>74.110000999999997</v>
      </c>
    </row>
    <row r="234" spans="2:6">
      <c r="B234" s="1">
        <v>41124</v>
      </c>
      <c r="C234">
        <v>723.94</v>
      </c>
      <c r="E234" s="1">
        <v>41117</v>
      </c>
      <c r="F234">
        <v>76.089995999999999</v>
      </c>
    </row>
    <row r="235" spans="2:6">
      <c r="B235" s="1">
        <v>41127</v>
      </c>
      <c r="C235">
        <v>735.73</v>
      </c>
      <c r="E235" s="1">
        <v>41120</v>
      </c>
      <c r="F235">
        <v>75.470000999999996</v>
      </c>
    </row>
    <row r="236" spans="2:6">
      <c r="B236" s="1">
        <v>41128</v>
      </c>
      <c r="C236">
        <v>743.7</v>
      </c>
      <c r="E236" s="1">
        <v>41121</v>
      </c>
      <c r="F236">
        <v>76.510002</v>
      </c>
    </row>
    <row r="237" spans="2:6">
      <c r="B237" s="1">
        <v>41129</v>
      </c>
      <c r="C237">
        <v>745.64</v>
      </c>
      <c r="E237" s="1">
        <v>41122</v>
      </c>
      <c r="F237">
        <v>76.709998999999996</v>
      </c>
    </row>
    <row r="238" spans="2:6">
      <c r="B238" s="1">
        <v>41130</v>
      </c>
      <c r="C238">
        <v>751.84</v>
      </c>
      <c r="E238" s="1">
        <v>41123</v>
      </c>
      <c r="F238">
        <v>77.029999000000004</v>
      </c>
    </row>
    <row r="239" spans="2:6">
      <c r="B239" s="1">
        <v>41131</v>
      </c>
      <c r="C239">
        <v>746.79</v>
      </c>
      <c r="E239" s="1">
        <v>41124</v>
      </c>
      <c r="F239">
        <v>81.059997999999993</v>
      </c>
    </row>
    <row r="240" spans="2:6">
      <c r="B240" s="1">
        <v>41134</v>
      </c>
      <c r="C240">
        <v>746.95</v>
      </c>
      <c r="E240" s="1">
        <v>41127</v>
      </c>
      <c r="F240">
        <v>80.75</v>
      </c>
    </row>
    <row r="241" spans="2:6">
      <c r="B241" s="1">
        <v>41135</v>
      </c>
      <c r="C241">
        <v>749.53</v>
      </c>
      <c r="E241" s="1">
        <v>41128</v>
      </c>
      <c r="F241">
        <v>81.690002000000007</v>
      </c>
    </row>
    <row r="242" spans="2:6">
      <c r="B242" s="1">
        <v>41136</v>
      </c>
      <c r="C242">
        <v>747.32</v>
      </c>
      <c r="E242" s="1">
        <v>41129</v>
      </c>
      <c r="F242">
        <v>80.940002000000007</v>
      </c>
    </row>
    <row r="243" spans="2:6">
      <c r="B243" s="1">
        <v>41137</v>
      </c>
      <c r="C243">
        <v>759.12</v>
      </c>
      <c r="E243" s="1">
        <v>41130</v>
      </c>
      <c r="F243">
        <v>81.559997999999993</v>
      </c>
    </row>
    <row r="244" spans="2:6">
      <c r="B244" s="1">
        <v>41138</v>
      </c>
      <c r="C244">
        <v>765.81</v>
      </c>
      <c r="E244" s="1">
        <v>41131</v>
      </c>
      <c r="F244">
        <v>81.489998</v>
      </c>
    </row>
    <row r="245" spans="2:6">
      <c r="B245" s="1">
        <v>41141</v>
      </c>
      <c r="C245">
        <v>764.66</v>
      </c>
      <c r="E245" s="1">
        <v>41134</v>
      </c>
      <c r="F245">
        <v>80.989998</v>
      </c>
    </row>
    <row r="246" spans="2:6">
      <c r="B246" s="1">
        <v>41142</v>
      </c>
      <c r="C246">
        <v>765.26</v>
      </c>
      <c r="E246" s="1">
        <v>41135</v>
      </c>
      <c r="F246">
        <v>80.339995999999999</v>
      </c>
    </row>
    <row r="247" spans="2:6">
      <c r="B247" s="1">
        <v>41143</v>
      </c>
      <c r="C247">
        <v>762.73</v>
      </c>
      <c r="E247" s="1">
        <v>41136</v>
      </c>
      <c r="F247">
        <v>80.209998999999996</v>
      </c>
    </row>
    <row r="248" spans="2:6">
      <c r="B248" s="1">
        <v>41144</v>
      </c>
      <c r="C248">
        <v>764.59</v>
      </c>
      <c r="E248" s="1">
        <v>41137</v>
      </c>
      <c r="F248">
        <v>82.309997999999993</v>
      </c>
    </row>
    <row r="249" spans="2:6">
      <c r="B249" s="1">
        <v>41145</v>
      </c>
      <c r="C249">
        <v>757.23</v>
      </c>
      <c r="E249" s="1">
        <v>41138</v>
      </c>
      <c r="F249">
        <v>82.57</v>
      </c>
    </row>
    <row r="250" spans="2:6">
      <c r="B250" s="1">
        <v>41148</v>
      </c>
      <c r="C250">
        <v>755.37</v>
      </c>
      <c r="E250" s="1">
        <v>41141</v>
      </c>
      <c r="F250">
        <v>81.669998000000007</v>
      </c>
    </row>
    <row r="251" spans="2:6">
      <c r="B251" s="1">
        <v>41149</v>
      </c>
      <c r="C251">
        <v>746.3</v>
      </c>
      <c r="E251" s="1">
        <v>41142</v>
      </c>
      <c r="F251">
        <v>81.900002000000001</v>
      </c>
    </row>
    <row r="252" spans="2:6">
      <c r="B252" s="1">
        <v>41150</v>
      </c>
      <c r="C252">
        <v>750.03</v>
      </c>
      <c r="E252" s="1">
        <v>41143</v>
      </c>
      <c r="F252">
        <v>82.459998999999996</v>
      </c>
    </row>
    <row r="253" spans="2:6">
      <c r="B253" s="1">
        <v>41151</v>
      </c>
      <c r="C253">
        <v>743.79</v>
      </c>
      <c r="E253" s="1">
        <v>41144</v>
      </c>
      <c r="F253">
        <v>82.059997999999993</v>
      </c>
    </row>
    <row r="254" spans="2:6">
      <c r="B254" s="1">
        <v>41152</v>
      </c>
      <c r="C254">
        <v>731.64</v>
      </c>
      <c r="E254" s="1">
        <v>41145</v>
      </c>
      <c r="F254">
        <v>82.480002999999996</v>
      </c>
    </row>
    <row r="255" spans="2:6">
      <c r="B255" s="1">
        <v>41155</v>
      </c>
      <c r="C255">
        <v>728.63</v>
      </c>
      <c r="E255" s="1">
        <v>41148</v>
      </c>
      <c r="F255">
        <v>81.589995999999999</v>
      </c>
    </row>
    <row r="256" spans="2:6">
      <c r="B256" s="1">
        <v>41156</v>
      </c>
      <c r="C256">
        <v>726.69</v>
      </c>
      <c r="E256" s="1">
        <v>41149</v>
      </c>
      <c r="F256">
        <v>80.889999000000003</v>
      </c>
    </row>
    <row r="257" spans="2:6">
      <c r="B257" s="1">
        <v>41157</v>
      </c>
      <c r="C257">
        <v>718.09</v>
      </c>
      <c r="E257" s="1">
        <v>41150</v>
      </c>
      <c r="F257">
        <v>81</v>
      </c>
    </row>
    <row r="258" spans="2:6">
      <c r="B258" s="1">
        <v>41158</v>
      </c>
      <c r="C258">
        <v>719</v>
      </c>
      <c r="E258" s="1">
        <v>41151</v>
      </c>
      <c r="F258">
        <v>80.230002999999996</v>
      </c>
    </row>
    <row r="259" spans="2:6">
      <c r="B259" s="1">
        <v>41159</v>
      </c>
      <c r="C259">
        <v>735.17</v>
      </c>
      <c r="E259" s="1">
        <v>41152</v>
      </c>
      <c r="F259">
        <v>79.620002999999997</v>
      </c>
    </row>
    <row r="260" spans="2:6">
      <c r="B260" s="1">
        <v>41162</v>
      </c>
      <c r="C260">
        <v>737.34</v>
      </c>
      <c r="E260" s="1">
        <v>41156</v>
      </c>
      <c r="F260">
        <v>78.730002999999996</v>
      </c>
    </row>
    <row r="261" spans="2:6">
      <c r="B261" s="1">
        <v>41163</v>
      </c>
      <c r="C261">
        <v>732.26</v>
      </c>
      <c r="E261" s="1">
        <v>41157</v>
      </c>
      <c r="F261">
        <v>78.440002000000007</v>
      </c>
    </row>
    <row r="262" spans="2:6">
      <c r="B262" s="1">
        <v>41164</v>
      </c>
      <c r="C262">
        <v>741.82</v>
      </c>
      <c r="E262" s="1">
        <v>41158</v>
      </c>
      <c r="F262">
        <v>80.319999999999993</v>
      </c>
    </row>
    <row r="263" spans="2:6">
      <c r="B263" s="1">
        <v>41165</v>
      </c>
      <c r="C263">
        <v>744.23</v>
      </c>
      <c r="E263" s="1">
        <v>41159</v>
      </c>
      <c r="F263">
        <v>81.669998000000007</v>
      </c>
    </row>
    <row r="264" spans="2:6">
      <c r="B264" s="1">
        <v>41166</v>
      </c>
      <c r="C264">
        <v>756.88</v>
      </c>
      <c r="E264" s="1">
        <v>41162</v>
      </c>
      <c r="F264">
        <v>81.690002000000007</v>
      </c>
    </row>
    <row r="265" spans="2:6">
      <c r="B265" s="1">
        <v>41170</v>
      </c>
      <c r="C265">
        <v>758.36</v>
      </c>
      <c r="E265" s="1">
        <v>41163</v>
      </c>
      <c r="F265">
        <v>81.300003000000004</v>
      </c>
    </row>
    <row r="266" spans="2:6">
      <c r="B266" s="1">
        <v>41171</v>
      </c>
      <c r="C266">
        <v>764.8</v>
      </c>
      <c r="E266" s="1">
        <v>41164</v>
      </c>
      <c r="F266">
        <v>82.07</v>
      </c>
    </row>
    <row r="267" spans="2:6">
      <c r="B267" s="1">
        <v>41172</v>
      </c>
      <c r="C267">
        <v>753.81</v>
      </c>
      <c r="E267" s="1">
        <v>41165</v>
      </c>
      <c r="F267">
        <v>82.940002000000007</v>
      </c>
    </row>
    <row r="268" spans="2:6">
      <c r="B268" s="1">
        <v>41173</v>
      </c>
      <c r="C268">
        <v>756.38</v>
      </c>
      <c r="E268" s="1">
        <v>41166</v>
      </c>
      <c r="F268">
        <v>83.18</v>
      </c>
    </row>
    <row r="269" spans="2:6">
      <c r="B269" s="1">
        <v>41176</v>
      </c>
      <c r="C269">
        <v>753.68</v>
      </c>
      <c r="E269" s="1">
        <v>41169</v>
      </c>
      <c r="F269">
        <v>81.410004000000001</v>
      </c>
    </row>
    <row r="270" spans="2:6">
      <c r="B270" s="1">
        <v>41177</v>
      </c>
      <c r="C270">
        <v>757.66</v>
      </c>
      <c r="E270" s="1">
        <v>41170</v>
      </c>
      <c r="F270">
        <v>81.419998000000007</v>
      </c>
    </row>
    <row r="271" spans="2:6">
      <c r="B271" s="1">
        <v>41178</v>
      </c>
      <c r="C271">
        <v>742.54</v>
      </c>
      <c r="E271" s="1">
        <v>41171</v>
      </c>
      <c r="F271">
        <v>82.18</v>
      </c>
    </row>
    <row r="272" spans="2:6">
      <c r="B272" s="1">
        <v>41179</v>
      </c>
      <c r="C272">
        <v>745.59</v>
      </c>
      <c r="E272" s="1">
        <v>41172</v>
      </c>
      <c r="F272">
        <v>81.940002000000007</v>
      </c>
    </row>
    <row r="273" spans="2:6">
      <c r="B273" s="1">
        <v>41180</v>
      </c>
      <c r="C273">
        <v>737.42</v>
      </c>
      <c r="E273" s="1">
        <v>41173</v>
      </c>
      <c r="F273">
        <v>81.5</v>
      </c>
    </row>
    <row r="274" spans="2:6">
      <c r="B274" s="1">
        <v>41183</v>
      </c>
      <c r="C274">
        <v>732.35</v>
      </c>
      <c r="E274" s="1">
        <v>41176</v>
      </c>
      <c r="F274">
        <v>80.5</v>
      </c>
    </row>
    <row r="275" spans="2:6">
      <c r="B275" s="1">
        <v>41184</v>
      </c>
      <c r="C275">
        <v>731.19</v>
      </c>
      <c r="E275" s="1">
        <v>41177</v>
      </c>
      <c r="F275">
        <v>80.480002999999996</v>
      </c>
    </row>
    <row r="276" spans="2:6">
      <c r="B276" s="1">
        <v>41185</v>
      </c>
      <c r="C276">
        <v>727.39</v>
      </c>
      <c r="E276" s="1">
        <v>41178</v>
      </c>
      <c r="F276">
        <v>78.669998000000007</v>
      </c>
    </row>
    <row r="277" spans="2:6">
      <c r="B277" s="1">
        <v>41186</v>
      </c>
      <c r="C277">
        <v>735.38</v>
      </c>
      <c r="E277" s="1">
        <v>41179</v>
      </c>
      <c r="F277">
        <v>80.25</v>
      </c>
    </row>
    <row r="278" spans="2:6">
      <c r="B278" s="1">
        <v>41187</v>
      </c>
      <c r="C278">
        <v>737.13</v>
      </c>
      <c r="E278" s="1">
        <v>41180</v>
      </c>
      <c r="F278">
        <v>78.510002</v>
      </c>
    </row>
    <row r="279" spans="2:6">
      <c r="B279" s="1">
        <v>41191</v>
      </c>
      <c r="C279">
        <v>727.68</v>
      </c>
      <c r="E279" s="1">
        <v>41183</v>
      </c>
      <c r="F279">
        <v>77.069999999999993</v>
      </c>
    </row>
    <row r="280" spans="2:6">
      <c r="B280" s="1">
        <v>41192</v>
      </c>
      <c r="C280">
        <v>716.84</v>
      </c>
      <c r="E280" s="1">
        <v>41184</v>
      </c>
      <c r="F280">
        <v>76.849997999999999</v>
      </c>
    </row>
    <row r="281" spans="2:6">
      <c r="B281" s="1">
        <v>41193</v>
      </c>
      <c r="C281">
        <v>713.95</v>
      </c>
      <c r="E281" s="1">
        <v>41185</v>
      </c>
      <c r="F281">
        <v>77.089995999999999</v>
      </c>
    </row>
    <row r="282" spans="2:6">
      <c r="B282" s="1">
        <v>41194</v>
      </c>
      <c r="C282">
        <v>718.32</v>
      </c>
      <c r="E282" s="1">
        <v>41186</v>
      </c>
      <c r="F282">
        <v>78.980002999999996</v>
      </c>
    </row>
    <row r="283" spans="2:6">
      <c r="B283" s="1">
        <v>41197</v>
      </c>
      <c r="C283">
        <v>722.99</v>
      </c>
      <c r="E283" s="1">
        <v>41187</v>
      </c>
      <c r="F283">
        <v>77.699996999999996</v>
      </c>
    </row>
    <row r="284" spans="2:6">
      <c r="B284" s="1">
        <v>41198</v>
      </c>
      <c r="C284">
        <v>732.4</v>
      </c>
      <c r="E284" s="1">
        <v>41190</v>
      </c>
      <c r="F284">
        <v>77.339995999999999</v>
      </c>
    </row>
    <row r="285" spans="2:6">
      <c r="B285" s="1">
        <v>41199</v>
      </c>
      <c r="C285">
        <v>739.79</v>
      </c>
      <c r="E285" s="1">
        <v>41191</v>
      </c>
      <c r="F285">
        <v>76.059997999999993</v>
      </c>
    </row>
    <row r="286" spans="2:6">
      <c r="B286" s="1">
        <v>41200</v>
      </c>
      <c r="C286">
        <v>752.3</v>
      </c>
      <c r="E286" s="1">
        <v>41192</v>
      </c>
      <c r="F286">
        <v>74.5</v>
      </c>
    </row>
    <row r="287" spans="2:6">
      <c r="B287" s="1">
        <v>41201</v>
      </c>
      <c r="C287">
        <v>754.39</v>
      </c>
      <c r="E287" s="1">
        <v>41193</v>
      </c>
      <c r="F287">
        <v>74.849997999999999</v>
      </c>
    </row>
    <row r="288" spans="2:6">
      <c r="B288" s="1">
        <v>41204</v>
      </c>
      <c r="C288">
        <v>753.72</v>
      </c>
      <c r="E288" s="1">
        <v>41194</v>
      </c>
      <c r="F288">
        <v>74.669998000000007</v>
      </c>
    </row>
    <row r="289" spans="2:6">
      <c r="B289" s="1">
        <v>41205</v>
      </c>
      <c r="C289">
        <v>749.37</v>
      </c>
      <c r="E289" s="1">
        <v>41197</v>
      </c>
      <c r="F289">
        <v>76.209998999999996</v>
      </c>
    </row>
    <row r="290" spans="2:6">
      <c r="B290" s="1">
        <v>41206</v>
      </c>
      <c r="C290">
        <v>743.27</v>
      </c>
      <c r="E290" s="1">
        <v>41198</v>
      </c>
      <c r="F290">
        <v>77.319999999999993</v>
      </c>
    </row>
    <row r="291" spans="2:6">
      <c r="B291" s="1">
        <v>41207</v>
      </c>
      <c r="C291">
        <v>751.42</v>
      </c>
      <c r="E291" s="1">
        <v>41199</v>
      </c>
      <c r="F291">
        <v>77.989998</v>
      </c>
    </row>
    <row r="292" spans="2:6">
      <c r="B292" s="1">
        <v>41208</v>
      </c>
      <c r="C292">
        <v>741.23</v>
      </c>
      <c r="E292" s="1">
        <v>41200</v>
      </c>
      <c r="F292">
        <v>78.510002</v>
      </c>
    </row>
    <row r="293" spans="2:6">
      <c r="B293" s="1">
        <v>41211</v>
      </c>
      <c r="C293">
        <v>740.3</v>
      </c>
      <c r="E293" s="1">
        <v>41201</v>
      </c>
      <c r="F293">
        <v>77.830001999999993</v>
      </c>
    </row>
    <row r="294" spans="2:6">
      <c r="B294" s="1">
        <v>41212</v>
      </c>
      <c r="C294">
        <v>733.46</v>
      </c>
      <c r="E294" s="1">
        <v>41204</v>
      </c>
      <c r="F294">
        <v>78.970000999999996</v>
      </c>
    </row>
    <row r="295" spans="2:6">
      <c r="B295" s="1">
        <v>41213</v>
      </c>
      <c r="C295">
        <v>742.33</v>
      </c>
      <c r="E295" s="1">
        <v>41205</v>
      </c>
      <c r="F295">
        <v>77.680000000000007</v>
      </c>
    </row>
    <row r="296" spans="2:6">
      <c r="B296" s="1">
        <v>41214</v>
      </c>
      <c r="C296">
        <v>743.32</v>
      </c>
      <c r="E296" s="1">
        <v>41206</v>
      </c>
      <c r="F296">
        <v>77.370002999999997</v>
      </c>
    </row>
    <row r="297" spans="2:6">
      <c r="B297" s="1">
        <v>41215</v>
      </c>
      <c r="C297">
        <v>752.09</v>
      </c>
      <c r="E297" s="1">
        <v>41207</v>
      </c>
      <c r="F297">
        <v>78.449996999999996</v>
      </c>
    </row>
    <row r="298" spans="2:6">
      <c r="B298" s="1">
        <v>41218</v>
      </c>
      <c r="C298">
        <v>747.95</v>
      </c>
      <c r="E298" s="1">
        <v>41208</v>
      </c>
      <c r="F298">
        <v>77.360000999999997</v>
      </c>
    </row>
    <row r="299" spans="2:6">
      <c r="B299" s="1">
        <v>41219</v>
      </c>
      <c r="C299">
        <v>744.88</v>
      </c>
      <c r="E299" s="1">
        <v>41213</v>
      </c>
      <c r="F299">
        <v>77.470000999999996</v>
      </c>
    </row>
    <row r="300" spans="2:6">
      <c r="B300" s="1">
        <v>41220</v>
      </c>
      <c r="C300">
        <v>745.71</v>
      </c>
      <c r="E300" s="1">
        <v>41214</v>
      </c>
      <c r="F300">
        <v>78.050003000000004</v>
      </c>
    </row>
    <row r="301" spans="2:6">
      <c r="B301" s="1">
        <v>41221</v>
      </c>
      <c r="C301">
        <v>735.35</v>
      </c>
      <c r="E301" s="1">
        <v>41215</v>
      </c>
      <c r="F301">
        <v>77.800003000000004</v>
      </c>
    </row>
    <row r="302" spans="2:6">
      <c r="B302" s="1">
        <v>41222</v>
      </c>
      <c r="C302">
        <v>730.74</v>
      </c>
      <c r="E302" s="1">
        <v>41218</v>
      </c>
      <c r="F302">
        <v>81.349997999999999</v>
      </c>
    </row>
    <row r="303" spans="2:6">
      <c r="B303" s="1">
        <v>41225</v>
      </c>
      <c r="C303">
        <v>722.58</v>
      </c>
      <c r="E303" s="1">
        <v>41219</v>
      </c>
      <c r="F303">
        <v>81.239998</v>
      </c>
    </row>
    <row r="304" spans="2:6">
      <c r="B304" s="1">
        <v>41226</v>
      </c>
      <c r="C304">
        <v>722.56</v>
      </c>
      <c r="E304" s="1">
        <v>41220</v>
      </c>
      <c r="F304">
        <v>79.680000000000007</v>
      </c>
    </row>
    <row r="305" spans="2:6">
      <c r="B305" s="1">
        <v>41227</v>
      </c>
      <c r="C305">
        <v>722.41</v>
      </c>
      <c r="E305" s="1">
        <v>41221</v>
      </c>
      <c r="F305">
        <v>78.349997999999999</v>
      </c>
    </row>
    <row r="306" spans="2:6">
      <c r="B306" s="1">
        <v>41228</v>
      </c>
      <c r="C306">
        <v>737.51</v>
      </c>
      <c r="E306" s="1">
        <v>41222</v>
      </c>
      <c r="F306">
        <v>78.650002000000001</v>
      </c>
    </row>
    <row r="307" spans="2:6">
      <c r="B307" s="1">
        <v>41229</v>
      </c>
      <c r="C307">
        <v>751.34</v>
      </c>
      <c r="E307" s="1">
        <v>41225</v>
      </c>
      <c r="F307">
        <v>77.699996999999996</v>
      </c>
    </row>
    <row r="308" spans="2:6">
      <c r="B308" s="1">
        <v>41232</v>
      </c>
      <c r="C308">
        <v>762.16</v>
      </c>
      <c r="E308" s="1">
        <v>41226</v>
      </c>
      <c r="F308">
        <v>77.870002999999997</v>
      </c>
    </row>
    <row r="309" spans="2:6">
      <c r="B309" s="1">
        <v>41233</v>
      </c>
      <c r="C309">
        <v>762.04</v>
      </c>
      <c r="E309" s="1">
        <v>41227</v>
      </c>
      <c r="F309">
        <v>76.410004000000001</v>
      </c>
    </row>
    <row r="310" spans="2:6">
      <c r="B310" s="1">
        <v>41234</v>
      </c>
      <c r="C310">
        <v>767.01</v>
      </c>
      <c r="E310" s="1">
        <v>41228</v>
      </c>
      <c r="F310">
        <v>80.260002</v>
      </c>
    </row>
    <row r="311" spans="2:6">
      <c r="B311" s="1">
        <v>41235</v>
      </c>
      <c r="C311">
        <v>776.43</v>
      </c>
      <c r="E311" s="1">
        <v>41229</v>
      </c>
      <c r="F311">
        <v>82.089995999999999</v>
      </c>
    </row>
    <row r="312" spans="2:6">
      <c r="B312" s="1">
        <v>41239</v>
      </c>
      <c r="C312">
        <v>779.5</v>
      </c>
      <c r="E312" s="1">
        <v>41232</v>
      </c>
      <c r="F312">
        <v>83.309997999999993</v>
      </c>
    </row>
    <row r="313" spans="2:6">
      <c r="B313" s="1">
        <v>41240</v>
      </c>
      <c r="C313">
        <v>781.6</v>
      </c>
      <c r="E313" s="1">
        <v>41233</v>
      </c>
      <c r="F313">
        <v>82.870002999999997</v>
      </c>
    </row>
    <row r="314" spans="2:6">
      <c r="B314" s="1">
        <v>41241</v>
      </c>
      <c r="C314">
        <v>771.39</v>
      </c>
      <c r="E314" s="1">
        <v>41234</v>
      </c>
      <c r="F314">
        <v>84.43</v>
      </c>
    </row>
    <row r="315" spans="2:6">
      <c r="B315" s="1">
        <v>41242</v>
      </c>
      <c r="C315">
        <v>779.44</v>
      </c>
      <c r="E315" s="1">
        <v>41236</v>
      </c>
      <c r="F315">
        <v>85.610000999999997</v>
      </c>
    </row>
    <row r="316" spans="2:6">
      <c r="B316" s="1">
        <v>41243</v>
      </c>
      <c r="C316">
        <v>781.46</v>
      </c>
      <c r="E316" s="1">
        <v>41239</v>
      </c>
      <c r="F316">
        <v>86.730002999999996</v>
      </c>
    </row>
    <row r="317" spans="2:6">
      <c r="B317" s="1">
        <v>41246</v>
      </c>
      <c r="C317">
        <v>781.73</v>
      </c>
      <c r="E317" s="1">
        <v>41240</v>
      </c>
      <c r="F317">
        <v>85.239998</v>
      </c>
    </row>
    <row r="318" spans="2:6">
      <c r="B318" s="1">
        <v>41247</v>
      </c>
      <c r="C318">
        <v>781.97</v>
      </c>
      <c r="E318" s="1">
        <v>41241</v>
      </c>
      <c r="F318">
        <v>85.110000999999997</v>
      </c>
    </row>
    <row r="319" spans="2:6">
      <c r="B319" s="1">
        <v>41248</v>
      </c>
      <c r="C319">
        <v>781.86</v>
      </c>
      <c r="E319" s="1">
        <v>41242</v>
      </c>
      <c r="F319">
        <v>86.510002</v>
      </c>
    </row>
    <row r="320" spans="2:6">
      <c r="B320" s="1">
        <v>41249</v>
      </c>
      <c r="C320">
        <v>788.74</v>
      </c>
      <c r="E320" s="1">
        <v>41243</v>
      </c>
      <c r="F320">
        <v>86.080001999999993</v>
      </c>
    </row>
    <row r="321" spans="2:6">
      <c r="B321" s="1">
        <v>41250</v>
      </c>
      <c r="C321">
        <v>790.24</v>
      </c>
      <c r="E321" s="1">
        <v>41246</v>
      </c>
      <c r="F321">
        <v>85.660004000000001</v>
      </c>
    </row>
    <row r="322" spans="2:6">
      <c r="B322" s="1">
        <v>41253</v>
      </c>
      <c r="C322">
        <v>788.48</v>
      </c>
      <c r="E322" s="1">
        <v>41247</v>
      </c>
      <c r="F322">
        <v>85.519997000000004</v>
      </c>
    </row>
    <row r="323" spans="2:6">
      <c r="B323" s="1">
        <v>41254</v>
      </c>
      <c r="C323">
        <v>786.07</v>
      </c>
      <c r="E323" s="1">
        <v>41248</v>
      </c>
      <c r="F323">
        <v>85.269997000000004</v>
      </c>
    </row>
    <row r="324" spans="2:6">
      <c r="B324" s="1">
        <v>41255</v>
      </c>
      <c r="C324">
        <v>791.29</v>
      </c>
      <c r="E324" s="1">
        <v>41249</v>
      </c>
      <c r="F324">
        <v>85.660004000000001</v>
      </c>
    </row>
    <row r="325" spans="2:6">
      <c r="B325" s="1">
        <v>41256</v>
      </c>
      <c r="C325">
        <v>799.21</v>
      </c>
      <c r="E325" s="1">
        <v>41250</v>
      </c>
      <c r="F325">
        <v>86.099997999999999</v>
      </c>
    </row>
    <row r="326" spans="2:6">
      <c r="B326" s="1">
        <v>41257</v>
      </c>
      <c r="C326">
        <v>801.04</v>
      </c>
      <c r="E326" s="1">
        <v>41253</v>
      </c>
      <c r="F326">
        <v>85.919998000000007</v>
      </c>
    </row>
    <row r="327" spans="2:6">
      <c r="B327" s="1">
        <v>41260</v>
      </c>
      <c r="C327">
        <v>807.84</v>
      </c>
      <c r="E327" s="1">
        <v>41254</v>
      </c>
      <c r="F327">
        <v>86.050003000000004</v>
      </c>
    </row>
    <row r="328" spans="2:6">
      <c r="B328" s="1">
        <v>41261</v>
      </c>
      <c r="C328">
        <v>816.85</v>
      </c>
      <c r="E328" s="1">
        <v>41255</v>
      </c>
      <c r="F328">
        <v>86.779999000000004</v>
      </c>
    </row>
    <row r="329" spans="2:6">
      <c r="B329" s="1">
        <v>41262</v>
      </c>
      <c r="C329">
        <v>839.34</v>
      </c>
      <c r="E329" s="1">
        <v>41256</v>
      </c>
      <c r="F329">
        <v>85.879997000000003</v>
      </c>
    </row>
    <row r="330" spans="2:6">
      <c r="B330" s="1">
        <v>41263</v>
      </c>
      <c r="C330">
        <v>838.61</v>
      </c>
      <c r="E330" s="1">
        <v>41257</v>
      </c>
      <c r="F330">
        <v>85.919998000000007</v>
      </c>
    </row>
    <row r="331" spans="2:6">
      <c r="B331" s="1">
        <v>41264</v>
      </c>
      <c r="C331">
        <v>832.72</v>
      </c>
      <c r="E331" s="1">
        <v>41260</v>
      </c>
      <c r="F331">
        <v>86.589995999999999</v>
      </c>
    </row>
    <row r="332" spans="2:6">
      <c r="B332" s="1">
        <v>41268</v>
      </c>
      <c r="C332">
        <v>838.01</v>
      </c>
      <c r="E332" s="1">
        <v>41261</v>
      </c>
      <c r="F332">
        <v>89.25</v>
      </c>
    </row>
    <row r="333" spans="2:6">
      <c r="B333" s="1">
        <v>41269</v>
      </c>
      <c r="C333">
        <v>847.71</v>
      </c>
      <c r="E333" s="1">
        <v>41262</v>
      </c>
      <c r="F333">
        <v>90.75</v>
      </c>
    </row>
    <row r="334" spans="2:6">
      <c r="B334" s="1">
        <v>41270</v>
      </c>
      <c r="C334">
        <v>854.09</v>
      </c>
      <c r="E334" s="1">
        <v>41263</v>
      </c>
      <c r="F334">
        <v>92.629997000000003</v>
      </c>
    </row>
    <row r="335" spans="2:6">
      <c r="B335" s="1">
        <v>41271</v>
      </c>
      <c r="C335">
        <v>859.8</v>
      </c>
      <c r="E335" s="1">
        <v>41264</v>
      </c>
      <c r="F335">
        <v>90.769997000000004</v>
      </c>
    </row>
    <row r="336" spans="2:6">
      <c r="B336" s="1">
        <v>41278</v>
      </c>
      <c r="C336">
        <v>888.51</v>
      </c>
      <c r="E336" s="1">
        <v>41267</v>
      </c>
      <c r="F336">
        <v>91.18</v>
      </c>
    </row>
    <row r="337" spans="2:6">
      <c r="B337" s="1">
        <v>41281</v>
      </c>
      <c r="C337">
        <v>881.06</v>
      </c>
      <c r="E337" s="1">
        <v>41269</v>
      </c>
      <c r="F337">
        <v>90.360000999999997</v>
      </c>
    </row>
    <row r="338" spans="2:6">
      <c r="B338" s="1">
        <v>41282</v>
      </c>
      <c r="C338">
        <v>871.88</v>
      </c>
      <c r="E338" s="1">
        <v>41270</v>
      </c>
      <c r="F338">
        <v>92.540001000000004</v>
      </c>
    </row>
    <row r="339" spans="2:6">
      <c r="B339" s="1">
        <v>41283</v>
      </c>
      <c r="C339">
        <v>879.05</v>
      </c>
      <c r="E339" s="1">
        <v>41271</v>
      </c>
      <c r="F339">
        <v>92.07</v>
      </c>
    </row>
    <row r="340" spans="2:6">
      <c r="B340" s="1">
        <v>41284</v>
      </c>
      <c r="C340">
        <v>889.02</v>
      </c>
      <c r="E340" s="1">
        <v>41274</v>
      </c>
      <c r="F340">
        <v>93.25</v>
      </c>
    </row>
    <row r="341" spans="2:6">
      <c r="B341" s="1">
        <v>41285</v>
      </c>
      <c r="C341">
        <v>898.69</v>
      </c>
      <c r="E341" s="1">
        <v>41276</v>
      </c>
      <c r="F341">
        <v>95.989998</v>
      </c>
    </row>
    <row r="342" spans="2:6">
      <c r="B342" s="1">
        <v>41289</v>
      </c>
      <c r="C342">
        <v>906.22</v>
      </c>
      <c r="E342" s="1">
        <v>41277</v>
      </c>
      <c r="F342">
        <v>95.370002999999997</v>
      </c>
    </row>
    <row r="343" spans="2:6">
      <c r="B343" s="1">
        <v>41290</v>
      </c>
      <c r="C343">
        <v>888.11</v>
      </c>
      <c r="E343" s="1">
        <v>41278</v>
      </c>
      <c r="F343">
        <v>97.339995999999999</v>
      </c>
    </row>
    <row r="344" spans="2:6">
      <c r="B344" s="1">
        <v>41291</v>
      </c>
      <c r="C344">
        <v>890.46</v>
      </c>
      <c r="E344" s="1">
        <v>41281</v>
      </c>
      <c r="F344">
        <v>95.529999000000004</v>
      </c>
    </row>
    <row r="345" spans="2:6">
      <c r="B345" s="1">
        <v>41292</v>
      </c>
      <c r="C345">
        <v>911.44</v>
      </c>
      <c r="E345" s="1">
        <v>41282</v>
      </c>
      <c r="F345">
        <v>93.93</v>
      </c>
    </row>
    <row r="346" spans="2:6">
      <c r="B346" s="1">
        <v>41295</v>
      </c>
      <c r="C346">
        <v>905.16</v>
      </c>
      <c r="E346" s="1">
        <v>41283</v>
      </c>
      <c r="F346">
        <v>95.660004000000001</v>
      </c>
    </row>
    <row r="347" spans="2:6">
      <c r="B347" s="1">
        <v>41296</v>
      </c>
      <c r="C347">
        <v>901.15</v>
      </c>
      <c r="E347" s="1">
        <v>41284</v>
      </c>
      <c r="F347">
        <v>96.860000999999997</v>
      </c>
    </row>
    <row r="348" spans="2:6">
      <c r="B348" s="1">
        <v>41297</v>
      </c>
      <c r="C348">
        <v>887.79</v>
      </c>
      <c r="E348" s="1">
        <v>41285</v>
      </c>
      <c r="F348">
        <v>96.110000999999997</v>
      </c>
    </row>
    <row r="349" spans="2:6">
      <c r="B349" s="1">
        <v>41298</v>
      </c>
      <c r="C349">
        <v>897.62</v>
      </c>
      <c r="E349" s="1">
        <v>41288</v>
      </c>
      <c r="F349">
        <v>96.800003000000004</v>
      </c>
    </row>
    <row r="350" spans="2:6">
      <c r="B350" s="1">
        <v>41299</v>
      </c>
      <c r="C350">
        <v>917.09</v>
      </c>
      <c r="E350" s="1">
        <v>41289</v>
      </c>
      <c r="F350">
        <v>96.43</v>
      </c>
    </row>
    <row r="351" spans="2:6">
      <c r="B351" s="1">
        <v>41302</v>
      </c>
      <c r="C351">
        <v>913.78</v>
      </c>
      <c r="E351" s="1">
        <v>41290</v>
      </c>
      <c r="F351">
        <v>94.639999000000003</v>
      </c>
    </row>
    <row r="352" spans="2:6">
      <c r="B352" s="1">
        <v>41303</v>
      </c>
      <c r="C352">
        <v>920.76</v>
      </c>
      <c r="E352" s="1">
        <v>41291</v>
      </c>
      <c r="F352">
        <v>96.779999000000004</v>
      </c>
    </row>
    <row r="353" spans="2:6">
      <c r="B353" s="1">
        <v>41304</v>
      </c>
      <c r="C353">
        <v>934.67</v>
      </c>
      <c r="E353" s="1">
        <v>41292</v>
      </c>
      <c r="F353">
        <v>95.889999000000003</v>
      </c>
    </row>
    <row r="354" spans="2:6">
      <c r="B354" s="1">
        <v>41305</v>
      </c>
      <c r="C354">
        <v>940.25</v>
      </c>
      <c r="E354" s="1">
        <v>41296</v>
      </c>
      <c r="F354">
        <v>94.830001999999993</v>
      </c>
    </row>
    <row r="355" spans="2:6">
      <c r="B355" s="1">
        <v>41306</v>
      </c>
      <c r="C355">
        <v>942.65</v>
      </c>
      <c r="E355" s="1">
        <v>41297</v>
      </c>
      <c r="F355">
        <v>94.449996999999996</v>
      </c>
    </row>
    <row r="356" spans="2:6">
      <c r="B356" s="1">
        <v>41309</v>
      </c>
      <c r="C356">
        <v>955.75</v>
      </c>
      <c r="E356" s="1">
        <v>41298</v>
      </c>
      <c r="F356">
        <v>95.739998</v>
      </c>
    </row>
    <row r="357" spans="2:6">
      <c r="B357" s="1">
        <v>41310</v>
      </c>
      <c r="C357">
        <v>939.7</v>
      </c>
      <c r="E357" s="1">
        <v>41299</v>
      </c>
      <c r="F357">
        <v>96.099997999999999</v>
      </c>
    </row>
    <row r="358" spans="2:6">
      <c r="B358" s="1">
        <v>41311</v>
      </c>
      <c r="C358">
        <v>968.82</v>
      </c>
      <c r="E358" s="1">
        <v>41302</v>
      </c>
      <c r="F358">
        <v>94.779999000000004</v>
      </c>
    </row>
    <row r="359" spans="2:6">
      <c r="B359" s="1">
        <v>41312</v>
      </c>
      <c r="C359">
        <v>969.18</v>
      </c>
      <c r="E359" s="1">
        <v>41303</v>
      </c>
      <c r="F359">
        <v>95.599997999999999</v>
      </c>
    </row>
    <row r="360" spans="2:6">
      <c r="B360" s="1">
        <v>41313</v>
      </c>
      <c r="C360">
        <v>957.35</v>
      </c>
      <c r="E360" s="1">
        <v>41304</v>
      </c>
      <c r="F360">
        <v>95.599997999999999</v>
      </c>
    </row>
    <row r="361" spans="2:6">
      <c r="B361" s="1">
        <v>41317</v>
      </c>
      <c r="C361">
        <v>968.5</v>
      </c>
      <c r="E361" s="1">
        <v>41305</v>
      </c>
      <c r="F361">
        <v>95.370002999999997</v>
      </c>
    </row>
    <row r="362" spans="2:6">
      <c r="B362" s="1">
        <v>41318</v>
      </c>
      <c r="C362">
        <v>957.02</v>
      </c>
      <c r="E362" s="1">
        <v>41306</v>
      </c>
      <c r="F362">
        <v>98.129997000000003</v>
      </c>
    </row>
    <row r="363" spans="2:6">
      <c r="B363" s="1">
        <v>41319</v>
      </c>
      <c r="C363">
        <v>954.88</v>
      </c>
      <c r="E363" s="1">
        <v>41309</v>
      </c>
      <c r="F363">
        <v>97.830001999999993</v>
      </c>
    </row>
    <row r="364" spans="2:6">
      <c r="B364" s="1">
        <v>41320</v>
      </c>
      <c r="C364">
        <v>942.41</v>
      </c>
      <c r="E364" s="1">
        <v>41310</v>
      </c>
      <c r="F364">
        <v>98.860000999999997</v>
      </c>
    </row>
    <row r="365" spans="2:6">
      <c r="B365" s="1">
        <v>41323</v>
      </c>
      <c r="C365">
        <v>962.69</v>
      </c>
      <c r="E365" s="1">
        <v>41311</v>
      </c>
      <c r="F365">
        <v>102.800003</v>
      </c>
    </row>
    <row r="366" spans="2:6">
      <c r="B366" s="1">
        <v>41324</v>
      </c>
      <c r="C366">
        <v>963.61</v>
      </c>
      <c r="E366" s="1">
        <v>41312</v>
      </c>
      <c r="F366">
        <v>102.800003</v>
      </c>
    </row>
    <row r="367" spans="2:6">
      <c r="B367" s="1">
        <v>41325</v>
      </c>
      <c r="C367">
        <v>973.7</v>
      </c>
      <c r="E367" s="1">
        <v>41313</v>
      </c>
      <c r="F367">
        <v>104.449997</v>
      </c>
    </row>
    <row r="368" spans="2:6">
      <c r="B368" s="1">
        <v>41326</v>
      </c>
      <c r="C368">
        <v>962.86</v>
      </c>
      <c r="E368" s="1">
        <v>41316</v>
      </c>
      <c r="F368">
        <v>105.93</v>
      </c>
    </row>
    <row r="369" spans="2:6">
      <c r="B369" s="1">
        <v>41327</v>
      </c>
      <c r="C369">
        <v>963.48</v>
      </c>
      <c r="E369" s="1">
        <v>41317</v>
      </c>
      <c r="F369">
        <v>104.83000199999999</v>
      </c>
    </row>
    <row r="370" spans="2:6">
      <c r="B370" s="1">
        <v>41330</v>
      </c>
      <c r="C370">
        <v>980.7</v>
      </c>
      <c r="E370" s="1">
        <v>41318</v>
      </c>
      <c r="F370">
        <v>104.209999</v>
      </c>
    </row>
    <row r="371" spans="2:6">
      <c r="B371" s="1">
        <v>41331</v>
      </c>
      <c r="C371">
        <v>966.77</v>
      </c>
      <c r="E371" s="1">
        <v>41319</v>
      </c>
      <c r="F371">
        <v>102.639999</v>
      </c>
    </row>
    <row r="372" spans="2:6">
      <c r="B372" s="1">
        <v>41332</v>
      </c>
      <c r="C372">
        <v>953.72</v>
      </c>
      <c r="E372" s="1">
        <v>41320</v>
      </c>
      <c r="F372">
        <v>102.599998</v>
      </c>
    </row>
    <row r="373" spans="2:6">
      <c r="B373" s="1">
        <v>41333</v>
      </c>
      <c r="C373">
        <v>975.66</v>
      </c>
      <c r="E373" s="1">
        <v>41324</v>
      </c>
      <c r="F373">
        <v>102.519997</v>
      </c>
    </row>
    <row r="374" spans="2:6">
      <c r="B374" s="1">
        <v>41334</v>
      </c>
      <c r="C374">
        <v>984.33</v>
      </c>
      <c r="E374" s="1">
        <v>41325</v>
      </c>
      <c r="F374">
        <v>102.589996</v>
      </c>
    </row>
    <row r="375" spans="2:6">
      <c r="B375" s="1">
        <v>41337</v>
      </c>
      <c r="C375">
        <v>992.25</v>
      </c>
      <c r="E375" s="1">
        <v>41326</v>
      </c>
      <c r="F375">
        <v>101.099998</v>
      </c>
    </row>
    <row r="376" spans="2:6">
      <c r="B376" s="1">
        <v>41338</v>
      </c>
      <c r="C376">
        <v>988.62</v>
      </c>
      <c r="E376" s="1">
        <v>41327</v>
      </c>
      <c r="F376">
        <v>102.339996</v>
      </c>
    </row>
    <row r="377" spans="2:6">
      <c r="B377" s="1">
        <v>41339</v>
      </c>
      <c r="C377">
        <v>1003.22</v>
      </c>
      <c r="E377" s="1">
        <v>41330</v>
      </c>
      <c r="F377">
        <v>99.419998000000007</v>
      </c>
    </row>
    <row r="378" spans="2:6">
      <c r="B378" s="1">
        <v>41340</v>
      </c>
      <c r="C378">
        <v>1004.35</v>
      </c>
      <c r="E378" s="1">
        <v>41331</v>
      </c>
      <c r="F378">
        <v>102.459999</v>
      </c>
    </row>
    <row r="379" spans="2:6">
      <c r="B379" s="1">
        <v>41341</v>
      </c>
      <c r="C379">
        <v>1020.5</v>
      </c>
      <c r="E379" s="1">
        <v>41332</v>
      </c>
      <c r="F379">
        <v>101.610001</v>
      </c>
    </row>
    <row r="380" spans="2:6">
      <c r="B380" s="1">
        <v>41344</v>
      </c>
      <c r="C380">
        <v>1039.98</v>
      </c>
      <c r="E380" s="1">
        <v>41333</v>
      </c>
      <c r="F380">
        <v>102.599998</v>
      </c>
    </row>
    <row r="381" spans="2:6">
      <c r="B381" s="1">
        <v>41345</v>
      </c>
      <c r="C381">
        <v>1035.9000000000001</v>
      </c>
      <c r="E381" s="1">
        <v>41334</v>
      </c>
      <c r="F381">
        <v>102.69000200000001</v>
      </c>
    </row>
    <row r="382" spans="2:6">
      <c r="B382" s="1">
        <v>41346</v>
      </c>
      <c r="C382">
        <v>1031.42</v>
      </c>
      <c r="E382" s="1">
        <v>41337</v>
      </c>
      <c r="F382">
        <v>102.44000200000001</v>
      </c>
    </row>
    <row r="383" spans="2:6">
      <c r="B383" s="1">
        <v>41347</v>
      </c>
      <c r="C383">
        <v>1038.17</v>
      </c>
      <c r="E383" s="1">
        <v>41338</v>
      </c>
      <c r="F383">
        <v>103.300003</v>
      </c>
    </row>
    <row r="384" spans="2:6">
      <c r="B384" s="1">
        <v>41348</v>
      </c>
      <c r="C384">
        <v>1051.6500000000001</v>
      </c>
      <c r="E384" s="1">
        <v>41339</v>
      </c>
      <c r="F384">
        <v>104.449997</v>
      </c>
    </row>
    <row r="385" spans="2:6">
      <c r="B385" s="1">
        <v>41351</v>
      </c>
      <c r="C385">
        <v>1028.3399999999999</v>
      </c>
      <c r="E385" s="1">
        <v>41340</v>
      </c>
      <c r="F385">
        <v>103.260002</v>
      </c>
    </row>
    <row r="386" spans="2:6">
      <c r="B386" s="1">
        <v>41352</v>
      </c>
      <c r="C386">
        <v>1045.8900000000001</v>
      </c>
      <c r="E386" s="1">
        <v>41341</v>
      </c>
      <c r="F386">
        <v>103.69000200000001</v>
      </c>
    </row>
    <row r="387" spans="2:6">
      <c r="B387" s="1">
        <v>41354</v>
      </c>
      <c r="C387">
        <v>1058.0999999999999</v>
      </c>
      <c r="E387" s="1">
        <v>41344</v>
      </c>
      <c r="F387">
        <v>104.19000200000001</v>
      </c>
    </row>
    <row r="388" spans="2:6">
      <c r="B388" s="1">
        <v>41355</v>
      </c>
      <c r="C388">
        <v>1038.57</v>
      </c>
      <c r="E388" s="1">
        <v>41345</v>
      </c>
      <c r="F388">
        <v>102.760002</v>
      </c>
    </row>
    <row r="389" spans="2:6">
      <c r="B389" s="1">
        <v>41358</v>
      </c>
      <c r="C389">
        <v>1047.29</v>
      </c>
      <c r="E389" s="1">
        <v>41346</v>
      </c>
      <c r="F389">
        <v>102.949997</v>
      </c>
    </row>
    <row r="390" spans="2:6">
      <c r="B390" s="1">
        <v>41359</v>
      </c>
      <c r="C390">
        <v>1044.42</v>
      </c>
      <c r="E390" s="1">
        <v>41347</v>
      </c>
      <c r="F390">
        <v>103.540001</v>
      </c>
    </row>
    <row r="391" spans="2:6">
      <c r="B391" s="1">
        <v>41360</v>
      </c>
      <c r="C391">
        <v>1046.47</v>
      </c>
      <c r="E391" s="1">
        <v>41348</v>
      </c>
      <c r="F391">
        <v>103.93</v>
      </c>
    </row>
    <row r="392" spans="2:6">
      <c r="B392" s="1">
        <v>41361</v>
      </c>
      <c r="C392">
        <v>1036.78</v>
      </c>
      <c r="E392" s="1">
        <v>41351</v>
      </c>
      <c r="F392">
        <v>102.870003</v>
      </c>
    </row>
    <row r="393" spans="2:6">
      <c r="B393" s="1">
        <v>41362</v>
      </c>
      <c r="C393">
        <v>1034.71</v>
      </c>
      <c r="E393" s="1">
        <v>41352</v>
      </c>
      <c r="F393">
        <v>103.150002</v>
      </c>
    </row>
    <row r="394" spans="2:6">
      <c r="B394" s="1">
        <v>41365</v>
      </c>
      <c r="C394">
        <v>1000.57</v>
      </c>
      <c r="E394" s="1">
        <v>41353</v>
      </c>
      <c r="F394">
        <v>104.279999</v>
      </c>
    </row>
    <row r="395" spans="2:6">
      <c r="B395" s="1">
        <v>41366</v>
      </c>
      <c r="C395">
        <v>991.34</v>
      </c>
      <c r="E395" s="1">
        <v>41354</v>
      </c>
      <c r="F395">
        <v>103.529999</v>
      </c>
    </row>
    <row r="396" spans="2:6">
      <c r="B396" s="1">
        <v>41367</v>
      </c>
      <c r="C396">
        <v>1010.43</v>
      </c>
      <c r="E396" s="1">
        <v>41355</v>
      </c>
      <c r="F396">
        <v>103.989998</v>
      </c>
    </row>
    <row r="397" spans="2:6">
      <c r="B397" s="1">
        <v>41368</v>
      </c>
      <c r="C397">
        <v>1037.76</v>
      </c>
      <c r="E397" s="1">
        <v>41358</v>
      </c>
      <c r="F397">
        <v>103.30999799999999</v>
      </c>
    </row>
    <row r="398" spans="2:6">
      <c r="B398" s="1">
        <v>41369</v>
      </c>
      <c r="C398">
        <v>1066.24</v>
      </c>
      <c r="E398" s="1">
        <v>41359</v>
      </c>
      <c r="F398">
        <v>103.599998</v>
      </c>
    </row>
    <row r="399" spans="2:6">
      <c r="B399" s="1">
        <v>41372</v>
      </c>
      <c r="C399">
        <v>1101.74</v>
      </c>
      <c r="E399" s="1">
        <v>41360</v>
      </c>
      <c r="F399">
        <v>103.099998</v>
      </c>
    </row>
    <row r="400" spans="2:6">
      <c r="B400" s="1">
        <v>41373</v>
      </c>
      <c r="C400">
        <v>1102.04</v>
      </c>
      <c r="E400" s="1">
        <v>41361</v>
      </c>
      <c r="F400">
        <v>102.639999</v>
      </c>
    </row>
    <row r="401" spans="2:6">
      <c r="B401" s="1">
        <v>41374</v>
      </c>
      <c r="C401">
        <v>1121.04</v>
      </c>
      <c r="E401" s="1">
        <v>41365</v>
      </c>
      <c r="F401">
        <v>101.220001</v>
      </c>
    </row>
    <row r="402" spans="2:6">
      <c r="B402" s="1">
        <v>41375</v>
      </c>
      <c r="C402">
        <v>1147.29</v>
      </c>
      <c r="E402" s="1">
        <v>41366</v>
      </c>
      <c r="F402">
        <v>99.949996999999996</v>
      </c>
    </row>
    <row r="403" spans="2:6">
      <c r="B403" s="1">
        <v>41376</v>
      </c>
      <c r="C403">
        <v>1148.57</v>
      </c>
      <c r="E403" s="1">
        <v>41367</v>
      </c>
      <c r="F403">
        <v>100.879997</v>
      </c>
    </row>
    <row r="404" spans="2:6">
      <c r="B404" s="1">
        <v>41379</v>
      </c>
      <c r="C404">
        <v>1133.99</v>
      </c>
      <c r="E404" s="1">
        <v>41368</v>
      </c>
      <c r="F404">
        <v>105.629997</v>
      </c>
    </row>
    <row r="405" spans="2:6">
      <c r="B405" s="1">
        <v>41380</v>
      </c>
      <c r="C405">
        <v>1119.2</v>
      </c>
      <c r="E405" s="1">
        <v>41369</v>
      </c>
      <c r="F405">
        <v>106.5</v>
      </c>
    </row>
    <row r="406" spans="2:6">
      <c r="B406" s="1">
        <v>41381</v>
      </c>
      <c r="C406">
        <v>1136.01</v>
      </c>
      <c r="E406" s="1">
        <v>41372</v>
      </c>
      <c r="F406">
        <v>108.709999</v>
      </c>
    </row>
    <row r="407" spans="2:6">
      <c r="B407" s="1">
        <v>41382</v>
      </c>
      <c r="C407">
        <v>1122.97</v>
      </c>
      <c r="E407" s="1">
        <v>41373</v>
      </c>
      <c r="F407">
        <v>107.519997</v>
      </c>
    </row>
    <row r="408" spans="2:6">
      <c r="B408" s="1">
        <v>41383</v>
      </c>
      <c r="C408">
        <v>1126.67</v>
      </c>
      <c r="E408" s="1">
        <v>41374</v>
      </c>
      <c r="F408">
        <v>108.779999</v>
      </c>
    </row>
    <row r="409" spans="2:6">
      <c r="B409" s="1">
        <v>41386</v>
      </c>
      <c r="C409">
        <v>1145.5999999999999</v>
      </c>
      <c r="E409" s="1">
        <v>41375</v>
      </c>
      <c r="F409">
        <v>113.279999</v>
      </c>
    </row>
    <row r="410" spans="2:6">
      <c r="B410" s="1">
        <v>41387</v>
      </c>
      <c r="C410">
        <v>1143.78</v>
      </c>
      <c r="E410" s="1">
        <v>41376</v>
      </c>
      <c r="F410">
        <v>113.099998</v>
      </c>
    </row>
    <row r="411" spans="2:6">
      <c r="B411" s="1">
        <v>41388</v>
      </c>
      <c r="C411">
        <v>1164.3499999999999</v>
      </c>
      <c r="E411" s="1">
        <v>41379</v>
      </c>
      <c r="F411">
        <v>111.089996</v>
      </c>
    </row>
    <row r="412" spans="2:6">
      <c r="B412" s="1">
        <v>41389</v>
      </c>
      <c r="C412">
        <v>1172.78</v>
      </c>
      <c r="E412" s="1">
        <v>41380</v>
      </c>
      <c r="F412">
        <v>112.510002</v>
      </c>
    </row>
    <row r="413" spans="2:6">
      <c r="B413" s="1">
        <v>41390</v>
      </c>
      <c r="C413">
        <v>1161.19</v>
      </c>
      <c r="E413" s="1">
        <v>41381</v>
      </c>
      <c r="F413">
        <v>111.660004</v>
      </c>
    </row>
    <row r="414" spans="2:6">
      <c r="B414" s="1">
        <v>41394</v>
      </c>
      <c r="C414">
        <v>1165.1300000000001</v>
      </c>
      <c r="E414" s="1">
        <v>41382</v>
      </c>
      <c r="F414">
        <v>110.550003</v>
      </c>
    </row>
    <row r="415" spans="2:6">
      <c r="B415" s="1">
        <v>41395</v>
      </c>
      <c r="C415">
        <v>1158.3699999999999</v>
      </c>
      <c r="E415" s="1">
        <v>41383</v>
      </c>
      <c r="F415">
        <v>112.260002</v>
      </c>
    </row>
    <row r="416" spans="2:6">
      <c r="B416" s="1">
        <v>41396</v>
      </c>
      <c r="C416">
        <v>1153.28</v>
      </c>
      <c r="E416" s="1">
        <v>41386</v>
      </c>
      <c r="F416">
        <v>112.230003</v>
      </c>
    </row>
    <row r="417" spans="2:6">
      <c r="B417" s="1">
        <v>41401</v>
      </c>
      <c r="C417">
        <v>1188.57</v>
      </c>
      <c r="E417" s="1">
        <v>41387</v>
      </c>
      <c r="F417">
        <v>112.94000200000001</v>
      </c>
    </row>
    <row r="418" spans="2:6">
      <c r="B418" s="1">
        <v>41402</v>
      </c>
      <c r="C418">
        <v>1194.3399999999999</v>
      </c>
      <c r="E418" s="1">
        <v>41388</v>
      </c>
      <c r="F418">
        <v>113.69000200000001</v>
      </c>
    </row>
    <row r="419" spans="2:6">
      <c r="B419" s="1">
        <v>41403</v>
      </c>
      <c r="C419">
        <v>1181.83</v>
      </c>
      <c r="E419" s="1">
        <v>41389</v>
      </c>
      <c r="F419">
        <v>115.839996</v>
      </c>
    </row>
    <row r="420" spans="2:6">
      <c r="B420" s="1">
        <v>41404</v>
      </c>
      <c r="C420">
        <v>1210.5999999999999</v>
      </c>
      <c r="E420" s="1">
        <v>41390</v>
      </c>
      <c r="F420">
        <v>115.480003</v>
      </c>
    </row>
    <row r="421" spans="2:6">
      <c r="B421" s="1">
        <v>41407</v>
      </c>
      <c r="C421">
        <v>1232.2</v>
      </c>
      <c r="E421" s="1">
        <v>41393</v>
      </c>
      <c r="F421">
        <v>116.540001</v>
      </c>
    </row>
    <row r="422" spans="2:6">
      <c r="B422" s="1">
        <v>41408</v>
      </c>
      <c r="C422">
        <v>1230.8</v>
      </c>
      <c r="E422" s="1">
        <v>41394</v>
      </c>
      <c r="F422">
        <v>116.300003</v>
      </c>
    </row>
    <row r="423" spans="2:6">
      <c r="B423" s="1">
        <v>41409</v>
      </c>
      <c r="C423">
        <v>1252.8499999999999</v>
      </c>
      <c r="E423" s="1">
        <v>41395</v>
      </c>
      <c r="F423">
        <v>113.720001</v>
      </c>
    </row>
    <row r="424" spans="2:6">
      <c r="B424" s="1">
        <v>41410</v>
      </c>
      <c r="C424">
        <v>1245.23</v>
      </c>
      <c r="E424" s="1">
        <v>41396</v>
      </c>
      <c r="F424">
        <v>114.379997</v>
      </c>
    </row>
    <row r="425" spans="2:6">
      <c r="B425" s="1">
        <v>41411</v>
      </c>
      <c r="C425">
        <v>1253.24</v>
      </c>
      <c r="E425" s="1">
        <v>41397</v>
      </c>
      <c r="F425">
        <v>114.91999800000001</v>
      </c>
    </row>
    <row r="426" spans="2:6">
      <c r="B426" s="1">
        <v>41414</v>
      </c>
      <c r="C426">
        <v>1269.51</v>
      </c>
      <c r="E426" s="1">
        <v>41400</v>
      </c>
      <c r="F426">
        <v>115.029999</v>
      </c>
    </row>
    <row r="427" spans="2:6">
      <c r="B427" s="1">
        <v>41415</v>
      </c>
      <c r="C427">
        <v>1270.3900000000001</v>
      </c>
      <c r="E427" s="1">
        <v>41401</v>
      </c>
      <c r="F427">
        <v>116.08000199999999</v>
      </c>
    </row>
    <row r="428" spans="2:6">
      <c r="B428" s="1">
        <v>41416</v>
      </c>
      <c r="C428">
        <v>1276.03</v>
      </c>
      <c r="E428" s="1">
        <v>41402</v>
      </c>
      <c r="F428">
        <v>119.699997</v>
      </c>
    </row>
    <row r="429" spans="2:6">
      <c r="B429" s="1">
        <v>41417</v>
      </c>
      <c r="C429">
        <v>1188.3399999999999</v>
      </c>
      <c r="E429" s="1">
        <v>41403</v>
      </c>
      <c r="F429">
        <v>118.139999</v>
      </c>
    </row>
    <row r="430" spans="2:6">
      <c r="B430" s="1">
        <v>41418</v>
      </c>
      <c r="C430">
        <v>1194.08</v>
      </c>
      <c r="E430" s="1">
        <v>41404</v>
      </c>
      <c r="F430">
        <v>121.279999</v>
      </c>
    </row>
    <row r="431" spans="2:6">
      <c r="B431" s="1">
        <v>41421</v>
      </c>
      <c r="C431">
        <v>1154.07</v>
      </c>
      <c r="E431" s="1">
        <v>41407</v>
      </c>
      <c r="F431">
        <v>124.83000199999999</v>
      </c>
    </row>
    <row r="432" spans="2:6">
      <c r="B432" s="1">
        <v>41422</v>
      </c>
      <c r="C432">
        <v>1168.27</v>
      </c>
      <c r="E432" s="1">
        <v>41408</v>
      </c>
      <c r="F432">
        <v>124.150002</v>
      </c>
    </row>
    <row r="433" spans="2:6">
      <c r="B433" s="1">
        <v>41423</v>
      </c>
      <c r="C433">
        <v>1178.8699999999999</v>
      </c>
      <c r="E433" s="1">
        <v>41409</v>
      </c>
      <c r="F433">
        <v>126.599998</v>
      </c>
    </row>
    <row r="434" spans="2:6">
      <c r="B434" s="1">
        <v>41424</v>
      </c>
      <c r="C434">
        <v>1134.42</v>
      </c>
      <c r="E434" s="1">
        <v>41410</v>
      </c>
      <c r="F434">
        <v>125.120003</v>
      </c>
    </row>
    <row r="435" spans="2:6">
      <c r="B435" s="1">
        <v>41425</v>
      </c>
      <c r="C435">
        <v>1135.78</v>
      </c>
      <c r="E435" s="1">
        <v>41411</v>
      </c>
      <c r="F435">
        <v>127.32</v>
      </c>
    </row>
    <row r="436" spans="2:6">
      <c r="B436" s="1">
        <v>41428</v>
      </c>
      <c r="C436">
        <v>1096.95</v>
      </c>
      <c r="E436" s="1">
        <v>41414</v>
      </c>
      <c r="F436">
        <v>128.64999399999999</v>
      </c>
    </row>
    <row r="437" spans="2:6">
      <c r="B437" s="1">
        <v>41429</v>
      </c>
      <c r="C437">
        <v>1125.47</v>
      </c>
      <c r="E437" s="1">
        <v>41415</v>
      </c>
      <c r="F437">
        <v>129.720001</v>
      </c>
    </row>
    <row r="438" spans="2:6">
      <c r="B438" s="1">
        <v>41430</v>
      </c>
      <c r="C438">
        <v>1090.03</v>
      </c>
      <c r="E438" s="1">
        <v>41416</v>
      </c>
      <c r="F438">
        <v>127.839996</v>
      </c>
    </row>
    <row r="439" spans="2:6">
      <c r="B439" s="1">
        <v>41431</v>
      </c>
      <c r="C439">
        <v>1070.77</v>
      </c>
      <c r="E439" s="1">
        <v>41417</v>
      </c>
      <c r="F439">
        <v>124.660004</v>
      </c>
    </row>
    <row r="440" spans="2:6">
      <c r="B440" s="1">
        <v>41432</v>
      </c>
      <c r="C440">
        <v>1056.95</v>
      </c>
      <c r="E440" s="1">
        <v>41418</v>
      </c>
      <c r="F440">
        <v>120.529999</v>
      </c>
    </row>
    <row r="441" spans="2:6">
      <c r="B441" s="1">
        <v>41435</v>
      </c>
      <c r="C441">
        <v>1111.97</v>
      </c>
      <c r="E441" s="1">
        <v>41422</v>
      </c>
      <c r="F441">
        <v>123.18</v>
      </c>
    </row>
    <row r="442" spans="2:6">
      <c r="B442" s="1">
        <v>41436</v>
      </c>
      <c r="C442">
        <v>1101.1500000000001</v>
      </c>
      <c r="E442" s="1">
        <v>41423</v>
      </c>
      <c r="F442">
        <v>119.57</v>
      </c>
    </row>
    <row r="443" spans="2:6">
      <c r="B443" s="1">
        <v>41437</v>
      </c>
      <c r="C443">
        <v>1096.54</v>
      </c>
      <c r="E443" s="1">
        <v>41424</v>
      </c>
      <c r="F443">
        <v>120.459999</v>
      </c>
    </row>
    <row r="444" spans="2:6">
      <c r="B444" s="1">
        <v>41438</v>
      </c>
      <c r="C444">
        <v>1044.17</v>
      </c>
      <c r="E444" s="1">
        <v>41425</v>
      </c>
      <c r="F444">
        <v>117.550003</v>
      </c>
    </row>
    <row r="445" spans="2:6">
      <c r="B445" s="1">
        <v>41439</v>
      </c>
      <c r="C445">
        <v>1056.45</v>
      </c>
      <c r="E445" s="1">
        <v>41428</v>
      </c>
      <c r="F445">
        <v>116.209999</v>
      </c>
    </row>
    <row r="446" spans="2:6">
      <c r="B446" s="1">
        <v>41442</v>
      </c>
      <c r="C446">
        <v>1084.72</v>
      </c>
      <c r="E446" s="1">
        <v>41429</v>
      </c>
      <c r="F446">
        <v>118.260002</v>
      </c>
    </row>
    <row r="447" spans="2:6">
      <c r="B447" s="1">
        <v>41443</v>
      </c>
      <c r="C447">
        <v>1086.4000000000001</v>
      </c>
      <c r="E447" s="1">
        <v>41430</v>
      </c>
      <c r="F447">
        <v>114.870003</v>
      </c>
    </row>
    <row r="448" spans="2:6">
      <c r="B448" s="1">
        <v>41444</v>
      </c>
      <c r="C448">
        <v>1106.57</v>
      </c>
      <c r="E448" s="1">
        <v>41431</v>
      </c>
      <c r="F448">
        <v>114.480003</v>
      </c>
    </row>
    <row r="449" spans="2:6">
      <c r="B449" s="1">
        <v>41445</v>
      </c>
      <c r="C449">
        <v>1091.81</v>
      </c>
      <c r="E449" s="1">
        <v>41432</v>
      </c>
      <c r="F449">
        <v>117.05999799999999</v>
      </c>
    </row>
    <row r="450" spans="2:6">
      <c r="B450" s="1">
        <v>41446</v>
      </c>
      <c r="C450">
        <v>1099.4000000000001</v>
      </c>
      <c r="E450" s="1">
        <v>41435</v>
      </c>
      <c r="F450">
        <v>121.150002</v>
      </c>
    </row>
    <row r="451" spans="2:6">
      <c r="B451" s="1">
        <v>41449</v>
      </c>
      <c r="C451">
        <v>1089.6400000000001</v>
      </c>
      <c r="E451" s="1">
        <v>41436</v>
      </c>
      <c r="F451">
        <v>119.91999800000001</v>
      </c>
    </row>
    <row r="452" spans="2:6">
      <c r="B452" s="1">
        <v>41450</v>
      </c>
      <c r="C452">
        <v>1078.6600000000001</v>
      </c>
      <c r="E452" s="1">
        <v>41437</v>
      </c>
      <c r="F452">
        <v>119.129997</v>
      </c>
    </row>
    <row r="453" spans="2:6">
      <c r="B453" s="1">
        <v>41451</v>
      </c>
      <c r="C453">
        <v>1069.28</v>
      </c>
      <c r="E453" s="1">
        <v>41438</v>
      </c>
      <c r="F453">
        <v>121.300003</v>
      </c>
    </row>
    <row r="454" spans="2:6">
      <c r="B454" s="1">
        <v>41452</v>
      </c>
      <c r="C454">
        <v>1098.83</v>
      </c>
      <c r="E454" s="1">
        <v>41439</v>
      </c>
      <c r="F454">
        <v>117.379997</v>
      </c>
    </row>
    <row r="455" spans="2:6">
      <c r="B455" s="1">
        <v>41453</v>
      </c>
      <c r="C455">
        <v>1133.8399999999999</v>
      </c>
      <c r="E455" s="1">
        <v>41442</v>
      </c>
      <c r="F455">
        <v>120.379997</v>
      </c>
    </row>
    <row r="456" spans="2:6">
      <c r="B456" s="1">
        <v>41456</v>
      </c>
      <c r="C456">
        <v>1150.7</v>
      </c>
      <c r="E456" s="1">
        <v>41443</v>
      </c>
      <c r="F456">
        <v>122.290001</v>
      </c>
    </row>
    <row r="457" spans="2:6">
      <c r="B457" s="1">
        <v>41457</v>
      </c>
      <c r="C457">
        <v>1171.8399999999999</v>
      </c>
      <c r="E457" s="1">
        <v>41444</v>
      </c>
      <c r="F457">
        <v>120.779999</v>
      </c>
    </row>
    <row r="458" spans="2:6">
      <c r="B458" s="1">
        <v>41458</v>
      </c>
      <c r="C458">
        <v>1173.81</v>
      </c>
      <c r="E458" s="1">
        <v>41445</v>
      </c>
      <c r="F458">
        <v>117.05999799999999</v>
      </c>
    </row>
    <row r="459" spans="2:6">
      <c r="B459" s="1">
        <v>41459</v>
      </c>
      <c r="C459">
        <v>1170.71</v>
      </c>
      <c r="E459" s="1">
        <v>41446</v>
      </c>
      <c r="F459">
        <v>119.550003</v>
      </c>
    </row>
    <row r="460" spans="2:6">
      <c r="B460" s="1">
        <v>41460</v>
      </c>
      <c r="C460">
        <v>1188.58</v>
      </c>
      <c r="E460" s="1">
        <v>41449</v>
      </c>
      <c r="F460">
        <v>116.529999</v>
      </c>
    </row>
    <row r="461" spans="2:6">
      <c r="B461" s="1">
        <v>41463</v>
      </c>
      <c r="C461">
        <v>1172.58</v>
      </c>
      <c r="E461" s="1">
        <v>41450</v>
      </c>
      <c r="F461">
        <v>117.290001</v>
      </c>
    </row>
    <row r="462" spans="2:6">
      <c r="B462" s="1">
        <v>41464</v>
      </c>
      <c r="C462">
        <v>1196.8900000000001</v>
      </c>
      <c r="E462" s="1">
        <v>41451</v>
      </c>
      <c r="F462">
        <v>118.05999799999999</v>
      </c>
    </row>
    <row r="463" spans="2:6">
      <c r="B463" s="1">
        <v>41465</v>
      </c>
      <c r="C463">
        <v>1195.2</v>
      </c>
      <c r="E463" s="1">
        <v>41452</v>
      </c>
      <c r="F463">
        <v>121.739998</v>
      </c>
    </row>
    <row r="464" spans="2:6">
      <c r="B464" s="1">
        <v>41466</v>
      </c>
      <c r="C464">
        <v>1194.77</v>
      </c>
      <c r="E464" s="1">
        <v>41453</v>
      </c>
      <c r="F464">
        <v>120.660004</v>
      </c>
    </row>
    <row r="465" spans="2:6">
      <c r="B465" s="1">
        <v>41467</v>
      </c>
      <c r="C465">
        <v>1201.99</v>
      </c>
      <c r="E465" s="1">
        <v>41456</v>
      </c>
      <c r="F465">
        <v>123.019997</v>
      </c>
    </row>
    <row r="466" spans="2:6">
      <c r="B466" s="1">
        <v>41471</v>
      </c>
      <c r="C466">
        <v>1210.54</v>
      </c>
      <c r="E466" s="1">
        <v>41457</v>
      </c>
      <c r="F466">
        <v>124.470001</v>
      </c>
    </row>
    <row r="467" spans="2:6">
      <c r="B467" s="1">
        <v>41472</v>
      </c>
      <c r="C467">
        <v>1213.24</v>
      </c>
      <c r="E467" s="1">
        <v>41458</v>
      </c>
      <c r="F467">
        <v>124.519997</v>
      </c>
    </row>
    <row r="468" spans="2:6">
      <c r="B468" s="1">
        <v>41473</v>
      </c>
      <c r="C468">
        <v>1222.01</v>
      </c>
      <c r="E468" s="1">
        <v>41460</v>
      </c>
      <c r="F468">
        <v>125.269997</v>
      </c>
    </row>
    <row r="469" spans="2:6">
      <c r="B469" s="1">
        <v>41474</v>
      </c>
      <c r="C469">
        <v>1211.98</v>
      </c>
      <c r="E469" s="1">
        <v>41463</v>
      </c>
      <c r="F469">
        <v>124.900002</v>
      </c>
    </row>
    <row r="470" spans="2:6">
      <c r="B470" s="1">
        <v>41477</v>
      </c>
      <c r="C470">
        <v>1216.53</v>
      </c>
      <c r="E470" s="1">
        <v>41464</v>
      </c>
      <c r="F470">
        <v>126.199997</v>
      </c>
    </row>
    <row r="471" spans="2:6">
      <c r="B471" s="1">
        <v>41478</v>
      </c>
      <c r="C471">
        <v>1222.72</v>
      </c>
      <c r="E471" s="1">
        <v>41465</v>
      </c>
      <c r="F471">
        <v>126.769997</v>
      </c>
    </row>
    <row r="472" spans="2:6">
      <c r="B472" s="1">
        <v>41479</v>
      </c>
      <c r="C472">
        <v>1219.92</v>
      </c>
      <c r="E472" s="1">
        <v>41466</v>
      </c>
      <c r="F472">
        <v>129.28999300000001</v>
      </c>
    </row>
    <row r="473" spans="2:6">
      <c r="B473" s="1">
        <v>41480</v>
      </c>
      <c r="C473">
        <v>1202.32</v>
      </c>
      <c r="E473" s="1">
        <v>41467</v>
      </c>
      <c r="F473">
        <v>129.69000199999999</v>
      </c>
    </row>
    <row r="474" spans="2:6">
      <c r="B474" s="1">
        <v>41481</v>
      </c>
      <c r="C474">
        <v>1167.06</v>
      </c>
      <c r="E474" s="1">
        <v>41470</v>
      </c>
      <c r="F474">
        <v>129.63999899999999</v>
      </c>
    </row>
    <row r="475" spans="2:6">
      <c r="B475" s="1">
        <v>41484</v>
      </c>
      <c r="C475">
        <v>1128.45</v>
      </c>
      <c r="E475" s="1">
        <v>41471</v>
      </c>
      <c r="F475">
        <v>128.91000399999999</v>
      </c>
    </row>
    <row r="476" spans="2:6">
      <c r="B476" s="1">
        <v>41485</v>
      </c>
      <c r="C476">
        <v>1148.53</v>
      </c>
      <c r="E476" s="1">
        <v>41472</v>
      </c>
      <c r="F476">
        <v>130.83999600000001</v>
      </c>
    </row>
    <row r="477" spans="2:6">
      <c r="B477" s="1">
        <v>41486</v>
      </c>
      <c r="C477">
        <v>1131.7</v>
      </c>
      <c r="E477" s="1">
        <v>41473</v>
      </c>
      <c r="F477">
        <v>130.800003</v>
      </c>
    </row>
    <row r="478" spans="2:6">
      <c r="B478" s="1">
        <v>41487</v>
      </c>
      <c r="C478">
        <v>1163.3900000000001</v>
      </c>
      <c r="E478" s="1">
        <v>41474</v>
      </c>
      <c r="F478">
        <v>130.36000100000001</v>
      </c>
    </row>
    <row r="479" spans="2:6">
      <c r="B479" s="1">
        <v>41488</v>
      </c>
      <c r="C479">
        <v>1196.17</v>
      </c>
      <c r="E479" s="1">
        <v>41477</v>
      </c>
      <c r="F479">
        <v>130.300003</v>
      </c>
    </row>
    <row r="480" spans="2:6">
      <c r="B480" s="1">
        <v>41491</v>
      </c>
      <c r="C480">
        <v>1184.74</v>
      </c>
      <c r="E480" s="1">
        <v>41478</v>
      </c>
      <c r="F480">
        <v>129.479996</v>
      </c>
    </row>
    <row r="481" spans="2:6">
      <c r="B481" s="1">
        <v>41492</v>
      </c>
      <c r="C481">
        <v>1193.6600000000001</v>
      </c>
      <c r="E481" s="1">
        <v>41479</v>
      </c>
      <c r="F481">
        <v>128.429993</v>
      </c>
    </row>
    <row r="482" spans="2:6">
      <c r="B482" s="1">
        <v>41493</v>
      </c>
      <c r="C482">
        <v>1155.26</v>
      </c>
      <c r="E482" s="1">
        <v>41480</v>
      </c>
      <c r="F482">
        <v>127.550003</v>
      </c>
    </row>
    <row r="483" spans="2:6">
      <c r="B483" s="1">
        <v>41494</v>
      </c>
      <c r="C483">
        <v>1139.5899999999999</v>
      </c>
      <c r="E483" s="1">
        <v>41481</v>
      </c>
      <c r="F483">
        <v>124.489998</v>
      </c>
    </row>
    <row r="484" spans="2:6">
      <c r="B484" s="1">
        <v>41495</v>
      </c>
      <c r="C484">
        <v>1140.9100000000001</v>
      </c>
      <c r="E484" s="1">
        <v>41484</v>
      </c>
      <c r="F484">
        <v>120.25</v>
      </c>
    </row>
    <row r="485" spans="2:6">
      <c r="B485" s="1">
        <v>41498</v>
      </c>
      <c r="C485">
        <v>1134.6199999999999</v>
      </c>
      <c r="E485" s="1">
        <v>41485</v>
      </c>
      <c r="F485">
        <v>122.589996</v>
      </c>
    </row>
    <row r="486" spans="2:6">
      <c r="B486" s="1">
        <v>41499</v>
      </c>
      <c r="C486">
        <v>1157.1500000000001</v>
      </c>
      <c r="E486" s="1">
        <v>41486</v>
      </c>
      <c r="F486">
        <v>121.900002</v>
      </c>
    </row>
    <row r="487" spans="2:6">
      <c r="B487" s="1">
        <v>41500</v>
      </c>
      <c r="C487">
        <v>1171.3399999999999</v>
      </c>
      <c r="E487" s="1">
        <v>41487</v>
      </c>
      <c r="F487">
        <v>126.239998</v>
      </c>
    </row>
    <row r="488" spans="2:6">
      <c r="B488" s="1">
        <v>41501</v>
      </c>
      <c r="C488">
        <v>1151.82</v>
      </c>
      <c r="E488" s="1">
        <v>41488</v>
      </c>
      <c r="F488">
        <v>134.33000200000001</v>
      </c>
    </row>
    <row r="489" spans="2:6">
      <c r="B489" s="1">
        <v>41502</v>
      </c>
      <c r="C489">
        <v>1142.6500000000001</v>
      </c>
      <c r="E489" s="1">
        <v>41491</v>
      </c>
      <c r="F489">
        <v>129.509995</v>
      </c>
    </row>
    <row r="490" spans="2:6">
      <c r="B490" s="1">
        <v>41505</v>
      </c>
      <c r="C490">
        <v>1149.1300000000001</v>
      </c>
      <c r="E490" s="1">
        <v>41492</v>
      </c>
      <c r="F490">
        <v>129.699997</v>
      </c>
    </row>
    <row r="491" spans="2:6">
      <c r="B491" s="1">
        <v>41506</v>
      </c>
      <c r="C491">
        <v>1125.27</v>
      </c>
      <c r="E491" s="1">
        <v>41493</v>
      </c>
      <c r="F491">
        <v>127.55999799999999</v>
      </c>
    </row>
    <row r="492" spans="2:6">
      <c r="B492" s="1">
        <v>41507</v>
      </c>
      <c r="C492">
        <v>1121.74</v>
      </c>
      <c r="E492" s="1">
        <v>41494</v>
      </c>
      <c r="F492">
        <v>128.029999</v>
      </c>
    </row>
    <row r="493" spans="2:6">
      <c r="B493" s="1">
        <v>41508</v>
      </c>
      <c r="C493">
        <v>1119.56</v>
      </c>
      <c r="E493" s="1">
        <v>41495</v>
      </c>
      <c r="F493">
        <v>127.57</v>
      </c>
    </row>
    <row r="494" spans="2:6">
      <c r="B494" s="1">
        <v>41509</v>
      </c>
      <c r="C494">
        <v>1141.6300000000001</v>
      </c>
      <c r="E494" s="1">
        <v>41498</v>
      </c>
      <c r="F494">
        <v>128.320007</v>
      </c>
    </row>
    <row r="495" spans="2:6">
      <c r="B495" s="1">
        <v>41512</v>
      </c>
      <c r="C495">
        <v>1140</v>
      </c>
      <c r="E495" s="1">
        <v>41499</v>
      </c>
      <c r="F495">
        <v>130.199997</v>
      </c>
    </row>
    <row r="496" spans="2:6">
      <c r="B496" s="1">
        <v>41513</v>
      </c>
      <c r="C496">
        <v>1134.02</v>
      </c>
      <c r="E496" s="1">
        <v>41500</v>
      </c>
      <c r="F496">
        <v>129.270004</v>
      </c>
    </row>
    <row r="497" spans="2:6">
      <c r="B497" s="1">
        <v>41514</v>
      </c>
      <c r="C497">
        <v>1114.03</v>
      </c>
      <c r="E497" s="1">
        <v>41501</v>
      </c>
      <c r="F497">
        <v>127.449997</v>
      </c>
    </row>
    <row r="498" spans="2:6">
      <c r="B498" s="1">
        <v>41515</v>
      </c>
      <c r="C498">
        <v>1116.51</v>
      </c>
      <c r="E498" s="1">
        <v>41502</v>
      </c>
      <c r="F498">
        <v>128.88000500000001</v>
      </c>
    </row>
    <row r="499" spans="2:6">
      <c r="B499" s="1">
        <v>41516</v>
      </c>
      <c r="C499">
        <v>1106.05</v>
      </c>
      <c r="E499" s="1">
        <v>41505</v>
      </c>
      <c r="F499">
        <v>128.199997</v>
      </c>
    </row>
    <row r="500" spans="2:6">
      <c r="B500" s="1">
        <v>41519</v>
      </c>
      <c r="C500">
        <v>1117.78</v>
      </c>
      <c r="E500" s="1">
        <v>41506</v>
      </c>
      <c r="F500">
        <v>126.769997</v>
      </c>
    </row>
    <row r="501" spans="2:6">
      <c r="B501" s="1">
        <v>41520</v>
      </c>
      <c r="C501">
        <v>1149.18</v>
      </c>
      <c r="E501" s="1">
        <v>41507</v>
      </c>
      <c r="F501">
        <v>122.860001</v>
      </c>
    </row>
    <row r="502" spans="2:6">
      <c r="B502" s="1">
        <v>41521</v>
      </c>
      <c r="C502">
        <v>1156.3</v>
      </c>
      <c r="E502" s="1">
        <v>41508</v>
      </c>
      <c r="F502">
        <v>124.769997</v>
      </c>
    </row>
    <row r="503" spans="2:6">
      <c r="B503" s="1">
        <v>41522</v>
      </c>
      <c r="C503">
        <v>1157.8399999999999</v>
      </c>
      <c r="E503" s="1">
        <v>41509</v>
      </c>
      <c r="F503">
        <v>127.010002</v>
      </c>
    </row>
    <row r="504" spans="2:6">
      <c r="B504" s="1">
        <v>41523</v>
      </c>
      <c r="C504">
        <v>1147.82</v>
      </c>
      <c r="E504" s="1">
        <v>41512</v>
      </c>
      <c r="F504">
        <v>125.19000200000001</v>
      </c>
    </row>
    <row r="505" spans="2:6">
      <c r="B505" s="1">
        <v>41526</v>
      </c>
      <c r="C505">
        <v>1173</v>
      </c>
      <c r="E505" s="1">
        <v>41513</v>
      </c>
      <c r="F505">
        <v>124.040001</v>
      </c>
    </row>
    <row r="506" spans="2:6">
      <c r="B506" s="1">
        <v>41527</v>
      </c>
      <c r="C506">
        <v>1190.22</v>
      </c>
      <c r="E506" s="1">
        <v>41514</v>
      </c>
      <c r="F506">
        <v>123.910004</v>
      </c>
    </row>
    <row r="507" spans="2:6">
      <c r="B507" s="1">
        <v>41528</v>
      </c>
      <c r="C507">
        <v>1189.25</v>
      </c>
      <c r="E507" s="1">
        <v>41515</v>
      </c>
      <c r="F507">
        <v>123.889999</v>
      </c>
    </row>
    <row r="508" spans="2:6">
      <c r="B508" s="1">
        <v>41529</v>
      </c>
      <c r="C508">
        <v>1184.3599999999999</v>
      </c>
      <c r="E508" s="1">
        <v>41516</v>
      </c>
      <c r="F508">
        <v>120.790001</v>
      </c>
    </row>
    <row r="509" spans="2:6">
      <c r="B509" s="1">
        <v>41530</v>
      </c>
      <c r="C509">
        <v>1185.28</v>
      </c>
      <c r="E509" s="1">
        <v>41520</v>
      </c>
      <c r="F509">
        <v>124.300003</v>
      </c>
    </row>
    <row r="510" spans="2:6">
      <c r="B510" s="1">
        <v>41534</v>
      </c>
      <c r="C510">
        <v>1181.6400000000001</v>
      </c>
      <c r="E510" s="1">
        <v>41521</v>
      </c>
      <c r="F510">
        <v>125.839996</v>
      </c>
    </row>
    <row r="511" spans="2:6">
      <c r="B511" s="1">
        <v>41535</v>
      </c>
      <c r="C511">
        <v>1193.07</v>
      </c>
      <c r="E511" s="1">
        <v>41522</v>
      </c>
      <c r="F511">
        <v>125.639999</v>
      </c>
    </row>
    <row r="512" spans="2:6">
      <c r="B512" s="1">
        <v>41536</v>
      </c>
      <c r="C512">
        <v>1215.48</v>
      </c>
      <c r="E512" s="1">
        <v>41523</v>
      </c>
      <c r="F512">
        <v>125.550003</v>
      </c>
    </row>
    <row r="513" spans="2:6">
      <c r="B513" s="1">
        <v>41537</v>
      </c>
      <c r="C513">
        <v>1218.98</v>
      </c>
      <c r="E513" s="1">
        <v>41526</v>
      </c>
      <c r="F513">
        <v>126.800003</v>
      </c>
    </row>
    <row r="514" spans="2:6">
      <c r="B514" s="1">
        <v>41541</v>
      </c>
      <c r="C514">
        <v>1214.8699999999999</v>
      </c>
      <c r="E514" s="1">
        <v>41527</v>
      </c>
      <c r="F514">
        <v>127.379997</v>
      </c>
    </row>
    <row r="515" spans="2:6">
      <c r="B515" s="1">
        <v>41542</v>
      </c>
      <c r="C515">
        <v>1211.1500000000001</v>
      </c>
      <c r="E515" s="1">
        <v>41528</v>
      </c>
      <c r="F515">
        <v>127.55999799999999</v>
      </c>
    </row>
    <row r="516" spans="2:6">
      <c r="B516" s="1">
        <v>41543</v>
      </c>
      <c r="C516">
        <v>1220.49</v>
      </c>
      <c r="E516" s="1">
        <v>41529</v>
      </c>
      <c r="F516">
        <v>125.910004</v>
      </c>
    </row>
    <row r="517" spans="2:6">
      <c r="B517" s="1">
        <v>41544</v>
      </c>
      <c r="C517">
        <v>1217.52</v>
      </c>
      <c r="E517" s="1">
        <v>41530</v>
      </c>
      <c r="F517">
        <v>126.800003</v>
      </c>
    </row>
    <row r="518" spans="2:6">
      <c r="B518" s="1">
        <v>41547</v>
      </c>
      <c r="C518">
        <v>1194.0999999999999</v>
      </c>
      <c r="E518" s="1">
        <v>41533</v>
      </c>
      <c r="F518">
        <v>127.75</v>
      </c>
    </row>
    <row r="519" spans="2:6">
      <c r="B519" s="1">
        <v>41548</v>
      </c>
      <c r="C519">
        <v>1193.44</v>
      </c>
      <c r="E519" s="1">
        <v>41534</v>
      </c>
      <c r="F519">
        <v>126.779999</v>
      </c>
    </row>
    <row r="520" spans="2:6">
      <c r="B520" s="1">
        <v>41549</v>
      </c>
      <c r="C520">
        <v>1175.1600000000001</v>
      </c>
      <c r="E520" s="1">
        <v>41535</v>
      </c>
      <c r="F520">
        <v>130.929993</v>
      </c>
    </row>
    <row r="521" spans="2:6">
      <c r="B521" s="1">
        <v>41550</v>
      </c>
      <c r="C521">
        <v>1173.99</v>
      </c>
      <c r="E521" s="1">
        <v>41536</v>
      </c>
      <c r="F521">
        <v>130.199997</v>
      </c>
    </row>
    <row r="522" spans="2:6">
      <c r="B522" s="1">
        <v>41551</v>
      </c>
      <c r="C522">
        <v>1163.82</v>
      </c>
      <c r="E522" s="1">
        <v>41537</v>
      </c>
      <c r="F522">
        <v>129.449997</v>
      </c>
    </row>
    <row r="523" spans="2:6">
      <c r="B523" s="1">
        <v>41554</v>
      </c>
      <c r="C523">
        <v>1147.58</v>
      </c>
      <c r="E523" s="1">
        <v>41540</v>
      </c>
      <c r="F523">
        <v>129.779999</v>
      </c>
    </row>
    <row r="524" spans="2:6">
      <c r="B524" s="1">
        <v>41555</v>
      </c>
      <c r="C524">
        <v>1150.1300000000001</v>
      </c>
      <c r="E524" s="1">
        <v>41541</v>
      </c>
      <c r="F524">
        <v>130.55999800000001</v>
      </c>
    </row>
    <row r="525" spans="2:6">
      <c r="B525" s="1">
        <v>41556</v>
      </c>
      <c r="C525">
        <v>1166.9000000000001</v>
      </c>
      <c r="E525" s="1">
        <v>41542</v>
      </c>
      <c r="F525">
        <v>129.85000600000001</v>
      </c>
    </row>
    <row r="526" spans="2:6">
      <c r="B526" s="1">
        <v>41557</v>
      </c>
      <c r="C526">
        <v>1177.95</v>
      </c>
      <c r="E526" s="1">
        <v>41543</v>
      </c>
      <c r="F526">
        <v>131.979996</v>
      </c>
    </row>
    <row r="527" spans="2:6">
      <c r="B527" s="1">
        <v>41558</v>
      </c>
      <c r="C527">
        <v>1197.17</v>
      </c>
      <c r="E527" s="1">
        <v>41544</v>
      </c>
      <c r="F527">
        <v>130.259995</v>
      </c>
    </row>
    <row r="528" spans="2:6">
      <c r="B528" s="1">
        <v>41562</v>
      </c>
      <c r="C528">
        <v>1197.47</v>
      </c>
      <c r="E528" s="1">
        <v>41547</v>
      </c>
      <c r="F528">
        <v>128.029999</v>
      </c>
    </row>
    <row r="529" spans="2:6">
      <c r="B529" s="1">
        <v>41563</v>
      </c>
      <c r="C529">
        <v>1196.78</v>
      </c>
      <c r="E529" s="1">
        <v>41548</v>
      </c>
      <c r="F529">
        <v>127.32</v>
      </c>
    </row>
    <row r="530" spans="2:6">
      <c r="B530" s="1">
        <v>41564</v>
      </c>
      <c r="C530">
        <v>1206.25</v>
      </c>
      <c r="E530" s="1">
        <v>41549</v>
      </c>
      <c r="F530">
        <v>127.660004</v>
      </c>
    </row>
    <row r="531" spans="2:6">
      <c r="B531" s="1">
        <v>41565</v>
      </c>
      <c r="C531">
        <v>1205.52</v>
      </c>
      <c r="E531" s="1">
        <v>41550</v>
      </c>
      <c r="F531">
        <v>127.75</v>
      </c>
    </row>
    <row r="532" spans="2:6">
      <c r="B532" s="1">
        <v>41568</v>
      </c>
      <c r="C532">
        <v>1212.3599999999999</v>
      </c>
      <c r="E532" s="1">
        <v>41551</v>
      </c>
      <c r="F532">
        <v>128.009995</v>
      </c>
    </row>
    <row r="533" spans="2:6">
      <c r="B533" s="1">
        <v>41569</v>
      </c>
      <c r="C533">
        <v>1214.44</v>
      </c>
      <c r="E533" s="1">
        <v>41554</v>
      </c>
      <c r="F533">
        <v>125.339996</v>
      </c>
    </row>
    <row r="534" spans="2:6">
      <c r="B534" s="1">
        <v>41570</v>
      </c>
      <c r="C534">
        <v>1195.98</v>
      </c>
      <c r="E534" s="1">
        <v>41555</v>
      </c>
      <c r="F534">
        <v>123.68</v>
      </c>
    </row>
    <row r="535" spans="2:6">
      <c r="B535" s="1">
        <v>41571</v>
      </c>
      <c r="C535">
        <v>1203.3499999999999</v>
      </c>
      <c r="E535" s="1">
        <v>41556</v>
      </c>
      <c r="F535">
        <v>128.08999600000001</v>
      </c>
    </row>
    <row r="536" spans="2:6">
      <c r="B536" s="1">
        <v>41572</v>
      </c>
      <c r="C536">
        <v>1178.28</v>
      </c>
      <c r="E536" s="1">
        <v>41557</v>
      </c>
      <c r="F536">
        <v>131</v>
      </c>
    </row>
    <row r="537" spans="2:6">
      <c r="B537" s="1">
        <v>41575</v>
      </c>
      <c r="C537">
        <v>1198.3599999999999</v>
      </c>
      <c r="E537" s="1">
        <v>41558</v>
      </c>
      <c r="F537">
        <v>131.64999399999999</v>
      </c>
    </row>
    <row r="538" spans="2:6">
      <c r="B538" s="1">
        <v>41576</v>
      </c>
      <c r="C538">
        <v>1193.5</v>
      </c>
      <c r="E538" s="1">
        <v>41561</v>
      </c>
      <c r="F538">
        <v>130.75</v>
      </c>
    </row>
    <row r="539" spans="2:6">
      <c r="B539" s="1">
        <v>41577</v>
      </c>
      <c r="C539">
        <v>1204.5</v>
      </c>
      <c r="E539" s="1">
        <v>41562</v>
      </c>
      <c r="F539">
        <v>129.61000100000001</v>
      </c>
    </row>
    <row r="540" spans="2:6">
      <c r="B540" s="1">
        <v>41578</v>
      </c>
      <c r="C540">
        <v>1194.26</v>
      </c>
      <c r="E540" s="1">
        <v>41563</v>
      </c>
      <c r="F540">
        <v>130.240005</v>
      </c>
    </row>
    <row r="541" spans="2:6">
      <c r="B541" s="1">
        <v>41579</v>
      </c>
      <c r="C541">
        <v>1183.03</v>
      </c>
      <c r="E541" s="1">
        <v>41564</v>
      </c>
      <c r="F541">
        <v>130.10000600000001</v>
      </c>
    </row>
    <row r="542" spans="2:6">
      <c r="B542" s="1">
        <v>41583</v>
      </c>
      <c r="C542">
        <v>1182.58</v>
      </c>
      <c r="E542" s="1">
        <v>41565</v>
      </c>
      <c r="F542">
        <v>129.520004</v>
      </c>
    </row>
    <row r="543" spans="2:6">
      <c r="B543" s="1">
        <v>41584</v>
      </c>
      <c r="C543">
        <v>1192.1600000000001</v>
      </c>
      <c r="E543" s="1">
        <v>41568</v>
      </c>
      <c r="F543">
        <v>129.38000500000001</v>
      </c>
    </row>
    <row r="544" spans="2:6">
      <c r="B544" s="1">
        <v>41585</v>
      </c>
      <c r="C544">
        <v>1184.73</v>
      </c>
      <c r="E544" s="1">
        <v>41569</v>
      </c>
      <c r="F544">
        <v>130.71000699999999</v>
      </c>
    </row>
    <row r="545" spans="2:6">
      <c r="B545" s="1">
        <v>41586</v>
      </c>
      <c r="C545">
        <v>1176.42</v>
      </c>
      <c r="E545" s="1">
        <v>41570</v>
      </c>
      <c r="F545">
        <v>129.25</v>
      </c>
    </row>
    <row r="546" spans="2:6">
      <c r="B546" s="1">
        <v>41589</v>
      </c>
      <c r="C546">
        <v>1185.6500000000001</v>
      </c>
      <c r="E546" s="1">
        <v>41571</v>
      </c>
      <c r="F546">
        <v>129.820007</v>
      </c>
    </row>
    <row r="547" spans="2:6">
      <c r="B547" s="1">
        <v>41590</v>
      </c>
      <c r="C547">
        <v>1205.4100000000001</v>
      </c>
      <c r="E547" s="1">
        <v>41572</v>
      </c>
      <c r="F547">
        <v>128.69000199999999</v>
      </c>
    </row>
    <row r="548" spans="2:6">
      <c r="B548" s="1">
        <v>41591</v>
      </c>
      <c r="C548">
        <v>1204.19</v>
      </c>
      <c r="E548" s="1">
        <v>41575</v>
      </c>
      <c r="F548">
        <v>128.36999499999999</v>
      </c>
    </row>
    <row r="549" spans="2:6">
      <c r="B549" s="1">
        <v>41592</v>
      </c>
      <c r="C549">
        <v>1218.55</v>
      </c>
      <c r="E549" s="1">
        <v>41576</v>
      </c>
      <c r="F549">
        <v>128.949997</v>
      </c>
    </row>
    <row r="550" spans="2:6">
      <c r="B550" s="1">
        <v>41593</v>
      </c>
      <c r="C550">
        <v>1239.04</v>
      </c>
      <c r="E550" s="1">
        <v>41577</v>
      </c>
      <c r="F550">
        <v>130.199997</v>
      </c>
    </row>
    <row r="551" spans="2:6">
      <c r="B551" s="1">
        <v>41596</v>
      </c>
      <c r="C551">
        <v>1241.67</v>
      </c>
      <c r="E551" s="1">
        <v>41578</v>
      </c>
      <c r="F551">
        <v>129.41999799999999</v>
      </c>
    </row>
    <row r="552" spans="2:6">
      <c r="B552" s="1">
        <v>41597</v>
      </c>
      <c r="C552">
        <v>1236.8599999999999</v>
      </c>
      <c r="E552" s="1">
        <v>41579</v>
      </c>
      <c r="F552">
        <v>129.759995</v>
      </c>
    </row>
    <row r="553" spans="2:6">
      <c r="B553" s="1">
        <v>41598</v>
      </c>
      <c r="C553">
        <v>1233.43</v>
      </c>
      <c r="E553" s="1">
        <v>41582</v>
      </c>
      <c r="F553">
        <v>129.63000500000001</v>
      </c>
    </row>
    <row r="554" spans="2:6">
      <c r="B554" s="1">
        <v>41599</v>
      </c>
      <c r="C554">
        <v>1246.31</v>
      </c>
      <c r="E554" s="1">
        <v>41583</v>
      </c>
      <c r="F554">
        <v>128.58999600000001</v>
      </c>
    </row>
    <row r="555" spans="2:6">
      <c r="B555" s="1">
        <v>41600</v>
      </c>
      <c r="C555">
        <v>1248.57</v>
      </c>
      <c r="E555" s="1">
        <v>41584</v>
      </c>
      <c r="F555">
        <v>129.199997</v>
      </c>
    </row>
    <row r="556" spans="2:6">
      <c r="B556" s="1">
        <v>41603</v>
      </c>
      <c r="C556">
        <v>1259.6099999999999</v>
      </c>
      <c r="E556" s="1">
        <v>41585</v>
      </c>
      <c r="F556">
        <v>125.91999800000001</v>
      </c>
    </row>
    <row r="557" spans="2:6">
      <c r="B557" s="1">
        <v>41604</v>
      </c>
      <c r="C557">
        <v>1253.02</v>
      </c>
      <c r="E557" s="1">
        <v>41586</v>
      </c>
      <c r="F557">
        <v>127.370003</v>
      </c>
    </row>
    <row r="558" spans="2:6">
      <c r="B558" s="1">
        <v>41605</v>
      </c>
      <c r="C558">
        <v>1247.08</v>
      </c>
      <c r="E558" s="1">
        <v>41589</v>
      </c>
      <c r="F558">
        <v>126.66999800000001</v>
      </c>
    </row>
    <row r="559" spans="2:6">
      <c r="B559" s="1">
        <v>41606</v>
      </c>
      <c r="C559">
        <v>1261.04</v>
      </c>
      <c r="E559" s="1">
        <v>41590</v>
      </c>
      <c r="F559">
        <v>127.300003</v>
      </c>
    </row>
    <row r="560" spans="2:6">
      <c r="B560" s="1">
        <v>41607</v>
      </c>
      <c r="C560">
        <v>1258.6600000000001</v>
      </c>
      <c r="E560" s="1">
        <v>41591</v>
      </c>
      <c r="F560">
        <v>127.660004</v>
      </c>
    </row>
    <row r="561" spans="2:6">
      <c r="B561" s="1">
        <v>41610</v>
      </c>
      <c r="C561">
        <v>1258.94</v>
      </c>
      <c r="E561" s="1">
        <v>41592</v>
      </c>
      <c r="F561">
        <v>127.480003</v>
      </c>
    </row>
    <row r="562" spans="2:6">
      <c r="B562" s="1">
        <v>41611</v>
      </c>
      <c r="C562">
        <v>1262.54</v>
      </c>
      <c r="E562" s="1">
        <v>41593</v>
      </c>
      <c r="F562">
        <v>127.980003</v>
      </c>
    </row>
    <row r="563" spans="2:6">
      <c r="B563" s="1">
        <v>41612</v>
      </c>
      <c r="C563">
        <v>1240.99</v>
      </c>
      <c r="E563" s="1">
        <v>41596</v>
      </c>
      <c r="F563">
        <v>127.650002</v>
      </c>
    </row>
    <row r="564" spans="2:6">
      <c r="B564" s="1">
        <v>41613</v>
      </c>
      <c r="C564">
        <v>1229.6500000000001</v>
      </c>
      <c r="E564" s="1">
        <v>41597</v>
      </c>
      <c r="F564">
        <v>126.239998</v>
      </c>
    </row>
    <row r="565" spans="2:6">
      <c r="B565" s="1">
        <v>41614</v>
      </c>
      <c r="C565">
        <v>1235.83</v>
      </c>
      <c r="E565" s="1">
        <v>41598</v>
      </c>
      <c r="F565">
        <v>126.050003</v>
      </c>
    </row>
    <row r="566" spans="2:6">
      <c r="B566" s="1">
        <v>41617</v>
      </c>
      <c r="C566">
        <v>1255.32</v>
      </c>
      <c r="E566" s="1">
        <v>41599</v>
      </c>
      <c r="F566">
        <v>125.610001</v>
      </c>
    </row>
    <row r="567" spans="2:6">
      <c r="B567" s="1">
        <v>41618</v>
      </c>
      <c r="C567">
        <v>1256.33</v>
      </c>
      <c r="E567" s="1">
        <v>41600</v>
      </c>
      <c r="F567">
        <v>126.30999799999999</v>
      </c>
    </row>
    <row r="568" spans="2:6">
      <c r="B568" s="1">
        <v>41619</v>
      </c>
      <c r="C568">
        <v>1250.45</v>
      </c>
      <c r="E568" s="1">
        <v>41603</v>
      </c>
      <c r="F568">
        <v>125.599998</v>
      </c>
    </row>
    <row r="569" spans="2:6">
      <c r="B569" s="1">
        <v>41620</v>
      </c>
      <c r="C569">
        <v>1242.23</v>
      </c>
      <c r="E569" s="1">
        <v>41604</v>
      </c>
      <c r="F569">
        <v>124.93</v>
      </c>
    </row>
    <row r="570" spans="2:6">
      <c r="B570" s="1">
        <v>41621</v>
      </c>
      <c r="C570">
        <v>1238.8800000000001</v>
      </c>
      <c r="E570" s="1">
        <v>41605</v>
      </c>
      <c r="F570">
        <v>125.209999</v>
      </c>
    </row>
    <row r="571" spans="2:6">
      <c r="B571" s="1">
        <v>41624</v>
      </c>
      <c r="C571">
        <v>1222.95</v>
      </c>
      <c r="E571" s="1">
        <v>41607</v>
      </c>
      <c r="F571">
        <v>125.050003</v>
      </c>
    </row>
    <row r="572" spans="2:6">
      <c r="B572" s="1">
        <v>41625</v>
      </c>
      <c r="C572">
        <v>1232.31</v>
      </c>
      <c r="E572" s="1">
        <v>41610</v>
      </c>
      <c r="F572">
        <v>124.099998</v>
      </c>
    </row>
    <row r="573" spans="2:6">
      <c r="B573" s="1">
        <v>41626</v>
      </c>
      <c r="C573">
        <v>1250.49</v>
      </c>
      <c r="E573" s="1">
        <v>41611</v>
      </c>
      <c r="F573">
        <v>123.610001</v>
      </c>
    </row>
    <row r="574" spans="2:6">
      <c r="B574" s="1">
        <v>41627</v>
      </c>
      <c r="C574">
        <v>1263.07</v>
      </c>
      <c r="E574" s="1">
        <v>41612</v>
      </c>
      <c r="F574">
        <v>123.110001</v>
      </c>
    </row>
    <row r="575" spans="2:6">
      <c r="B575" s="1">
        <v>41628</v>
      </c>
      <c r="C575">
        <v>1261.6400000000001</v>
      </c>
      <c r="E575" s="1">
        <v>41613</v>
      </c>
      <c r="F575">
        <v>121.599998</v>
      </c>
    </row>
    <row r="576" spans="2:6">
      <c r="B576" s="1">
        <v>41632</v>
      </c>
      <c r="C576">
        <v>1257.55</v>
      </c>
      <c r="E576" s="1">
        <v>41614</v>
      </c>
      <c r="F576">
        <v>122.739998</v>
      </c>
    </row>
    <row r="577" spans="2:6">
      <c r="B577" s="1">
        <v>41633</v>
      </c>
      <c r="C577">
        <v>1258.18</v>
      </c>
      <c r="E577" s="1">
        <v>41617</v>
      </c>
      <c r="F577">
        <v>122.43</v>
      </c>
    </row>
    <row r="578" spans="2:6">
      <c r="B578" s="1">
        <v>41634</v>
      </c>
      <c r="C578">
        <v>1279.3399999999999</v>
      </c>
      <c r="E578" s="1">
        <v>41618</v>
      </c>
      <c r="F578">
        <v>121.699997</v>
      </c>
    </row>
    <row r="579" spans="2:6">
      <c r="B579" s="1">
        <v>41635</v>
      </c>
      <c r="C579">
        <v>1290.07</v>
      </c>
      <c r="E579" s="1">
        <v>41619</v>
      </c>
      <c r="F579">
        <v>120.339996</v>
      </c>
    </row>
    <row r="580" spans="2:6">
      <c r="B580" s="1">
        <v>41638</v>
      </c>
      <c r="C580">
        <v>1302.29</v>
      </c>
      <c r="E580" s="1">
        <v>41620</v>
      </c>
      <c r="F580">
        <v>120.339996</v>
      </c>
    </row>
    <row r="581" spans="2:6">
      <c r="B581" s="1">
        <v>41645</v>
      </c>
      <c r="C581">
        <v>1292.1500000000001</v>
      </c>
      <c r="E581" s="1">
        <v>41621</v>
      </c>
      <c r="F581">
        <v>119.220001</v>
      </c>
    </row>
    <row r="582" spans="2:6">
      <c r="B582" s="1">
        <v>41646</v>
      </c>
      <c r="C582">
        <v>1283.25</v>
      </c>
      <c r="E582" s="1">
        <v>41624</v>
      </c>
      <c r="F582">
        <v>118.650002</v>
      </c>
    </row>
    <row r="583" spans="2:6">
      <c r="B583" s="1">
        <v>41647</v>
      </c>
      <c r="C583">
        <v>1306.23</v>
      </c>
      <c r="E583" s="1">
        <v>41625</v>
      </c>
      <c r="F583">
        <v>118.629997</v>
      </c>
    </row>
    <row r="584" spans="2:6">
      <c r="B584" s="1">
        <v>41648</v>
      </c>
      <c r="C584">
        <v>1296.75</v>
      </c>
      <c r="E584" s="1">
        <v>41626</v>
      </c>
      <c r="F584">
        <v>121.040001</v>
      </c>
    </row>
    <row r="585" spans="2:6">
      <c r="B585" s="1">
        <v>41649</v>
      </c>
      <c r="C585">
        <v>1298.48</v>
      </c>
      <c r="E585" s="1">
        <v>41627</v>
      </c>
      <c r="F585">
        <v>118.709999</v>
      </c>
    </row>
    <row r="586" spans="2:6">
      <c r="B586" s="1">
        <v>41653</v>
      </c>
      <c r="C586">
        <v>1269.08</v>
      </c>
      <c r="E586" s="1">
        <v>41628</v>
      </c>
      <c r="F586">
        <v>118.75</v>
      </c>
    </row>
    <row r="587" spans="2:6">
      <c r="B587" s="1">
        <v>41654</v>
      </c>
      <c r="C587">
        <v>1294.52</v>
      </c>
      <c r="E587" s="1">
        <v>41631</v>
      </c>
      <c r="F587">
        <v>119.269997</v>
      </c>
    </row>
    <row r="588" spans="2:6">
      <c r="B588" s="1">
        <v>41655</v>
      </c>
      <c r="C588">
        <v>1294.3900000000001</v>
      </c>
      <c r="E588" s="1">
        <v>41632</v>
      </c>
      <c r="F588">
        <v>118.610001</v>
      </c>
    </row>
    <row r="589" spans="2:6">
      <c r="B589" s="1">
        <v>41656</v>
      </c>
      <c r="C589">
        <v>1297.3900000000001</v>
      </c>
      <c r="E589" s="1">
        <v>41634</v>
      </c>
      <c r="F589">
        <v>121.69000200000001</v>
      </c>
    </row>
    <row r="590" spans="2:6">
      <c r="B590" s="1">
        <v>41659</v>
      </c>
      <c r="C590">
        <v>1293.8599999999999</v>
      </c>
      <c r="E590" s="1">
        <v>41635</v>
      </c>
      <c r="F590">
        <v>121.879997</v>
      </c>
    </row>
    <row r="591" spans="2:6">
      <c r="B591" s="1">
        <v>41660</v>
      </c>
      <c r="C591">
        <v>1295.95</v>
      </c>
      <c r="E591" s="1">
        <v>41638</v>
      </c>
      <c r="F591">
        <v>121.360001</v>
      </c>
    </row>
    <row r="592" spans="2:6">
      <c r="B592" s="1">
        <v>41661</v>
      </c>
      <c r="C592">
        <v>1299.6300000000001</v>
      </c>
      <c r="E592" s="1">
        <v>41639</v>
      </c>
      <c r="F592">
        <v>121.91999800000001</v>
      </c>
    </row>
    <row r="593" spans="2:6">
      <c r="B593" s="1">
        <v>41662</v>
      </c>
      <c r="C593">
        <v>1287.52</v>
      </c>
      <c r="E593" s="1">
        <v>41641</v>
      </c>
      <c r="F593">
        <v>120.629997</v>
      </c>
    </row>
    <row r="594" spans="2:6">
      <c r="B594" s="1">
        <v>41663</v>
      </c>
      <c r="C594">
        <v>1264.5999999999999</v>
      </c>
      <c r="E594" s="1">
        <v>41642</v>
      </c>
      <c r="F594">
        <v>120.510002</v>
      </c>
    </row>
    <row r="595" spans="2:6">
      <c r="B595" s="1">
        <v>41666</v>
      </c>
      <c r="C595">
        <v>1229.23</v>
      </c>
      <c r="E595" s="1">
        <v>41645</v>
      </c>
      <c r="F595">
        <v>120.16999800000001</v>
      </c>
    </row>
    <row r="596" spans="2:6">
      <c r="B596" s="1">
        <v>41667</v>
      </c>
      <c r="C596">
        <v>1224.31</v>
      </c>
      <c r="E596" s="1">
        <v>41646</v>
      </c>
      <c r="F596">
        <v>120.459999</v>
      </c>
    </row>
    <row r="597" spans="2:6">
      <c r="B597" s="1">
        <v>41668</v>
      </c>
      <c r="C597">
        <v>1256.18</v>
      </c>
      <c r="E597" s="1">
        <v>41647</v>
      </c>
      <c r="F597">
        <v>119.849998</v>
      </c>
    </row>
    <row r="598" spans="2:6">
      <c r="B598" s="1">
        <v>41669</v>
      </c>
      <c r="C598">
        <v>1224.0899999999999</v>
      </c>
      <c r="E598" s="1">
        <v>41648</v>
      </c>
      <c r="F598">
        <v>120.33000199999999</v>
      </c>
    </row>
    <row r="599" spans="2:6">
      <c r="B599" s="1">
        <v>41670</v>
      </c>
      <c r="C599">
        <v>1220.6400000000001</v>
      </c>
      <c r="E599" s="1">
        <v>41649</v>
      </c>
      <c r="F599">
        <v>120.80999799999999</v>
      </c>
    </row>
    <row r="600" spans="2:6">
      <c r="B600" s="1">
        <v>41673</v>
      </c>
      <c r="C600">
        <v>1196.32</v>
      </c>
      <c r="E600" s="1">
        <v>41652</v>
      </c>
      <c r="F600">
        <v>119.400002</v>
      </c>
    </row>
    <row r="601" spans="2:6">
      <c r="B601" s="1">
        <v>41674</v>
      </c>
      <c r="C601">
        <v>1139.27</v>
      </c>
      <c r="E601" s="1">
        <v>41653</v>
      </c>
      <c r="F601">
        <v>119.459999</v>
      </c>
    </row>
    <row r="602" spans="2:6">
      <c r="B602" s="1">
        <v>41675</v>
      </c>
      <c r="C602">
        <v>1162.6400000000001</v>
      </c>
      <c r="E602" s="1">
        <v>41654</v>
      </c>
      <c r="F602">
        <v>119.470001</v>
      </c>
    </row>
    <row r="603" spans="2:6">
      <c r="B603" s="1">
        <v>41676</v>
      </c>
      <c r="C603">
        <v>1162.3699999999999</v>
      </c>
      <c r="E603" s="1">
        <v>41655</v>
      </c>
      <c r="F603">
        <v>119.83000199999999</v>
      </c>
    </row>
    <row r="604" spans="2:6">
      <c r="B604" s="1">
        <v>41677</v>
      </c>
      <c r="C604">
        <v>1189.1400000000001</v>
      </c>
      <c r="E604" s="1">
        <v>41656</v>
      </c>
      <c r="F604">
        <v>119.19000200000001</v>
      </c>
    </row>
    <row r="605" spans="2:6">
      <c r="B605" s="1">
        <v>41680</v>
      </c>
      <c r="C605">
        <v>1204.28</v>
      </c>
      <c r="E605" s="1">
        <v>41660</v>
      </c>
      <c r="F605">
        <v>120.459999</v>
      </c>
    </row>
    <row r="606" spans="2:6">
      <c r="B606" s="1">
        <v>41682</v>
      </c>
      <c r="C606">
        <v>1219.5999999999999</v>
      </c>
      <c r="E606" s="1">
        <v>41661</v>
      </c>
      <c r="F606">
        <v>121.69000200000001</v>
      </c>
    </row>
    <row r="607" spans="2:6">
      <c r="B607" s="1">
        <v>41683</v>
      </c>
      <c r="C607">
        <v>1199.74</v>
      </c>
      <c r="E607" s="1">
        <v>41662</v>
      </c>
      <c r="F607">
        <v>119.360001</v>
      </c>
    </row>
    <row r="608" spans="2:6">
      <c r="B608" s="1">
        <v>41684</v>
      </c>
      <c r="C608">
        <v>1183.82</v>
      </c>
      <c r="E608" s="1">
        <v>41663</v>
      </c>
      <c r="F608">
        <v>117.879997</v>
      </c>
    </row>
    <row r="609" spans="2:6">
      <c r="B609" s="1">
        <v>41687</v>
      </c>
      <c r="C609">
        <v>1192.05</v>
      </c>
      <c r="E609" s="1">
        <v>41666</v>
      </c>
      <c r="F609">
        <v>117.029999</v>
      </c>
    </row>
    <row r="610" spans="2:6">
      <c r="B610" s="1">
        <v>41688</v>
      </c>
      <c r="C610">
        <v>1224</v>
      </c>
      <c r="E610" s="1">
        <v>41667</v>
      </c>
      <c r="F610">
        <v>117.83000199999999</v>
      </c>
    </row>
    <row r="611" spans="2:6">
      <c r="B611" s="1">
        <v>41689</v>
      </c>
      <c r="C611">
        <v>1218.52</v>
      </c>
      <c r="E611" s="1">
        <v>41668</v>
      </c>
      <c r="F611">
        <v>117.199997</v>
      </c>
    </row>
    <row r="612" spans="2:6">
      <c r="B612" s="1">
        <v>41690</v>
      </c>
      <c r="C612">
        <v>1194.56</v>
      </c>
      <c r="E612" s="1">
        <v>41669</v>
      </c>
      <c r="F612">
        <v>117.160004</v>
      </c>
    </row>
    <row r="613" spans="2:6">
      <c r="B613" s="1">
        <v>41691</v>
      </c>
      <c r="C613">
        <v>1222.31</v>
      </c>
      <c r="E613" s="1">
        <v>41670</v>
      </c>
      <c r="F613">
        <v>114.760002</v>
      </c>
    </row>
    <row r="614" spans="2:6">
      <c r="B614" s="1">
        <v>41694</v>
      </c>
      <c r="C614">
        <v>1219.07</v>
      </c>
      <c r="E614" s="1">
        <v>41673</v>
      </c>
      <c r="F614">
        <v>112.75</v>
      </c>
    </row>
    <row r="615" spans="2:6">
      <c r="B615" s="1">
        <v>41695</v>
      </c>
      <c r="C615">
        <v>1233.6600000000001</v>
      </c>
      <c r="E615" s="1">
        <v>41674</v>
      </c>
      <c r="F615">
        <v>112.489998</v>
      </c>
    </row>
    <row r="616" spans="2:6">
      <c r="B616" s="1">
        <v>41696</v>
      </c>
      <c r="C616">
        <v>1225.3499999999999</v>
      </c>
      <c r="E616" s="1">
        <v>41675</v>
      </c>
      <c r="F616">
        <v>115.660004</v>
      </c>
    </row>
    <row r="617" spans="2:6">
      <c r="B617" s="1">
        <v>41697</v>
      </c>
      <c r="C617">
        <v>1217.3499999999999</v>
      </c>
      <c r="E617" s="1">
        <v>41676</v>
      </c>
      <c r="F617">
        <v>115.959999</v>
      </c>
    </row>
    <row r="618" spans="2:6">
      <c r="B618" s="1">
        <v>41698</v>
      </c>
      <c r="C618">
        <v>1211.6600000000001</v>
      </c>
      <c r="E618" s="1">
        <v>41677</v>
      </c>
      <c r="F618">
        <v>117.379997</v>
      </c>
    </row>
    <row r="619" spans="2:6">
      <c r="B619" s="1">
        <v>41701</v>
      </c>
      <c r="C619">
        <v>1196.76</v>
      </c>
      <c r="E619" s="1">
        <v>41680</v>
      </c>
      <c r="F619">
        <v>117.040001</v>
      </c>
    </row>
    <row r="620" spans="2:6">
      <c r="B620" s="1">
        <v>41702</v>
      </c>
      <c r="C620">
        <v>1204.1099999999999</v>
      </c>
      <c r="E620" s="1">
        <v>41681</v>
      </c>
      <c r="F620">
        <v>117.910004</v>
      </c>
    </row>
    <row r="621" spans="2:6">
      <c r="B621" s="1">
        <v>41703</v>
      </c>
      <c r="C621">
        <v>1212.9000000000001</v>
      </c>
      <c r="E621" s="1">
        <v>41682</v>
      </c>
      <c r="F621">
        <v>117.55999799999999</v>
      </c>
    </row>
    <row r="622" spans="2:6">
      <c r="B622" s="1">
        <v>41704</v>
      </c>
      <c r="C622">
        <v>1228.3599999999999</v>
      </c>
      <c r="E622" s="1">
        <v>41683</v>
      </c>
      <c r="F622">
        <v>116.150002</v>
      </c>
    </row>
    <row r="623" spans="2:6">
      <c r="B623" s="1">
        <v>41705</v>
      </c>
      <c r="C623">
        <v>1236.97</v>
      </c>
      <c r="E623" s="1">
        <v>41684</v>
      </c>
      <c r="F623">
        <v>115.16999800000001</v>
      </c>
    </row>
    <row r="624" spans="2:6">
      <c r="B624" s="1">
        <v>41708</v>
      </c>
      <c r="C624">
        <v>1227.6099999999999</v>
      </c>
      <c r="E624" s="1">
        <v>41688</v>
      </c>
      <c r="F624">
        <v>116.279999</v>
      </c>
    </row>
    <row r="625" spans="2:6">
      <c r="B625" s="1">
        <v>41709</v>
      </c>
      <c r="C625">
        <v>1233.21</v>
      </c>
      <c r="E625" s="1">
        <v>41689</v>
      </c>
      <c r="F625">
        <v>115.220001</v>
      </c>
    </row>
    <row r="626" spans="2:6">
      <c r="B626" s="1">
        <v>41710</v>
      </c>
      <c r="C626">
        <v>1206.94</v>
      </c>
      <c r="E626" s="1">
        <v>41690</v>
      </c>
      <c r="F626">
        <v>115.33000199999999</v>
      </c>
    </row>
    <row r="627" spans="2:6">
      <c r="B627" s="1">
        <v>41711</v>
      </c>
      <c r="C627">
        <v>1203.46</v>
      </c>
      <c r="E627" s="1">
        <v>41691</v>
      </c>
      <c r="F627">
        <v>116.339996</v>
      </c>
    </row>
    <row r="628" spans="2:6">
      <c r="B628" s="1">
        <v>41712</v>
      </c>
      <c r="C628">
        <v>1164.7</v>
      </c>
      <c r="E628" s="1">
        <v>41694</v>
      </c>
      <c r="F628">
        <v>116.16999800000001</v>
      </c>
    </row>
    <row r="629" spans="2:6">
      <c r="B629" s="1">
        <v>41715</v>
      </c>
      <c r="C629">
        <v>1154.93</v>
      </c>
      <c r="E629" s="1">
        <v>41695</v>
      </c>
      <c r="F629">
        <v>116.470001</v>
      </c>
    </row>
    <row r="630" spans="2:6">
      <c r="B630" s="1">
        <v>41716</v>
      </c>
      <c r="C630">
        <v>1165.94</v>
      </c>
      <c r="E630" s="1">
        <v>41696</v>
      </c>
      <c r="F630">
        <v>115.58000199999999</v>
      </c>
    </row>
    <row r="631" spans="2:6">
      <c r="B631" s="1">
        <v>41717</v>
      </c>
      <c r="C631">
        <v>1164.33</v>
      </c>
      <c r="E631" s="1">
        <v>41697</v>
      </c>
      <c r="F631">
        <v>116.019997</v>
      </c>
    </row>
    <row r="632" spans="2:6">
      <c r="B632" s="1">
        <v>41718</v>
      </c>
      <c r="C632">
        <v>1145.97</v>
      </c>
      <c r="E632" s="1">
        <v>41698</v>
      </c>
      <c r="F632">
        <v>115.300003</v>
      </c>
    </row>
    <row r="633" spans="2:6">
      <c r="B633" s="1">
        <v>41722</v>
      </c>
      <c r="C633">
        <v>1163.04</v>
      </c>
      <c r="E633" s="1">
        <v>41701</v>
      </c>
      <c r="F633">
        <v>113.599998</v>
      </c>
    </row>
    <row r="634" spans="2:6">
      <c r="B634" s="1">
        <v>41723</v>
      </c>
      <c r="C634">
        <v>1163.7</v>
      </c>
      <c r="E634" s="1">
        <v>41702</v>
      </c>
      <c r="F634">
        <v>115.209999</v>
      </c>
    </row>
    <row r="635" spans="2:6">
      <c r="B635" s="1">
        <v>41724</v>
      </c>
      <c r="C635">
        <v>1172.07</v>
      </c>
      <c r="E635" s="1">
        <v>41703</v>
      </c>
      <c r="F635">
        <v>113.260002</v>
      </c>
    </row>
    <row r="636" spans="2:6">
      <c r="B636" s="1">
        <v>41725</v>
      </c>
      <c r="C636">
        <v>1176.9000000000001</v>
      </c>
      <c r="E636" s="1">
        <v>41704</v>
      </c>
      <c r="F636">
        <v>114.650002</v>
      </c>
    </row>
    <row r="637" spans="2:6">
      <c r="B637" s="1">
        <v>41726</v>
      </c>
      <c r="C637">
        <v>1186.52</v>
      </c>
      <c r="E637" s="1">
        <v>41705</v>
      </c>
      <c r="F637">
        <v>113.959999</v>
      </c>
    </row>
    <row r="638" spans="2:6">
      <c r="B638" s="1">
        <v>41729</v>
      </c>
      <c r="C638">
        <v>1202.8900000000001</v>
      </c>
      <c r="E638" s="1">
        <v>41708</v>
      </c>
      <c r="F638">
        <v>113.339996</v>
      </c>
    </row>
    <row r="639" spans="2:6">
      <c r="B639" s="1">
        <v>41730</v>
      </c>
      <c r="C639">
        <v>1204.25</v>
      </c>
      <c r="E639" s="1">
        <v>41709</v>
      </c>
      <c r="F639">
        <v>112.459999</v>
      </c>
    </row>
    <row r="640" spans="2:6">
      <c r="B640" s="1">
        <v>41731</v>
      </c>
      <c r="C640">
        <v>1211.3599999999999</v>
      </c>
      <c r="E640" s="1">
        <v>41710</v>
      </c>
      <c r="F640">
        <v>111.300003</v>
      </c>
    </row>
    <row r="641" spans="2:6">
      <c r="B641" s="1">
        <v>41732</v>
      </c>
      <c r="C641">
        <v>1216.77</v>
      </c>
      <c r="E641" s="1">
        <v>41711</v>
      </c>
      <c r="F641">
        <v>110.209999</v>
      </c>
    </row>
    <row r="642" spans="2:6">
      <c r="B642" s="1">
        <v>41733</v>
      </c>
      <c r="C642">
        <v>1215.8900000000001</v>
      </c>
      <c r="E642" s="1">
        <v>41712</v>
      </c>
      <c r="F642">
        <v>108.760002</v>
      </c>
    </row>
    <row r="643" spans="2:6">
      <c r="B643" s="1">
        <v>41736</v>
      </c>
      <c r="C643">
        <v>1196.8399999999999</v>
      </c>
      <c r="E643" s="1">
        <v>41715</v>
      </c>
      <c r="F643">
        <v>110.66999800000001</v>
      </c>
    </row>
    <row r="644" spans="2:6">
      <c r="B644" s="1">
        <v>41737</v>
      </c>
      <c r="C644">
        <v>1174.56</v>
      </c>
      <c r="E644" s="1">
        <v>41716</v>
      </c>
      <c r="F644">
        <v>109.83000199999999</v>
      </c>
    </row>
    <row r="645" spans="2:6">
      <c r="B645" s="1">
        <v>41738</v>
      </c>
      <c r="C645">
        <v>1150.44</v>
      </c>
      <c r="E645" s="1">
        <v>41717</v>
      </c>
      <c r="F645">
        <v>108.68</v>
      </c>
    </row>
    <row r="646" spans="2:6">
      <c r="B646" s="1">
        <v>41739</v>
      </c>
      <c r="C646">
        <v>1149.49</v>
      </c>
      <c r="E646" s="1">
        <v>41718</v>
      </c>
      <c r="F646">
        <v>107.610001</v>
      </c>
    </row>
    <row r="647" spans="2:6">
      <c r="B647" s="1">
        <v>41740</v>
      </c>
      <c r="C647">
        <v>1134.0899999999999</v>
      </c>
      <c r="E647" s="1">
        <v>41719</v>
      </c>
      <c r="F647">
        <v>107.370003</v>
      </c>
    </row>
    <row r="648" spans="2:6">
      <c r="B648" s="1">
        <v>41743</v>
      </c>
      <c r="C648">
        <v>1132.76</v>
      </c>
      <c r="E648" s="1">
        <v>41722</v>
      </c>
      <c r="F648">
        <v>107.94000200000001</v>
      </c>
    </row>
    <row r="649" spans="2:6">
      <c r="B649" s="1">
        <v>41744</v>
      </c>
      <c r="C649">
        <v>1136.0899999999999</v>
      </c>
      <c r="E649" s="1">
        <v>41723</v>
      </c>
      <c r="F649">
        <v>108.459999</v>
      </c>
    </row>
    <row r="650" spans="2:6">
      <c r="B650" s="1">
        <v>41745</v>
      </c>
      <c r="C650">
        <v>1166.55</v>
      </c>
      <c r="E650" s="1">
        <v>41724</v>
      </c>
      <c r="F650">
        <v>110.529999</v>
      </c>
    </row>
    <row r="651" spans="2:6">
      <c r="B651" s="1">
        <v>41746</v>
      </c>
      <c r="C651">
        <v>1166.5899999999999</v>
      </c>
      <c r="E651" s="1">
        <v>41725</v>
      </c>
      <c r="F651">
        <v>111.58000199999999</v>
      </c>
    </row>
    <row r="652" spans="2:6">
      <c r="B652" s="1">
        <v>41747</v>
      </c>
      <c r="C652">
        <v>1173.3699999999999</v>
      </c>
      <c r="E652" s="1">
        <v>41726</v>
      </c>
      <c r="F652">
        <v>112.83000199999999</v>
      </c>
    </row>
    <row r="653" spans="2:6">
      <c r="B653" s="1">
        <v>41750</v>
      </c>
      <c r="C653">
        <v>1171.4000000000001</v>
      </c>
      <c r="E653" s="1">
        <v>41729</v>
      </c>
      <c r="F653">
        <v>112.900002</v>
      </c>
    </row>
    <row r="654" spans="2:6">
      <c r="B654" s="1">
        <v>41751</v>
      </c>
      <c r="C654">
        <v>1162.5</v>
      </c>
      <c r="E654" s="1">
        <v>41730</v>
      </c>
      <c r="F654">
        <v>113.220001</v>
      </c>
    </row>
    <row r="655" spans="2:6">
      <c r="B655" s="1">
        <v>41752</v>
      </c>
      <c r="C655">
        <v>1173.81</v>
      </c>
      <c r="E655" s="1">
        <v>41731</v>
      </c>
      <c r="F655">
        <v>113.44000200000001</v>
      </c>
    </row>
    <row r="656" spans="2:6">
      <c r="B656" s="1">
        <v>41753</v>
      </c>
      <c r="C656">
        <v>1164.9000000000001</v>
      </c>
      <c r="E656" s="1">
        <v>41732</v>
      </c>
      <c r="F656">
        <v>112.860001</v>
      </c>
    </row>
    <row r="657" spans="2:6">
      <c r="B657" s="1">
        <v>41754</v>
      </c>
      <c r="C657">
        <v>1169.99</v>
      </c>
      <c r="E657" s="1">
        <v>41733</v>
      </c>
      <c r="F657">
        <v>111.260002</v>
      </c>
    </row>
    <row r="658" spans="2:6">
      <c r="B658" s="1">
        <v>41757</v>
      </c>
      <c r="C658">
        <v>1160.74</v>
      </c>
      <c r="E658" s="1">
        <v>41736</v>
      </c>
      <c r="F658">
        <v>111.389999</v>
      </c>
    </row>
    <row r="659" spans="2:6">
      <c r="B659" s="1">
        <v>41759</v>
      </c>
      <c r="C659">
        <v>1162.44</v>
      </c>
      <c r="E659" s="1">
        <v>41737</v>
      </c>
      <c r="F659">
        <v>109.099998</v>
      </c>
    </row>
    <row r="660" spans="2:6">
      <c r="B660" s="1">
        <v>41760</v>
      </c>
      <c r="C660">
        <v>1182.2</v>
      </c>
      <c r="E660" s="1">
        <v>41738</v>
      </c>
      <c r="F660">
        <v>107.730003</v>
      </c>
    </row>
    <row r="661" spans="2:6">
      <c r="B661" s="1">
        <v>41761</v>
      </c>
      <c r="C661">
        <v>1182.48</v>
      </c>
      <c r="E661" s="1">
        <v>41739</v>
      </c>
      <c r="F661">
        <v>103.389999</v>
      </c>
    </row>
    <row r="662" spans="2:6">
      <c r="B662" s="1">
        <v>41766</v>
      </c>
      <c r="C662">
        <v>1152.01</v>
      </c>
      <c r="E662" s="1">
        <v>41740</v>
      </c>
      <c r="F662">
        <v>104.889999</v>
      </c>
    </row>
    <row r="663" spans="2:6">
      <c r="B663" s="1">
        <v>41767</v>
      </c>
      <c r="C663">
        <v>1160.01</v>
      </c>
      <c r="E663" s="1">
        <v>41743</v>
      </c>
      <c r="F663">
        <v>107.32</v>
      </c>
    </row>
    <row r="664" spans="2:6">
      <c r="B664" s="1">
        <v>41768</v>
      </c>
      <c r="C664">
        <v>1165.51</v>
      </c>
      <c r="E664" s="1">
        <v>41744</v>
      </c>
      <c r="F664">
        <v>106.860001</v>
      </c>
    </row>
    <row r="665" spans="2:6">
      <c r="B665" s="1">
        <v>41771</v>
      </c>
      <c r="C665">
        <v>1157.9100000000001</v>
      </c>
      <c r="E665" s="1">
        <v>41745</v>
      </c>
      <c r="F665">
        <v>108.470001</v>
      </c>
    </row>
    <row r="666" spans="2:6">
      <c r="B666" s="1">
        <v>41772</v>
      </c>
      <c r="C666">
        <v>1178.3499999999999</v>
      </c>
      <c r="E666" s="1">
        <v>41746</v>
      </c>
      <c r="F666">
        <v>108.019997</v>
      </c>
    </row>
    <row r="667" spans="2:6">
      <c r="B667" s="1">
        <v>41773</v>
      </c>
      <c r="C667">
        <v>1183.1500000000001</v>
      </c>
      <c r="E667" s="1">
        <v>41750</v>
      </c>
      <c r="F667">
        <v>108.639999</v>
      </c>
    </row>
    <row r="668" spans="2:6">
      <c r="B668" s="1">
        <v>41774</v>
      </c>
      <c r="C668">
        <v>1178.29</v>
      </c>
      <c r="E668" s="1">
        <v>41751</v>
      </c>
      <c r="F668">
        <v>108.41999800000001</v>
      </c>
    </row>
    <row r="669" spans="2:6">
      <c r="B669" s="1">
        <v>41775</v>
      </c>
      <c r="C669">
        <v>1159.07</v>
      </c>
      <c r="E669" s="1">
        <v>41752</v>
      </c>
      <c r="F669">
        <v>108.150002</v>
      </c>
    </row>
    <row r="670" spans="2:6">
      <c r="B670" s="1">
        <v>41778</v>
      </c>
      <c r="C670">
        <v>1150.07</v>
      </c>
      <c r="E670" s="1">
        <v>41753</v>
      </c>
      <c r="F670">
        <v>107.040001</v>
      </c>
    </row>
    <row r="671" spans="2:6">
      <c r="B671" s="1">
        <v>41779</v>
      </c>
      <c r="C671">
        <v>1153.3800000000001</v>
      </c>
      <c r="E671" s="1">
        <v>41754</v>
      </c>
      <c r="F671">
        <v>106.489998</v>
      </c>
    </row>
    <row r="672" spans="2:6">
      <c r="B672" s="1">
        <v>41780</v>
      </c>
      <c r="C672">
        <v>1150.05</v>
      </c>
      <c r="E672" s="1">
        <v>41757</v>
      </c>
      <c r="F672">
        <v>107.07</v>
      </c>
    </row>
    <row r="673" spans="2:6">
      <c r="B673" s="1">
        <v>41781</v>
      </c>
      <c r="C673">
        <v>1169.3399999999999</v>
      </c>
      <c r="E673" s="1">
        <v>41758</v>
      </c>
      <c r="F673">
        <v>107.5</v>
      </c>
    </row>
    <row r="674" spans="2:6">
      <c r="B674" s="1">
        <v>41782</v>
      </c>
      <c r="C674">
        <v>1180.44</v>
      </c>
      <c r="E674" s="1">
        <v>41759</v>
      </c>
      <c r="F674">
        <v>108.41999800000001</v>
      </c>
    </row>
    <row r="675" spans="2:6">
      <c r="B675" s="1">
        <v>41785</v>
      </c>
      <c r="C675">
        <v>1194.69</v>
      </c>
      <c r="E675" s="1">
        <v>41760</v>
      </c>
      <c r="F675">
        <v>109.730003</v>
      </c>
    </row>
    <row r="676" spans="2:6">
      <c r="B676" s="1">
        <v>41786</v>
      </c>
      <c r="C676">
        <v>1195.1099999999999</v>
      </c>
      <c r="E676" s="1">
        <v>41761</v>
      </c>
      <c r="F676">
        <v>109.93</v>
      </c>
    </row>
    <row r="677" spans="2:6">
      <c r="B677" s="1">
        <v>41787</v>
      </c>
      <c r="C677">
        <v>1198.17</v>
      </c>
      <c r="E677" s="1">
        <v>41764</v>
      </c>
      <c r="F677">
        <v>109.44000200000001</v>
      </c>
    </row>
    <row r="678" spans="2:6">
      <c r="B678" s="1">
        <v>41788</v>
      </c>
      <c r="C678">
        <v>1200.68</v>
      </c>
      <c r="E678" s="1">
        <v>41765</v>
      </c>
      <c r="F678">
        <v>109</v>
      </c>
    </row>
    <row r="679" spans="2:6">
      <c r="B679" s="1">
        <v>41789</v>
      </c>
      <c r="C679">
        <v>1201.4100000000001</v>
      </c>
      <c r="E679" s="1">
        <v>41766</v>
      </c>
      <c r="F679">
        <v>109.029999</v>
      </c>
    </row>
    <row r="680" spans="2:6">
      <c r="B680" s="1">
        <v>41792</v>
      </c>
      <c r="C680">
        <v>1220.47</v>
      </c>
      <c r="E680" s="1">
        <v>41767</v>
      </c>
      <c r="F680">
        <v>108.150002</v>
      </c>
    </row>
    <row r="681" spans="2:6">
      <c r="B681" s="1">
        <v>41793</v>
      </c>
      <c r="C681">
        <v>1228.5899999999999</v>
      </c>
      <c r="E681" s="1">
        <v>41768</v>
      </c>
      <c r="F681">
        <v>108.870003</v>
      </c>
    </row>
    <row r="682" spans="2:6">
      <c r="B682" s="1">
        <v>41794</v>
      </c>
      <c r="C682">
        <v>1233.95</v>
      </c>
      <c r="E682" s="1">
        <v>41771</v>
      </c>
      <c r="F682">
        <v>109.209999</v>
      </c>
    </row>
    <row r="683" spans="2:6">
      <c r="B683" s="1">
        <v>41795</v>
      </c>
      <c r="C683">
        <v>1232.75</v>
      </c>
      <c r="E683" s="1">
        <v>41772</v>
      </c>
      <c r="F683">
        <v>111.379997</v>
      </c>
    </row>
    <row r="684" spans="2:6">
      <c r="B684" s="1">
        <v>41796</v>
      </c>
      <c r="C684">
        <v>1234.57</v>
      </c>
      <c r="E684" s="1">
        <v>41773</v>
      </c>
      <c r="F684">
        <v>110.43</v>
      </c>
    </row>
    <row r="685" spans="2:6">
      <c r="B685" s="1">
        <v>41799</v>
      </c>
      <c r="C685">
        <v>1234.78</v>
      </c>
      <c r="E685" s="1">
        <v>41774</v>
      </c>
      <c r="F685">
        <v>109.5</v>
      </c>
    </row>
    <row r="686" spans="2:6">
      <c r="B686" s="1">
        <v>41800</v>
      </c>
      <c r="C686">
        <v>1228.73</v>
      </c>
      <c r="E686" s="1">
        <v>41775</v>
      </c>
      <c r="F686">
        <v>109.610001</v>
      </c>
    </row>
    <row r="687" spans="2:6">
      <c r="B687" s="1">
        <v>41801</v>
      </c>
      <c r="C687">
        <v>1239.07</v>
      </c>
      <c r="E687" s="1">
        <v>41778</v>
      </c>
      <c r="F687">
        <v>108.610001</v>
      </c>
    </row>
    <row r="688" spans="2:6">
      <c r="B688" s="1">
        <v>41802</v>
      </c>
      <c r="C688">
        <v>1237.75</v>
      </c>
      <c r="E688" s="1">
        <v>41779</v>
      </c>
      <c r="F688">
        <v>107.66999800000001</v>
      </c>
    </row>
    <row r="689" spans="2:6">
      <c r="B689" s="1">
        <v>41803</v>
      </c>
      <c r="C689">
        <v>1243.97</v>
      </c>
      <c r="E689" s="1">
        <v>41780</v>
      </c>
      <c r="F689">
        <v>108.05999799999999</v>
      </c>
    </row>
    <row r="690" spans="2:6">
      <c r="B690" s="1">
        <v>41806</v>
      </c>
      <c r="C690">
        <v>1234.68</v>
      </c>
      <c r="E690" s="1">
        <v>41781</v>
      </c>
      <c r="F690">
        <v>109.489998</v>
      </c>
    </row>
    <row r="691" spans="2:6">
      <c r="B691" s="1">
        <v>41807</v>
      </c>
      <c r="C691">
        <v>1238.2</v>
      </c>
      <c r="E691" s="1">
        <v>41782</v>
      </c>
      <c r="F691">
        <v>109.639999</v>
      </c>
    </row>
    <row r="692" spans="2:6">
      <c r="B692" s="1">
        <v>41808</v>
      </c>
      <c r="C692">
        <v>1249.1500000000001</v>
      </c>
      <c r="E692" s="1">
        <v>41786</v>
      </c>
      <c r="F692">
        <v>110.110001</v>
      </c>
    </row>
    <row r="693" spans="2:6">
      <c r="B693" s="1">
        <v>41809</v>
      </c>
      <c r="C693">
        <v>1269.04</v>
      </c>
      <c r="E693" s="1">
        <v>41787</v>
      </c>
      <c r="F693">
        <v>109.910004</v>
      </c>
    </row>
    <row r="694" spans="2:6">
      <c r="B694" s="1">
        <v>41810</v>
      </c>
      <c r="C694">
        <v>1268.92</v>
      </c>
      <c r="E694" s="1">
        <v>41788</v>
      </c>
      <c r="F694">
        <v>111.489998</v>
      </c>
    </row>
    <row r="695" spans="2:6">
      <c r="B695" s="1">
        <v>41813</v>
      </c>
      <c r="C695">
        <v>1267.48</v>
      </c>
      <c r="E695" s="1">
        <v>41789</v>
      </c>
      <c r="F695">
        <v>113.110001</v>
      </c>
    </row>
    <row r="696" spans="2:6">
      <c r="B696" s="1">
        <v>41814</v>
      </c>
      <c r="C696">
        <v>1268.5</v>
      </c>
      <c r="E696" s="1">
        <v>41792</v>
      </c>
      <c r="F696">
        <v>113.949997</v>
      </c>
    </row>
    <row r="697" spans="2:6">
      <c r="B697" s="1">
        <v>41815</v>
      </c>
      <c r="C697">
        <v>1260.83</v>
      </c>
      <c r="E697" s="1">
        <v>41793</v>
      </c>
      <c r="F697">
        <v>114.91999800000001</v>
      </c>
    </row>
    <row r="698" spans="2:6">
      <c r="B698" s="1">
        <v>41816</v>
      </c>
      <c r="C698">
        <v>1263.43</v>
      </c>
      <c r="E698" s="1">
        <v>41794</v>
      </c>
      <c r="F698">
        <v>114.480003</v>
      </c>
    </row>
    <row r="699" spans="2:6">
      <c r="B699" s="1">
        <v>41817</v>
      </c>
      <c r="C699">
        <v>1253.1500000000001</v>
      </c>
      <c r="E699" s="1">
        <v>41795</v>
      </c>
      <c r="F699">
        <v>114.589996</v>
      </c>
    </row>
    <row r="700" spans="2:6">
      <c r="B700" s="1">
        <v>41820</v>
      </c>
      <c r="C700">
        <v>1262.56</v>
      </c>
      <c r="E700" s="1">
        <v>41796</v>
      </c>
      <c r="F700">
        <v>115.150002</v>
      </c>
    </row>
    <row r="701" spans="2:6">
      <c r="B701" s="1">
        <v>41821</v>
      </c>
      <c r="C701">
        <v>1276.08</v>
      </c>
      <c r="E701" s="1">
        <v>41799</v>
      </c>
      <c r="F701">
        <v>115.07</v>
      </c>
    </row>
    <row r="702" spans="2:6">
      <c r="B702" s="1">
        <v>41822</v>
      </c>
      <c r="C702">
        <v>1280.78</v>
      </c>
      <c r="E702" s="1">
        <v>41800</v>
      </c>
      <c r="F702">
        <v>113.870003</v>
      </c>
    </row>
    <row r="703" spans="2:6">
      <c r="B703" s="1">
        <v>41823</v>
      </c>
      <c r="C703">
        <v>1278.5899999999999</v>
      </c>
      <c r="E703" s="1">
        <v>41801</v>
      </c>
      <c r="F703">
        <v>114.05999799999999</v>
      </c>
    </row>
    <row r="704" spans="2:6">
      <c r="B704" s="1">
        <v>41824</v>
      </c>
      <c r="C704">
        <v>1285.24</v>
      </c>
      <c r="E704" s="1">
        <v>41802</v>
      </c>
      <c r="F704">
        <v>114.260002</v>
      </c>
    </row>
    <row r="705" spans="2:6">
      <c r="B705" s="1">
        <v>41827</v>
      </c>
      <c r="C705">
        <v>1279.8699999999999</v>
      </c>
      <c r="E705" s="1">
        <v>41803</v>
      </c>
      <c r="F705">
        <v>114.239998</v>
      </c>
    </row>
    <row r="706" spans="2:6">
      <c r="B706" s="1">
        <v>41828</v>
      </c>
      <c r="C706">
        <v>1275.7</v>
      </c>
      <c r="E706" s="1">
        <v>41806</v>
      </c>
      <c r="F706">
        <v>114.480003</v>
      </c>
    </row>
    <row r="707" spans="2:6">
      <c r="B707" s="1">
        <v>41829</v>
      </c>
      <c r="C707">
        <v>1270.82</v>
      </c>
      <c r="E707" s="1">
        <v>41807</v>
      </c>
      <c r="F707">
        <v>114.709999</v>
      </c>
    </row>
    <row r="708" spans="2:6">
      <c r="B708" s="1">
        <v>41830</v>
      </c>
      <c r="C708">
        <v>1259.25</v>
      </c>
      <c r="E708" s="1">
        <v>41808</v>
      </c>
      <c r="F708">
        <v>116.050003</v>
      </c>
    </row>
    <row r="709" spans="2:6">
      <c r="B709" s="1">
        <v>41831</v>
      </c>
      <c r="C709">
        <v>1255.19</v>
      </c>
      <c r="E709" s="1">
        <v>41809</v>
      </c>
      <c r="F709">
        <v>117.75</v>
      </c>
    </row>
    <row r="710" spans="2:6">
      <c r="B710" s="1">
        <v>41834</v>
      </c>
      <c r="C710">
        <v>1265.46</v>
      </c>
      <c r="E710" s="1">
        <v>41810</v>
      </c>
      <c r="F710">
        <v>118.220001</v>
      </c>
    </row>
    <row r="711" spans="2:6">
      <c r="B711" s="1">
        <v>41835</v>
      </c>
      <c r="C711">
        <v>1273.68</v>
      </c>
      <c r="E711" s="1">
        <v>41813</v>
      </c>
      <c r="F711">
        <v>117.220001</v>
      </c>
    </row>
    <row r="712" spans="2:6">
      <c r="B712" s="1">
        <v>41836</v>
      </c>
      <c r="C712">
        <v>1273.5899999999999</v>
      </c>
      <c r="E712" s="1">
        <v>41814</v>
      </c>
      <c r="F712">
        <v>116.550003</v>
      </c>
    </row>
    <row r="713" spans="2:6">
      <c r="B713" s="1">
        <v>41837</v>
      </c>
      <c r="C713">
        <v>1273.3800000000001</v>
      </c>
      <c r="E713" s="1">
        <v>41815</v>
      </c>
      <c r="F713">
        <v>117.470001</v>
      </c>
    </row>
    <row r="714" spans="2:6">
      <c r="B714" s="1">
        <v>41838</v>
      </c>
      <c r="C714">
        <v>1263.29</v>
      </c>
      <c r="E714" s="1">
        <v>41816</v>
      </c>
      <c r="F714">
        <v>117.650002</v>
      </c>
    </row>
    <row r="715" spans="2:6">
      <c r="B715" s="1">
        <v>41842</v>
      </c>
      <c r="C715">
        <v>1273.27</v>
      </c>
      <c r="E715" s="1">
        <v>41817</v>
      </c>
      <c r="F715">
        <v>118.839996</v>
      </c>
    </row>
    <row r="716" spans="2:6">
      <c r="B716" s="1">
        <v>41843</v>
      </c>
      <c r="C716">
        <v>1272.3900000000001</v>
      </c>
      <c r="E716" s="1">
        <v>41820</v>
      </c>
      <c r="F716">
        <v>119.660004</v>
      </c>
    </row>
    <row r="717" spans="2:6">
      <c r="B717" s="1">
        <v>41844</v>
      </c>
      <c r="C717">
        <v>1269.8599999999999</v>
      </c>
      <c r="E717" s="1">
        <v>41821</v>
      </c>
      <c r="F717">
        <v>122.260002</v>
      </c>
    </row>
    <row r="718" spans="2:6">
      <c r="B718" s="1">
        <v>41845</v>
      </c>
      <c r="C718">
        <v>1281.3499999999999</v>
      </c>
      <c r="E718" s="1">
        <v>41822</v>
      </c>
      <c r="F718">
        <v>121.879997</v>
      </c>
    </row>
    <row r="719" spans="2:6">
      <c r="B719" s="1">
        <v>41848</v>
      </c>
      <c r="C719">
        <v>1286.07</v>
      </c>
      <c r="E719" s="1">
        <v>41823</v>
      </c>
      <c r="F719">
        <v>121.730003</v>
      </c>
    </row>
    <row r="720" spans="2:6">
      <c r="B720" s="1">
        <v>41849</v>
      </c>
      <c r="C720">
        <v>1290.4100000000001</v>
      </c>
      <c r="E720" s="1">
        <v>41827</v>
      </c>
      <c r="F720">
        <v>121.160004</v>
      </c>
    </row>
    <row r="721" spans="2:6">
      <c r="B721" s="1">
        <v>41850</v>
      </c>
      <c r="C721">
        <v>1292.24</v>
      </c>
      <c r="E721" s="1">
        <v>41828</v>
      </c>
      <c r="F721">
        <v>120.300003</v>
      </c>
    </row>
    <row r="722" spans="2:6">
      <c r="B722" s="1">
        <v>41851</v>
      </c>
      <c r="C722">
        <v>1289.42</v>
      </c>
      <c r="E722" s="1">
        <v>41829</v>
      </c>
      <c r="F722">
        <v>120.040001</v>
      </c>
    </row>
    <row r="723" spans="2:6">
      <c r="B723" s="1">
        <v>41852</v>
      </c>
      <c r="C723">
        <v>1281.3</v>
      </c>
      <c r="E723" s="1">
        <v>41830</v>
      </c>
      <c r="F723">
        <v>118.050003</v>
      </c>
    </row>
    <row r="724" spans="2:6">
      <c r="B724" s="1">
        <v>41855</v>
      </c>
      <c r="C724">
        <v>1276.19</v>
      </c>
      <c r="E724" s="1">
        <v>41831</v>
      </c>
      <c r="F724">
        <v>118.519997</v>
      </c>
    </row>
    <row r="725" spans="2:6">
      <c r="B725" s="1">
        <v>41856</v>
      </c>
      <c r="C725">
        <v>1263.53</v>
      </c>
      <c r="E725" s="1">
        <v>41834</v>
      </c>
      <c r="F725">
        <v>119</v>
      </c>
    </row>
    <row r="726" spans="2:6">
      <c r="B726" s="1">
        <v>41857</v>
      </c>
      <c r="C726">
        <v>1251.29</v>
      </c>
      <c r="E726" s="1">
        <v>41835</v>
      </c>
      <c r="F726">
        <v>118.709999</v>
      </c>
    </row>
    <row r="727" spans="2:6">
      <c r="B727" s="1">
        <v>41858</v>
      </c>
      <c r="C727">
        <v>1258.1199999999999</v>
      </c>
      <c r="E727" s="1">
        <v>41836</v>
      </c>
      <c r="F727">
        <v>119.150002</v>
      </c>
    </row>
    <row r="728" spans="2:6">
      <c r="B728" s="1">
        <v>41859</v>
      </c>
      <c r="C728">
        <v>1228.26</v>
      </c>
      <c r="E728" s="1">
        <v>41837</v>
      </c>
      <c r="F728">
        <v>118.379997</v>
      </c>
    </row>
    <row r="729" spans="2:6">
      <c r="B729" s="1">
        <v>41862</v>
      </c>
      <c r="C729">
        <v>1252.51</v>
      </c>
      <c r="E729" s="1">
        <v>41838</v>
      </c>
      <c r="F729">
        <v>118.900002</v>
      </c>
    </row>
    <row r="730" spans="2:6">
      <c r="B730" s="1">
        <v>41863</v>
      </c>
      <c r="C730">
        <v>1257.69</v>
      </c>
      <c r="E730" s="1">
        <v>41841</v>
      </c>
      <c r="F730">
        <v>118.660004</v>
      </c>
    </row>
    <row r="731" spans="2:6">
      <c r="B731" s="1">
        <v>41864</v>
      </c>
      <c r="C731">
        <v>1262.1300000000001</v>
      </c>
      <c r="E731" s="1">
        <v>41842</v>
      </c>
      <c r="F731">
        <v>119.18</v>
      </c>
    </row>
    <row r="732" spans="2:6">
      <c r="B732" s="1">
        <v>41865</v>
      </c>
      <c r="C732">
        <v>1270.5</v>
      </c>
      <c r="E732" s="1">
        <v>41843</v>
      </c>
      <c r="F732">
        <v>119.43</v>
      </c>
    </row>
    <row r="733" spans="2:6">
      <c r="B733" s="1">
        <v>41866</v>
      </c>
      <c r="C733">
        <v>1270.68</v>
      </c>
      <c r="E733" s="1">
        <v>41844</v>
      </c>
      <c r="F733">
        <v>119.379997</v>
      </c>
    </row>
    <row r="734" spans="2:6">
      <c r="B734" s="1">
        <v>41869</v>
      </c>
      <c r="C734">
        <v>1271.26</v>
      </c>
      <c r="E734" s="1">
        <v>41845</v>
      </c>
      <c r="F734">
        <v>119.629997</v>
      </c>
    </row>
    <row r="735" spans="2:6">
      <c r="B735" s="1">
        <v>41870</v>
      </c>
      <c r="C735">
        <v>1280.29</v>
      </c>
      <c r="E735" s="1">
        <v>41848</v>
      </c>
      <c r="F735">
        <v>120.58000199999999</v>
      </c>
    </row>
    <row r="736" spans="2:6">
      <c r="B736" s="1">
        <v>41871</v>
      </c>
      <c r="C736">
        <v>1279.6400000000001</v>
      </c>
      <c r="E736" s="1">
        <v>41849</v>
      </c>
      <c r="F736">
        <v>120.58000199999999</v>
      </c>
    </row>
    <row r="737" spans="2:6">
      <c r="B737" s="1">
        <v>41872</v>
      </c>
      <c r="C737">
        <v>1291.19</v>
      </c>
      <c r="E737" s="1">
        <v>41850</v>
      </c>
      <c r="F737">
        <v>120.040001</v>
      </c>
    </row>
    <row r="738" spans="2:6">
      <c r="B738" s="1">
        <v>41873</v>
      </c>
      <c r="C738">
        <v>1286.07</v>
      </c>
      <c r="E738" s="1">
        <v>41851</v>
      </c>
      <c r="F738">
        <v>117.989998</v>
      </c>
    </row>
    <row r="739" spans="2:6">
      <c r="B739" s="1">
        <v>41876</v>
      </c>
      <c r="C739">
        <v>1291.31</v>
      </c>
      <c r="E739" s="1">
        <v>41852</v>
      </c>
      <c r="F739">
        <v>117.589996</v>
      </c>
    </row>
    <row r="740" spans="2:6">
      <c r="B740" s="1">
        <v>41877</v>
      </c>
      <c r="C740">
        <v>1285.01</v>
      </c>
      <c r="E740" s="1">
        <v>41855</v>
      </c>
      <c r="F740">
        <v>118.120003</v>
      </c>
    </row>
    <row r="741" spans="2:6">
      <c r="B741" s="1">
        <v>41878</v>
      </c>
      <c r="C741">
        <v>1285.92</v>
      </c>
      <c r="E741" s="1">
        <v>41856</v>
      </c>
      <c r="F741">
        <v>119.029999</v>
      </c>
    </row>
    <row r="742" spans="2:6">
      <c r="B742" s="1">
        <v>41879</v>
      </c>
      <c r="C742">
        <v>1280.74</v>
      </c>
      <c r="E742" s="1">
        <v>41857</v>
      </c>
      <c r="F742">
        <v>116.610001</v>
      </c>
    </row>
    <row r="743" spans="2:6">
      <c r="B743" s="1">
        <v>41880</v>
      </c>
      <c r="C743">
        <v>1277.97</v>
      </c>
      <c r="E743" s="1">
        <v>41858</v>
      </c>
      <c r="F743">
        <v>116.68</v>
      </c>
    </row>
    <row r="744" spans="2:6">
      <c r="B744" s="1">
        <v>41883</v>
      </c>
      <c r="C744">
        <v>1283.06</v>
      </c>
      <c r="E744" s="1">
        <v>41859</v>
      </c>
      <c r="F744">
        <v>117.629997</v>
      </c>
    </row>
    <row r="745" spans="2:6">
      <c r="B745" s="1">
        <v>41884</v>
      </c>
      <c r="C745">
        <v>1297</v>
      </c>
      <c r="E745" s="1">
        <v>41862</v>
      </c>
      <c r="F745">
        <v>116.760002</v>
      </c>
    </row>
    <row r="746" spans="2:6">
      <c r="B746" s="1">
        <v>41885</v>
      </c>
      <c r="C746">
        <v>1301.52</v>
      </c>
      <c r="E746" s="1">
        <v>41863</v>
      </c>
      <c r="F746">
        <v>117.239998</v>
      </c>
    </row>
    <row r="747" spans="2:6">
      <c r="B747" s="1">
        <v>41886</v>
      </c>
      <c r="C747">
        <v>1296.3900000000001</v>
      </c>
      <c r="E747" s="1">
        <v>41864</v>
      </c>
      <c r="F747">
        <v>117.93</v>
      </c>
    </row>
    <row r="748" spans="2:6">
      <c r="B748" s="1">
        <v>41887</v>
      </c>
      <c r="C748">
        <v>1293.21</v>
      </c>
      <c r="E748" s="1">
        <v>41865</v>
      </c>
      <c r="F748">
        <v>117.739998</v>
      </c>
    </row>
    <row r="749" spans="2:6">
      <c r="B749" s="1">
        <v>41890</v>
      </c>
      <c r="C749">
        <v>1298.6400000000001</v>
      </c>
      <c r="E749" s="1">
        <v>41866</v>
      </c>
      <c r="F749">
        <v>116.889999</v>
      </c>
    </row>
    <row r="750" spans="2:6">
      <c r="B750" s="1">
        <v>41891</v>
      </c>
      <c r="C750">
        <v>1299.6199999999999</v>
      </c>
      <c r="E750" s="1">
        <v>41869</v>
      </c>
      <c r="F750">
        <v>117.209999</v>
      </c>
    </row>
    <row r="751" spans="2:6">
      <c r="B751" s="1">
        <v>41892</v>
      </c>
      <c r="C751">
        <v>1306.79</v>
      </c>
      <c r="E751" s="1">
        <v>41870</v>
      </c>
      <c r="F751">
        <v>116.949997</v>
      </c>
    </row>
    <row r="752" spans="2:6">
      <c r="B752" s="1">
        <v>41893</v>
      </c>
      <c r="C752">
        <v>1311.24</v>
      </c>
      <c r="E752" s="1">
        <v>41871</v>
      </c>
      <c r="F752">
        <v>115.699997</v>
      </c>
    </row>
    <row r="753" spans="2:6">
      <c r="B753" s="1">
        <v>41894</v>
      </c>
      <c r="C753">
        <v>1313.72</v>
      </c>
      <c r="E753" s="1">
        <v>41872</v>
      </c>
      <c r="F753">
        <v>115.779999</v>
      </c>
    </row>
    <row r="754" spans="2:6">
      <c r="B754" s="1">
        <v>41898</v>
      </c>
      <c r="C754">
        <v>1310.86</v>
      </c>
      <c r="E754" s="1">
        <v>41873</v>
      </c>
      <c r="F754">
        <v>114.089996</v>
      </c>
    </row>
    <row r="755" spans="2:6">
      <c r="B755" s="1">
        <v>41899</v>
      </c>
      <c r="C755">
        <v>1304.96</v>
      </c>
      <c r="E755" s="1">
        <v>41876</v>
      </c>
      <c r="F755">
        <v>114.870003</v>
      </c>
    </row>
    <row r="756" spans="2:6">
      <c r="B756" s="1">
        <v>41900</v>
      </c>
      <c r="C756">
        <v>1317.91</v>
      </c>
      <c r="E756" s="1">
        <v>41877</v>
      </c>
      <c r="F756">
        <v>115.08000199999999</v>
      </c>
    </row>
    <row r="757" spans="2:6">
      <c r="B757" s="1">
        <v>41901</v>
      </c>
      <c r="C757">
        <v>1331.91</v>
      </c>
      <c r="E757" s="1">
        <v>41878</v>
      </c>
      <c r="F757">
        <v>114.910004</v>
      </c>
    </row>
    <row r="758" spans="2:6">
      <c r="B758" s="1">
        <v>41904</v>
      </c>
      <c r="C758">
        <v>1330.88</v>
      </c>
      <c r="E758" s="1">
        <v>41879</v>
      </c>
      <c r="F758">
        <v>114.43</v>
      </c>
    </row>
    <row r="759" spans="2:6">
      <c r="B759" s="1">
        <v>41906</v>
      </c>
      <c r="C759">
        <v>1326.18</v>
      </c>
      <c r="E759" s="1">
        <v>41880</v>
      </c>
      <c r="F759">
        <v>114.32</v>
      </c>
    </row>
    <row r="760" spans="2:6">
      <c r="B760" s="1">
        <v>41907</v>
      </c>
      <c r="C760">
        <v>1346.43</v>
      </c>
      <c r="E760" s="1">
        <v>41884</v>
      </c>
      <c r="F760">
        <v>116.199997</v>
      </c>
    </row>
    <row r="761" spans="2:6">
      <c r="B761" s="1">
        <v>41908</v>
      </c>
      <c r="C761">
        <v>1331.95</v>
      </c>
      <c r="E761" s="1">
        <v>41885</v>
      </c>
      <c r="F761">
        <v>115.959999</v>
      </c>
    </row>
    <row r="762" spans="2:6">
      <c r="B762" s="1">
        <v>41911</v>
      </c>
      <c r="C762">
        <v>1337.3</v>
      </c>
      <c r="E762" s="1">
        <v>41886</v>
      </c>
      <c r="F762">
        <v>116.050003</v>
      </c>
    </row>
    <row r="763" spans="2:6">
      <c r="B763" s="1">
        <v>41912</v>
      </c>
      <c r="C763">
        <v>1326.29</v>
      </c>
      <c r="E763" s="1">
        <v>41887</v>
      </c>
      <c r="F763">
        <v>116.389999</v>
      </c>
    </row>
    <row r="764" spans="2:6">
      <c r="B764" s="1">
        <v>41913</v>
      </c>
      <c r="C764">
        <v>1318.21</v>
      </c>
      <c r="E764" s="1">
        <v>41890</v>
      </c>
      <c r="F764">
        <v>116.040001</v>
      </c>
    </row>
    <row r="765" spans="2:6">
      <c r="B765" s="1">
        <v>41914</v>
      </c>
      <c r="C765">
        <v>1280.1500000000001</v>
      </c>
      <c r="E765" s="1">
        <v>41891</v>
      </c>
      <c r="F765">
        <v>115.019997</v>
      </c>
    </row>
    <row r="766" spans="2:6">
      <c r="B766" s="1">
        <v>41915</v>
      </c>
      <c r="C766">
        <v>1282.54</v>
      </c>
      <c r="E766" s="1">
        <v>41892</v>
      </c>
      <c r="F766">
        <v>116.489998</v>
      </c>
    </row>
    <row r="767" spans="2:6">
      <c r="B767" s="1">
        <v>41918</v>
      </c>
      <c r="C767">
        <v>1296.4000000000001</v>
      </c>
      <c r="E767" s="1">
        <v>41893</v>
      </c>
      <c r="F767">
        <v>116.370003</v>
      </c>
    </row>
    <row r="768" spans="2:6">
      <c r="B768" s="1">
        <v>41919</v>
      </c>
      <c r="C768">
        <v>1290.8900000000001</v>
      </c>
      <c r="E768" s="1">
        <v>41894</v>
      </c>
      <c r="F768">
        <v>117.110001</v>
      </c>
    </row>
    <row r="769" spans="2:6">
      <c r="B769" s="1">
        <v>41920</v>
      </c>
      <c r="C769">
        <v>1274.8499999999999</v>
      </c>
      <c r="E769" s="1">
        <v>41897</v>
      </c>
      <c r="F769">
        <v>117.160004</v>
      </c>
    </row>
    <row r="770" spans="2:6">
      <c r="B770" s="1">
        <v>41921</v>
      </c>
      <c r="C770">
        <v>1260.78</v>
      </c>
      <c r="E770" s="1">
        <v>41898</v>
      </c>
      <c r="F770">
        <v>117.589996</v>
      </c>
    </row>
    <row r="771" spans="2:6">
      <c r="B771" s="1">
        <v>41922</v>
      </c>
      <c r="C771">
        <v>1243.0899999999999</v>
      </c>
      <c r="E771" s="1">
        <v>41899</v>
      </c>
      <c r="F771">
        <v>117.349998</v>
      </c>
    </row>
    <row r="772" spans="2:6">
      <c r="B772" s="1">
        <v>41926</v>
      </c>
      <c r="C772">
        <v>1214.27</v>
      </c>
      <c r="E772" s="1">
        <v>41900</v>
      </c>
      <c r="F772">
        <v>119.43</v>
      </c>
    </row>
    <row r="773" spans="2:6">
      <c r="B773" s="1">
        <v>41927</v>
      </c>
      <c r="C773">
        <v>1223.67</v>
      </c>
      <c r="E773" s="1">
        <v>41901</v>
      </c>
      <c r="F773">
        <v>118.760002</v>
      </c>
    </row>
    <row r="774" spans="2:6">
      <c r="B774" s="1">
        <v>41928</v>
      </c>
      <c r="C774">
        <v>1195.5</v>
      </c>
      <c r="E774" s="1">
        <v>41904</v>
      </c>
      <c r="F774">
        <v>119.010002</v>
      </c>
    </row>
    <row r="775" spans="2:6">
      <c r="B775" s="1">
        <v>41929</v>
      </c>
      <c r="C775">
        <v>1177.22</v>
      </c>
      <c r="E775" s="1">
        <v>41905</v>
      </c>
      <c r="F775">
        <v>118.25</v>
      </c>
    </row>
    <row r="776" spans="2:6">
      <c r="B776" s="1">
        <v>41932</v>
      </c>
      <c r="C776">
        <v>1224.3399999999999</v>
      </c>
      <c r="E776" s="1">
        <v>41906</v>
      </c>
      <c r="F776">
        <v>118.849998</v>
      </c>
    </row>
    <row r="777" spans="2:6">
      <c r="B777" s="1">
        <v>41933</v>
      </c>
      <c r="C777">
        <v>1205.3599999999999</v>
      </c>
      <c r="E777" s="1">
        <v>41907</v>
      </c>
      <c r="F777">
        <v>117.870003</v>
      </c>
    </row>
    <row r="778" spans="2:6">
      <c r="B778" s="1">
        <v>41934</v>
      </c>
      <c r="C778">
        <v>1236.4100000000001</v>
      </c>
      <c r="E778" s="1">
        <v>41908</v>
      </c>
      <c r="F778">
        <v>118.650002</v>
      </c>
    </row>
    <row r="779" spans="2:6">
      <c r="B779" s="1">
        <v>41935</v>
      </c>
      <c r="C779">
        <v>1232.3399999999999</v>
      </c>
      <c r="E779" s="1">
        <v>41911</v>
      </c>
      <c r="F779">
        <v>117.519997</v>
      </c>
    </row>
    <row r="780" spans="2:6">
      <c r="B780" s="1">
        <v>41936</v>
      </c>
      <c r="C780">
        <v>1242.32</v>
      </c>
      <c r="E780" s="1">
        <v>41912</v>
      </c>
      <c r="F780">
        <v>117.529999</v>
      </c>
    </row>
    <row r="781" spans="2:6">
      <c r="B781" s="1">
        <v>41939</v>
      </c>
      <c r="C781">
        <v>1254.28</v>
      </c>
      <c r="E781" s="1">
        <v>41913</v>
      </c>
      <c r="F781">
        <v>116.650002</v>
      </c>
    </row>
    <row r="782" spans="2:6">
      <c r="B782" s="1">
        <v>41940</v>
      </c>
      <c r="C782">
        <v>1252</v>
      </c>
      <c r="E782" s="1">
        <v>41914</v>
      </c>
      <c r="F782">
        <v>114.480003</v>
      </c>
    </row>
    <row r="783" spans="2:6">
      <c r="B783" s="1">
        <v>41941</v>
      </c>
      <c r="C783">
        <v>1270.6400000000001</v>
      </c>
      <c r="E783" s="1">
        <v>41915</v>
      </c>
      <c r="F783">
        <v>116.160004</v>
      </c>
    </row>
    <row r="784" spans="2:6">
      <c r="B784" s="1">
        <v>41942</v>
      </c>
      <c r="C784">
        <v>1278.9000000000001</v>
      </c>
      <c r="E784" s="1">
        <v>41918</v>
      </c>
      <c r="F784">
        <v>116.699997</v>
      </c>
    </row>
    <row r="785" spans="2:6">
      <c r="B785" s="1">
        <v>41943</v>
      </c>
      <c r="C785">
        <v>1333.64</v>
      </c>
      <c r="E785" s="1">
        <v>41919</v>
      </c>
      <c r="F785">
        <v>115.82</v>
      </c>
    </row>
    <row r="786" spans="2:6">
      <c r="B786" s="1">
        <v>41947</v>
      </c>
      <c r="C786">
        <v>1368.65</v>
      </c>
      <c r="E786" s="1">
        <v>41920</v>
      </c>
      <c r="F786">
        <v>116.260002</v>
      </c>
    </row>
    <row r="787" spans="2:6">
      <c r="B787" s="1">
        <v>41948</v>
      </c>
      <c r="C787">
        <v>1371.76</v>
      </c>
      <c r="E787" s="1">
        <v>41921</v>
      </c>
      <c r="F787">
        <v>114.519997</v>
      </c>
    </row>
    <row r="788" spans="2:6">
      <c r="B788" s="1">
        <v>41949</v>
      </c>
      <c r="C788">
        <v>1356.35</v>
      </c>
      <c r="E788" s="1">
        <v>41922</v>
      </c>
      <c r="F788">
        <v>113.970001</v>
      </c>
    </row>
    <row r="789" spans="2:6">
      <c r="B789" s="1">
        <v>41950</v>
      </c>
      <c r="C789">
        <v>1363.67</v>
      </c>
      <c r="E789" s="1">
        <v>41925</v>
      </c>
      <c r="F789">
        <v>112.66999800000001</v>
      </c>
    </row>
    <row r="790" spans="2:6">
      <c r="B790" s="1">
        <v>41953</v>
      </c>
      <c r="C790">
        <v>1360.11</v>
      </c>
      <c r="E790" s="1">
        <v>41926</v>
      </c>
      <c r="F790">
        <v>111.620003</v>
      </c>
    </row>
    <row r="791" spans="2:6">
      <c r="B791" s="1">
        <v>41954</v>
      </c>
      <c r="C791">
        <v>1375.21</v>
      </c>
      <c r="E791" s="1">
        <v>41927</v>
      </c>
      <c r="F791">
        <v>110.05999799999999</v>
      </c>
    </row>
    <row r="792" spans="2:6">
      <c r="B792" s="1">
        <v>41955</v>
      </c>
      <c r="C792">
        <v>1377.05</v>
      </c>
      <c r="E792" s="1">
        <v>41928</v>
      </c>
      <c r="F792">
        <v>110.18</v>
      </c>
    </row>
    <row r="793" spans="2:6">
      <c r="B793" s="1">
        <v>41956</v>
      </c>
      <c r="C793">
        <v>1389.51</v>
      </c>
      <c r="E793" s="1">
        <v>41929</v>
      </c>
      <c r="F793">
        <v>109.790001</v>
      </c>
    </row>
    <row r="794" spans="2:6">
      <c r="B794" s="1">
        <v>41957</v>
      </c>
      <c r="C794">
        <v>1400.41</v>
      </c>
      <c r="E794" s="1">
        <v>41932</v>
      </c>
      <c r="F794">
        <v>113.30999799999999</v>
      </c>
    </row>
    <row r="795" spans="2:6">
      <c r="B795" s="1">
        <v>41960</v>
      </c>
      <c r="C795">
        <v>1366.13</v>
      </c>
      <c r="E795" s="1">
        <v>41933</v>
      </c>
      <c r="F795">
        <v>113.349998</v>
      </c>
    </row>
    <row r="796" spans="2:6">
      <c r="B796" s="1">
        <v>41961</v>
      </c>
      <c r="C796">
        <v>1394.88</v>
      </c>
      <c r="E796" s="1">
        <v>41934</v>
      </c>
      <c r="F796">
        <v>112.269997</v>
      </c>
    </row>
    <row r="797" spans="2:6">
      <c r="B797" s="1">
        <v>41962</v>
      </c>
      <c r="C797">
        <v>1396.54</v>
      </c>
      <c r="E797" s="1">
        <v>41935</v>
      </c>
      <c r="F797">
        <v>113.410004</v>
      </c>
    </row>
    <row r="798" spans="2:6">
      <c r="B798" s="1">
        <v>41963</v>
      </c>
      <c r="C798">
        <v>1397.64</v>
      </c>
      <c r="E798" s="1">
        <v>41936</v>
      </c>
      <c r="F798">
        <v>114.510002</v>
      </c>
    </row>
    <row r="799" spans="2:6">
      <c r="B799" s="1">
        <v>41964</v>
      </c>
      <c r="C799">
        <v>1400.18</v>
      </c>
      <c r="E799" s="1">
        <v>41939</v>
      </c>
      <c r="F799">
        <v>114.339996</v>
      </c>
    </row>
    <row r="800" spans="2:6">
      <c r="B800" s="1">
        <v>41968</v>
      </c>
      <c r="C800">
        <v>1409.15</v>
      </c>
      <c r="E800" s="1">
        <v>41940</v>
      </c>
      <c r="F800">
        <v>115.099998</v>
      </c>
    </row>
    <row r="801" spans="2:6">
      <c r="B801" s="1">
        <v>41969</v>
      </c>
      <c r="C801">
        <v>1406.4</v>
      </c>
      <c r="E801" s="1">
        <v>41941</v>
      </c>
      <c r="F801">
        <v>115.80999799999999</v>
      </c>
    </row>
    <row r="802" spans="2:6">
      <c r="B802" s="1">
        <v>41970</v>
      </c>
      <c r="C802">
        <v>1391.9</v>
      </c>
      <c r="E802" s="1">
        <v>41942</v>
      </c>
      <c r="F802">
        <v>115.860001</v>
      </c>
    </row>
    <row r="803" spans="2:6">
      <c r="B803" s="1">
        <v>41971</v>
      </c>
      <c r="C803">
        <v>1410.34</v>
      </c>
      <c r="E803" s="1">
        <v>41943</v>
      </c>
      <c r="F803">
        <v>121.349998</v>
      </c>
    </row>
    <row r="804" spans="2:6">
      <c r="B804" s="1">
        <v>41974</v>
      </c>
      <c r="C804">
        <v>1421.65</v>
      </c>
      <c r="E804" s="1">
        <v>41946</v>
      </c>
      <c r="F804">
        <v>122</v>
      </c>
    </row>
    <row r="805" spans="2:6">
      <c r="B805" s="1">
        <v>41975</v>
      </c>
      <c r="C805">
        <v>1427.85</v>
      </c>
      <c r="E805" s="1">
        <v>41947</v>
      </c>
      <c r="F805">
        <v>119.400002</v>
      </c>
    </row>
    <row r="806" spans="2:6">
      <c r="B806" s="1">
        <v>41976</v>
      </c>
      <c r="C806">
        <v>1429.75</v>
      </c>
      <c r="E806" s="1">
        <v>41948</v>
      </c>
      <c r="F806">
        <v>121.370003</v>
      </c>
    </row>
    <row r="807" spans="2:6">
      <c r="B807" s="1">
        <v>41977</v>
      </c>
      <c r="C807">
        <v>1440.6</v>
      </c>
      <c r="E807" s="1">
        <v>41949</v>
      </c>
      <c r="F807">
        <v>119.83000199999999</v>
      </c>
    </row>
    <row r="808" spans="2:6">
      <c r="B808" s="1">
        <v>41978</v>
      </c>
      <c r="C808">
        <v>1445.67</v>
      </c>
      <c r="E808" s="1">
        <v>41950</v>
      </c>
      <c r="F808">
        <v>118.66999800000001</v>
      </c>
    </row>
    <row r="809" spans="2:6">
      <c r="B809" s="1">
        <v>41981</v>
      </c>
      <c r="C809">
        <v>1447.58</v>
      </c>
      <c r="E809" s="1">
        <v>41953</v>
      </c>
      <c r="F809">
        <v>117.970001</v>
      </c>
    </row>
    <row r="810" spans="2:6">
      <c r="B810" s="1">
        <v>41982</v>
      </c>
      <c r="C810">
        <v>1436.09</v>
      </c>
      <c r="E810" s="1">
        <v>41954</v>
      </c>
      <c r="F810">
        <v>119.139999</v>
      </c>
    </row>
    <row r="811" spans="2:6">
      <c r="B811" s="1">
        <v>41983</v>
      </c>
      <c r="C811">
        <v>1406.83</v>
      </c>
      <c r="E811" s="1">
        <v>41955</v>
      </c>
      <c r="F811">
        <v>118.790001</v>
      </c>
    </row>
    <row r="812" spans="2:6">
      <c r="B812" s="1">
        <v>41984</v>
      </c>
      <c r="C812">
        <v>1397.04</v>
      </c>
      <c r="E812" s="1">
        <v>41956</v>
      </c>
      <c r="F812">
        <v>119.82</v>
      </c>
    </row>
    <row r="813" spans="2:6">
      <c r="B813" s="1">
        <v>41985</v>
      </c>
      <c r="C813">
        <v>1399.65</v>
      </c>
      <c r="E813" s="1">
        <v>41957</v>
      </c>
      <c r="F813">
        <v>119.82</v>
      </c>
    </row>
    <row r="814" spans="2:6">
      <c r="B814" s="1">
        <v>41988</v>
      </c>
      <c r="C814">
        <v>1379.29</v>
      </c>
      <c r="E814" s="1">
        <v>41960</v>
      </c>
      <c r="F814">
        <v>118.589996</v>
      </c>
    </row>
    <row r="815" spans="2:6">
      <c r="B815" s="1">
        <v>41989</v>
      </c>
      <c r="C815">
        <v>1353.37</v>
      </c>
      <c r="E815" s="1">
        <v>41961</v>
      </c>
      <c r="F815">
        <v>120.07</v>
      </c>
    </row>
    <row r="816" spans="2:6">
      <c r="B816" s="1">
        <v>41990</v>
      </c>
      <c r="C816">
        <v>1352.01</v>
      </c>
      <c r="E816" s="1">
        <v>41962</v>
      </c>
      <c r="F816">
        <v>120.349998</v>
      </c>
    </row>
    <row r="817" spans="2:6">
      <c r="B817" s="1">
        <v>41991</v>
      </c>
      <c r="C817">
        <v>1376.32</v>
      </c>
      <c r="E817" s="1">
        <v>41963</v>
      </c>
      <c r="F817">
        <v>119.720001</v>
      </c>
    </row>
    <row r="818" spans="2:6">
      <c r="B818" s="1">
        <v>41992</v>
      </c>
      <c r="C818">
        <v>1409.61</v>
      </c>
      <c r="E818" s="1">
        <v>41964</v>
      </c>
      <c r="F818">
        <v>121.290001</v>
      </c>
    </row>
    <row r="819" spans="2:6">
      <c r="B819" s="1">
        <v>41995</v>
      </c>
      <c r="C819">
        <v>1413.05</v>
      </c>
      <c r="E819" s="1">
        <v>41967</v>
      </c>
      <c r="F819">
        <v>121.459999</v>
      </c>
    </row>
    <row r="820" spans="2:6">
      <c r="B820" s="1">
        <v>41997</v>
      </c>
      <c r="C820">
        <v>1426.02</v>
      </c>
      <c r="E820" s="1">
        <v>41968</v>
      </c>
      <c r="F820">
        <v>121.80999799999999</v>
      </c>
    </row>
    <row r="821" spans="2:6">
      <c r="B821" s="1">
        <v>41998</v>
      </c>
      <c r="C821">
        <v>1421.26</v>
      </c>
      <c r="E821" s="1">
        <v>41969</v>
      </c>
      <c r="F821">
        <v>121.699997</v>
      </c>
    </row>
    <row r="822" spans="2:6">
      <c r="B822" s="1">
        <v>41999</v>
      </c>
      <c r="C822">
        <v>1427.5</v>
      </c>
      <c r="E822" s="1">
        <v>41971</v>
      </c>
      <c r="F822">
        <v>123.129997</v>
      </c>
    </row>
    <row r="823" spans="2:6">
      <c r="B823" s="1">
        <v>42002</v>
      </c>
      <c r="C823">
        <v>1424.67</v>
      </c>
      <c r="E823" s="1">
        <v>41974</v>
      </c>
      <c r="F823">
        <v>124.94000200000001</v>
      </c>
    </row>
    <row r="824" spans="2:6">
      <c r="B824" s="1">
        <v>42003</v>
      </c>
      <c r="C824">
        <v>1407.51</v>
      </c>
      <c r="E824" s="1">
        <v>41975</v>
      </c>
      <c r="F824">
        <v>126.57</v>
      </c>
    </row>
    <row r="825" spans="2:6">
      <c r="B825" s="1">
        <v>42009</v>
      </c>
      <c r="C825">
        <v>1401.09</v>
      </c>
      <c r="E825" s="1">
        <v>41976</v>
      </c>
      <c r="F825">
        <v>127.709999</v>
      </c>
    </row>
    <row r="826" spans="2:6">
      <c r="B826" s="1">
        <v>42010</v>
      </c>
      <c r="C826">
        <v>1361.14</v>
      </c>
      <c r="E826" s="1">
        <v>41977</v>
      </c>
      <c r="F826">
        <v>128.60000600000001</v>
      </c>
    </row>
    <row r="827" spans="2:6">
      <c r="B827" s="1">
        <v>42011</v>
      </c>
      <c r="C827">
        <v>1359.8</v>
      </c>
      <c r="E827" s="1">
        <v>41978</v>
      </c>
      <c r="F827">
        <v>129.029999</v>
      </c>
    </row>
    <row r="828" spans="2:6">
      <c r="B828" s="1">
        <v>42012</v>
      </c>
      <c r="C828">
        <v>1377.67</v>
      </c>
      <c r="E828" s="1">
        <v>41981</v>
      </c>
      <c r="F828">
        <v>128.41999799999999</v>
      </c>
    </row>
    <row r="829" spans="2:6">
      <c r="B829" s="1">
        <v>42013</v>
      </c>
      <c r="C829">
        <v>1380.58</v>
      </c>
      <c r="E829" s="1">
        <v>41982</v>
      </c>
      <c r="F829">
        <v>128.36000100000001</v>
      </c>
    </row>
    <row r="830" spans="2:6">
      <c r="B830" s="1">
        <v>42017</v>
      </c>
      <c r="C830">
        <v>1374.69</v>
      </c>
      <c r="E830" s="1">
        <v>41983</v>
      </c>
      <c r="F830">
        <v>125.489998</v>
      </c>
    </row>
    <row r="831" spans="2:6">
      <c r="B831" s="1">
        <v>42018</v>
      </c>
      <c r="C831">
        <v>1357.98</v>
      </c>
      <c r="E831" s="1">
        <v>41984</v>
      </c>
      <c r="F831">
        <v>126.089996</v>
      </c>
    </row>
    <row r="832" spans="2:6">
      <c r="B832" s="1">
        <v>42019</v>
      </c>
      <c r="C832">
        <v>1376.6</v>
      </c>
      <c r="E832" s="1">
        <v>41985</v>
      </c>
      <c r="F832">
        <v>124.540001</v>
      </c>
    </row>
    <row r="833" spans="2:6">
      <c r="B833" s="1">
        <v>42020</v>
      </c>
      <c r="C833">
        <v>1363.73</v>
      </c>
      <c r="E833" s="1">
        <v>41988</v>
      </c>
      <c r="F833">
        <v>121.550003</v>
      </c>
    </row>
    <row r="834" spans="2:6">
      <c r="B834" s="1">
        <v>42023</v>
      </c>
      <c r="C834">
        <v>1372.41</v>
      </c>
      <c r="E834" s="1">
        <v>41989</v>
      </c>
      <c r="F834">
        <v>121.94000200000001</v>
      </c>
    </row>
    <row r="835" spans="2:6">
      <c r="B835" s="1">
        <v>42024</v>
      </c>
      <c r="C835">
        <v>1397.63</v>
      </c>
      <c r="E835" s="1">
        <v>41990</v>
      </c>
      <c r="F835">
        <v>123.220001</v>
      </c>
    </row>
    <row r="836" spans="2:6">
      <c r="B836" s="1">
        <v>42025</v>
      </c>
      <c r="C836">
        <v>1390.61</v>
      </c>
      <c r="E836" s="1">
        <v>41991</v>
      </c>
      <c r="F836">
        <v>124.739998</v>
      </c>
    </row>
    <row r="837" spans="2:6">
      <c r="B837" s="1">
        <v>42026</v>
      </c>
      <c r="C837">
        <v>1389.43</v>
      </c>
      <c r="E837" s="1">
        <v>41992</v>
      </c>
      <c r="F837">
        <v>127.010002</v>
      </c>
    </row>
    <row r="838" spans="2:6">
      <c r="B838" s="1">
        <v>42027</v>
      </c>
      <c r="C838">
        <v>1403.22</v>
      </c>
      <c r="E838" s="1">
        <v>41995</v>
      </c>
      <c r="F838">
        <v>126.639999</v>
      </c>
    </row>
    <row r="839" spans="2:6">
      <c r="B839" s="1">
        <v>42030</v>
      </c>
      <c r="C839">
        <v>1402.08</v>
      </c>
      <c r="E839" s="1">
        <v>41996</v>
      </c>
      <c r="F839">
        <v>126.760002</v>
      </c>
    </row>
    <row r="840" spans="2:6">
      <c r="B840" s="1">
        <v>42031</v>
      </c>
      <c r="C840">
        <v>1426.38</v>
      </c>
      <c r="E840" s="1">
        <v>41997</v>
      </c>
      <c r="F840">
        <v>126.760002</v>
      </c>
    </row>
    <row r="841" spans="2:6">
      <c r="B841" s="1">
        <v>42032</v>
      </c>
      <c r="C841">
        <v>1429.92</v>
      </c>
      <c r="E841" s="1">
        <v>41999</v>
      </c>
      <c r="F841">
        <v>128.10000600000001</v>
      </c>
    </row>
    <row r="842" spans="2:6">
      <c r="B842" s="1">
        <v>42033</v>
      </c>
      <c r="C842">
        <v>1413.58</v>
      </c>
      <c r="E842" s="1">
        <v>42002</v>
      </c>
      <c r="F842">
        <v>127.370003</v>
      </c>
    </row>
    <row r="843" spans="2:6">
      <c r="B843" s="1">
        <v>42034</v>
      </c>
      <c r="C843">
        <v>1415.07</v>
      </c>
      <c r="E843" s="1">
        <v>42003</v>
      </c>
      <c r="F843">
        <v>125.910004</v>
      </c>
    </row>
    <row r="844" spans="2:6">
      <c r="B844" s="1">
        <v>42037</v>
      </c>
      <c r="C844">
        <v>1408.75</v>
      </c>
      <c r="E844" s="1">
        <v>42004</v>
      </c>
      <c r="F844">
        <v>125.480003</v>
      </c>
    </row>
    <row r="845" spans="2:6">
      <c r="B845" s="1">
        <v>42038</v>
      </c>
      <c r="C845">
        <v>1392.39</v>
      </c>
      <c r="E845" s="1">
        <v>42006</v>
      </c>
      <c r="F845">
        <v>125.66999800000001</v>
      </c>
    </row>
    <row r="846" spans="2:6">
      <c r="B846" s="1">
        <v>42039</v>
      </c>
      <c r="C846">
        <v>1417</v>
      </c>
      <c r="E846" s="1">
        <v>42009</v>
      </c>
      <c r="F846">
        <v>123.370003</v>
      </c>
    </row>
    <row r="847" spans="2:6">
      <c r="B847" s="1">
        <v>42040</v>
      </c>
      <c r="C847">
        <v>1410.11</v>
      </c>
      <c r="E847" s="1">
        <v>42010</v>
      </c>
      <c r="F847">
        <v>122.099998</v>
      </c>
    </row>
    <row r="848" spans="2:6">
      <c r="B848" s="1">
        <v>42041</v>
      </c>
      <c r="C848">
        <v>1417.19</v>
      </c>
      <c r="E848" s="1">
        <v>42011</v>
      </c>
      <c r="F848">
        <v>125.16999800000001</v>
      </c>
    </row>
    <row r="849" spans="2:6">
      <c r="B849" s="1">
        <v>42044</v>
      </c>
      <c r="C849">
        <v>1424.92</v>
      </c>
      <c r="E849" s="1">
        <v>42012</v>
      </c>
      <c r="F849">
        <v>127.58000199999999</v>
      </c>
    </row>
    <row r="850" spans="2:6">
      <c r="B850" s="1">
        <v>42045</v>
      </c>
      <c r="C850">
        <v>1427.72</v>
      </c>
      <c r="E850" s="1">
        <v>42013</v>
      </c>
      <c r="F850">
        <v>126.08000199999999</v>
      </c>
    </row>
    <row r="851" spans="2:6">
      <c r="B851" s="1">
        <v>42047</v>
      </c>
      <c r="C851">
        <v>1449.39</v>
      </c>
      <c r="E851" s="1">
        <v>42016</v>
      </c>
      <c r="F851">
        <v>126.040001</v>
      </c>
    </row>
    <row r="852" spans="2:6">
      <c r="B852" s="1">
        <v>42048</v>
      </c>
      <c r="C852">
        <v>1449.38</v>
      </c>
      <c r="E852" s="1">
        <v>42017</v>
      </c>
      <c r="F852">
        <v>126.410004</v>
      </c>
    </row>
    <row r="853" spans="2:6">
      <c r="B853" s="1">
        <v>42051</v>
      </c>
      <c r="C853">
        <v>1459.43</v>
      </c>
      <c r="E853" s="1">
        <v>42018</v>
      </c>
      <c r="F853">
        <v>125.82</v>
      </c>
    </row>
    <row r="854" spans="2:6">
      <c r="B854" s="1">
        <v>42052</v>
      </c>
      <c r="C854">
        <v>1462.07</v>
      </c>
      <c r="E854" s="1">
        <v>42019</v>
      </c>
      <c r="F854">
        <v>126.779999</v>
      </c>
    </row>
    <row r="855" spans="2:6">
      <c r="B855" s="1">
        <v>42053</v>
      </c>
      <c r="C855">
        <v>1482.67</v>
      </c>
      <c r="E855" s="1">
        <v>42020</v>
      </c>
      <c r="F855">
        <v>128.88000500000001</v>
      </c>
    </row>
    <row r="856" spans="2:6">
      <c r="B856" s="1">
        <v>42054</v>
      </c>
      <c r="C856">
        <v>1494.93</v>
      </c>
      <c r="E856" s="1">
        <v>42024</v>
      </c>
      <c r="F856">
        <v>129.16000399999999</v>
      </c>
    </row>
    <row r="857" spans="2:6">
      <c r="B857" s="1">
        <v>42055</v>
      </c>
      <c r="C857">
        <v>1500.33</v>
      </c>
      <c r="E857" s="1">
        <v>42025</v>
      </c>
      <c r="F857">
        <v>128.66000399999999</v>
      </c>
    </row>
    <row r="858" spans="2:6">
      <c r="B858" s="1">
        <v>42058</v>
      </c>
      <c r="C858">
        <v>1502.83</v>
      </c>
      <c r="E858" s="1">
        <v>42026</v>
      </c>
      <c r="F858">
        <v>129.86000100000001</v>
      </c>
    </row>
    <row r="859" spans="2:6">
      <c r="B859" s="1">
        <v>42059</v>
      </c>
      <c r="C859">
        <v>1508.28</v>
      </c>
      <c r="E859" s="1">
        <v>42027</v>
      </c>
      <c r="F859">
        <v>129.66000399999999</v>
      </c>
    </row>
    <row r="860" spans="2:6">
      <c r="B860" s="1">
        <v>42060</v>
      </c>
      <c r="C860">
        <v>1507.62</v>
      </c>
      <c r="E860" s="1">
        <v>42030</v>
      </c>
      <c r="F860">
        <v>131.86000100000001</v>
      </c>
    </row>
    <row r="861" spans="2:6">
      <c r="B861" s="1">
        <v>42061</v>
      </c>
      <c r="C861">
        <v>1521.68</v>
      </c>
      <c r="E861" s="1">
        <v>42031</v>
      </c>
      <c r="F861">
        <v>131.10000600000001</v>
      </c>
    </row>
    <row r="862" spans="2:6">
      <c r="B862" s="1">
        <v>42062</v>
      </c>
      <c r="C862">
        <v>1523.85</v>
      </c>
      <c r="E862" s="1">
        <v>42032</v>
      </c>
      <c r="F862">
        <v>130.949997</v>
      </c>
    </row>
    <row r="863" spans="2:6">
      <c r="B863" s="1">
        <v>42065</v>
      </c>
      <c r="C863">
        <v>1524.97</v>
      </c>
      <c r="E863" s="1">
        <v>42033</v>
      </c>
      <c r="F863">
        <v>132.14999399999999</v>
      </c>
    </row>
    <row r="864" spans="2:6">
      <c r="B864" s="1">
        <v>42066</v>
      </c>
      <c r="C864">
        <v>1526.83</v>
      </c>
      <c r="E864" s="1">
        <v>42034</v>
      </c>
      <c r="F864">
        <v>128.85000600000001</v>
      </c>
    </row>
    <row r="865" spans="2:6">
      <c r="B865" s="1">
        <v>42067</v>
      </c>
      <c r="C865">
        <v>1517.01</v>
      </c>
      <c r="E865" s="1">
        <v>42037</v>
      </c>
      <c r="F865">
        <v>131.08999600000001</v>
      </c>
    </row>
    <row r="866" spans="2:6">
      <c r="B866" s="1">
        <v>42068</v>
      </c>
      <c r="C866">
        <v>1523.72</v>
      </c>
      <c r="E866" s="1">
        <v>42038</v>
      </c>
      <c r="F866">
        <v>131.10000600000001</v>
      </c>
    </row>
    <row r="867" spans="2:6">
      <c r="B867" s="1">
        <v>42069</v>
      </c>
      <c r="C867">
        <v>1540.84</v>
      </c>
      <c r="E867" s="1">
        <v>42039</v>
      </c>
      <c r="F867">
        <v>132.679993</v>
      </c>
    </row>
    <row r="868" spans="2:6">
      <c r="B868" s="1">
        <v>42072</v>
      </c>
      <c r="C868">
        <v>1531.76</v>
      </c>
      <c r="E868" s="1">
        <v>42040</v>
      </c>
      <c r="F868">
        <v>131.740005</v>
      </c>
    </row>
    <row r="869" spans="2:6">
      <c r="B869" s="1">
        <v>42073</v>
      </c>
      <c r="C869">
        <v>1524.75</v>
      </c>
      <c r="E869" s="1">
        <v>42041</v>
      </c>
      <c r="F869">
        <v>129.570007</v>
      </c>
    </row>
    <row r="870" spans="2:6">
      <c r="B870" s="1">
        <v>42074</v>
      </c>
      <c r="C870">
        <v>1525.67</v>
      </c>
      <c r="E870" s="1">
        <v>42044</v>
      </c>
      <c r="F870">
        <v>129.16000399999999</v>
      </c>
    </row>
    <row r="871" spans="2:6">
      <c r="B871" s="1">
        <v>42075</v>
      </c>
      <c r="C871">
        <v>1546.63</v>
      </c>
      <c r="E871" s="1">
        <v>42045</v>
      </c>
      <c r="F871">
        <v>130.85000600000001</v>
      </c>
    </row>
    <row r="872" spans="2:6">
      <c r="B872" s="1">
        <v>42076</v>
      </c>
      <c r="C872">
        <v>1560.33</v>
      </c>
      <c r="E872" s="1">
        <v>42046</v>
      </c>
      <c r="F872">
        <v>131.020004</v>
      </c>
    </row>
    <row r="873" spans="2:6">
      <c r="B873" s="1">
        <v>42079</v>
      </c>
      <c r="C873">
        <v>1558.21</v>
      </c>
      <c r="E873" s="1">
        <v>42047</v>
      </c>
      <c r="F873">
        <v>131.820007</v>
      </c>
    </row>
    <row r="874" spans="2:6">
      <c r="B874" s="1">
        <v>42080</v>
      </c>
      <c r="C874">
        <v>1570.5</v>
      </c>
      <c r="E874" s="1">
        <v>42048</v>
      </c>
      <c r="F874">
        <v>132.490005</v>
      </c>
    </row>
    <row r="875" spans="2:6">
      <c r="B875" s="1">
        <v>42081</v>
      </c>
      <c r="C875">
        <v>1582.46</v>
      </c>
      <c r="E875" s="1">
        <v>42052</v>
      </c>
      <c r="F875">
        <v>132.08000200000001</v>
      </c>
    </row>
    <row r="876" spans="2:6">
      <c r="B876" s="1">
        <v>42082</v>
      </c>
      <c r="C876">
        <v>1575.81</v>
      </c>
      <c r="E876" s="1">
        <v>42053</v>
      </c>
      <c r="F876">
        <v>134.16000399999999</v>
      </c>
    </row>
    <row r="877" spans="2:6">
      <c r="B877" s="1">
        <v>42083</v>
      </c>
      <c r="C877">
        <v>1580.51</v>
      </c>
      <c r="E877" s="1">
        <v>42054</v>
      </c>
      <c r="F877">
        <v>135.279999</v>
      </c>
    </row>
    <row r="878" spans="2:6">
      <c r="B878" s="1">
        <v>42086</v>
      </c>
      <c r="C878">
        <v>1592.25</v>
      </c>
      <c r="E878" s="1">
        <v>42055</v>
      </c>
      <c r="F878">
        <v>136.89999399999999</v>
      </c>
    </row>
    <row r="879" spans="2:6">
      <c r="B879" s="1">
        <v>42087</v>
      </c>
      <c r="C879">
        <v>1587.59</v>
      </c>
      <c r="E879" s="1">
        <v>42058</v>
      </c>
      <c r="F879">
        <v>136.979996</v>
      </c>
    </row>
    <row r="880" spans="2:6">
      <c r="B880" s="1">
        <v>42088</v>
      </c>
      <c r="C880">
        <v>1592.01</v>
      </c>
      <c r="E880" s="1">
        <v>42059</v>
      </c>
      <c r="F880">
        <v>138.33999600000001</v>
      </c>
    </row>
    <row r="881" spans="2:6">
      <c r="B881" s="1">
        <v>42089</v>
      </c>
      <c r="C881">
        <v>1568.82</v>
      </c>
      <c r="E881" s="1">
        <v>42060</v>
      </c>
      <c r="F881">
        <v>136.86999499999999</v>
      </c>
    </row>
    <row r="882" spans="2:6">
      <c r="B882" s="1">
        <v>42090</v>
      </c>
      <c r="C882">
        <v>1552.78</v>
      </c>
      <c r="E882" s="1">
        <v>42061</v>
      </c>
      <c r="F882">
        <v>136.800003</v>
      </c>
    </row>
    <row r="883" spans="2:6">
      <c r="B883" s="1">
        <v>42093</v>
      </c>
      <c r="C883">
        <v>1557.77</v>
      </c>
      <c r="E883" s="1">
        <v>42062</v>
      </c>
      <c r="F883">
        <v>135.36999499999999</v>
      </c>
    </row>
    <row r="884" spans="2:6">
      <c r="B884" s="1">
        <v>42094</v>
      </c>
      <c r="C884">
        <v>1543.11</v>
      </c>
      <c r="E884" s="1">
        <v>42065</v>
      </c>
      <c r="F884">
        <v>135.86999499999999</v>
      </c>
    </row>
    <row r="885" spans="2:6">
      <c r="B885" s="1">
        <v>42095</v>
      </c>
      <c r="C885">
        <v>1528.99</v>
      </c>
      <c r="E885" s="1">
        <v>42066</v>
      </c>
      <c r="F885">
        <v>135.39999399999999</v>
      </c>
    </row>
    <row r="886" spans="2:6">
      <c r="B886" s="1">
        <v>42096</v>
      </c>
      <c r="C886">
        <v>1554.17</v>
      </c>
      <c r="E886" s="1">
        <v>42067</v>
      </c>
      <c r="F886">
        <v>135.520004</v>
      </c>
    </row>
    <row r="887" spans="2:6">
      <c r="B887" s="1">
        <v>42097</v>
      </c>
      <c r="C887">
        <v>1564.16</v>
      </c>
      <c r="E887" s="1">
        <v>42068</v>
      </c>
      <c r="F887">
        <v>134.89999399999999</v>
      </c>
    </row>
    <row r="888" spans="2:6">
      <c r="B888" s="1">
        <v>42100</v>
      </c>
      <c r="C888">
        <v>1560.71</v>
      </c>
      <c r="E888" s="1">
        <v>42069</v>
      </c>
      <c r="F888">
        <v>134.88999899999999</v>
      </c>
    </row>
    <row r="889" spans="2:6">
      <c r="B889" s="1">
        <v>42101</v>
      </c>
      <c r="C889">
        <v>1578.55</v>
      </c>
      <c r="E889" s="1">
        <v>42072</v>
      </c>
      <c r="F889">
        <v>135.38999899999999</v>
      </c>
    </row>
    <row r="890" spans="2:6">
      <c r="B890" s="1">
        <v>42102</v>
      </c>
      <c r="C890">
        <v>1588.47</v>
      </c>
      <c r="E890" s="1">
        <v>42073</v>
      </c>
      <c r="F890">
        <v>133.69000199999999</v>
      </c>
    </row>
    <row r="891" spans="2:6">
      <c r="B891" s="1">
        <v>42103</v>
      </c>
      <c r="C891">
        <v>1594.19</v>
      </c>
      <c r="E891" s="1">
        <v>42074</v>
      </c>
      <c r="F891">
        <v>134</v>
      </c>
    </row>
    <row r="892" spans="2:6">
      <c r="B892" s="1">
        <v>42104</v>
      </c>
      <c r="C892">
        <v>1589.54</v>
      </c>
      <c r="E892" s="1">
        <v>42075</v>
      </c>
      <c r="F892">
        <v>137.529999</v>
      </c>
    </row>
    <row r="893" spans="2:6">
      <c r="B893" s="1">
        <v>42107</v>
      </c>
      <c r="C893">
        <v>1586.26</v>
      </c>
      <c r="E893" s="1">
        <v>42076</v>
      </c>
      <c r="F893">
        <v>136.16999799999999</v>
      </c>
    </row>
    <row r="894" spans="2:6">
      <c r="B894" s="1">
        <v>42108</v>
      </c>
      <c r="C894">
        <v>1590.82</v>
      </c>
      <c r="E894" s="1">
        <v>42079</v>
      </c>
      <c r="F894">
        <v>137.520004</v>
      </c>
    </row>
    <row r="895" spans="2:6">
      <c r="B895" s="1">
        <v>42109</v>
      </c>
      <c r="C895">
        <v>1588.81</v>
      </c>
      <c r="E895" s="1">
        <v>42080</v>
      </c>
      <c r="F895">
        <v>136.96000699999999</v>
      </c>
    </row>
    <row r="896" spans="2:6">
      <c r="B896" s="1">
        <v>42110</v>
      </c>
      <c r="C896">
        <v>1599.42</v>
      </c>
      <c r="E896" s="1">
        <v>42081</v>
      </c>
      <c r="F896">
        <v>140.08000200000001</v>
      </c>
    </row>
    <row r="897" spans="2:6">
      <c r="B897" s="1">
        <v>42111</v>
      </c>
      <c r="C897">
        <v>1588.69</v>
      </c>
      <c r="E897" s="1">
        <v>42082</v>
      </c>
      <c r="F897">
        <v>140.10000600000001</v>
      </c>
    </row>
    <row r="898" spans="2:6">
      <c r="B898" s="1">
        <v>42114</v>
      </c>
      <c r="C898">
        <v>1582.68</v>
      </c>
      <c r="E898" s="1">
        <v>42083</v>
      </c>
      <c r="F898">
        <v>143.08999600000001</v>
      </c>
    </row>
    <row r="899" spans="2:6">
      <c r="B899" s="1">
        <v>42115</v>
      </c>
      <c r="C899">
        <v>1608.88</v>
      </c>
      <c r="E899" s="1">
        <v>42086</v>
      </c>
      <c r="F899">
        <v>145.320007</v>
      </c>
    </row>
    <row r="900" spans="2:6">
      <c r="B900" s="1">
        <v>42116</v>
      </c>
      <c r="C900">
        <v>1621.79</v>
      </c>
      <c r="E900" s="1">
        <v>42087</v>
      </c>
      <c r="F900">
        <v>144.520004</v>
      </c>
    </row>
    <row r="901" spans="2:6">
      <c r="B901" s="1">
        <v>42117</v>
      </c>
      <c r="C901">
        <v>1624.87</v>
      </c>
      <c r="E901" s="1">
        <v>42088</v>
      </c>
      <c r="F901">
        <v>143.80999800000001</v>
      </c>
    </row>
    <row r="902" spans="2:6">
      <c r="B902" s="1">
        <v>42118</v>
      </c>
      <c r="C902">
        <v>1618.84</v>
      </c>
      <c r="E902" s="1">
        <v>42089</v>
      </c>
      <c r="F902">
        <v>143.11000100000001</v>
      </c>
    </row>
    <row r="903" spans="2:6">
      <c r="B903" s="1">
        <v>42121</v>
      </c>
      <c r="C903">
        <v>1619.07</v>
      </c>
      <c r="E903" s="1">
        <v>42090</v>
      </c>
      <c r="F903">
        <v>142.39999399999999</v>
      </c>
    </row>
    <row r="904" spans="2:6">
      <c r="B904" s="1">
        <v>42122</v>
      </c>
      <c r="C904">
        <v>1627.43</v>
      </c>
      <c r="E904" s="1">
        <v>42093</v>
      </c>
      <c r="F904">
        <v>142.550003</v>
      </c>
    </row>
    <row r="905" spans="2:6">
      <c r="B905" s="1">
        <v>42124</v>
      </c>
      <c r="C905">
        <v>1592.79</v>
      </c>
      <c r="E905" s="1">
        <v>42094</v>
      </c>
      <c r="F905">
        <v>139.88999899999999</v>
      </c>
    </row>
    <row r="906" spans="2:6">
      <c r="B906" s="1">
        <v>42125</v>
      </c>
      <c r="C906">
        <v>1585.61</v>
      </c>
      <c r="E906" s="1">
        <v>42095</v>
      </c>
      <c r="F906">
        <v>138.479996</v>
      </c>
    </row>
    <row r="907" spans="2:6">
      <c r="B907" s="1">
        <v>42131</v>
      </c>
      <c r="C907">
        <v>1574.64</v>
      </c>
      <c r="E907" s="1">
        <v>42096</v>
      </c>
      <c r="F907">
        <v>140.020004</v>
      </c>
    </row>
    <row r="908" spans="2:6">
      <c r="B908" s="1">
        <v>42132</v>
      </c>
      <c r="C908">
        <v>1587.76</v>
      </c>
      <c r="E908" s="1">
        <v>42100</v>
      </c>
      <c r="F908">
        <v>140.63999899999999</v>
      </c>
    </row>
    <row r="909" spans="2:6">
      <c r="B909" s="1">
        <v>42135</v>
      </c>
      <c r="C909">
        <v>1598.33</v>
      </c>
      <c r="E909" s="1">
        <v>42101</v>
      </c>
      <c r="F909">
        <v>139.720001</v>
      </c>
    </row>
    <row r="910" spans="2:6">
      <c r="B910" s="1">
        <v>42136</v>
      </c>
      <c r="C910">
        <v>1602.27</v>
      </c>
      <c r="E910" s="1">
        <v>42102</v>
      </c>
      <c r="F910">
        <v>139.94000199999999</v>
      </c>
    </row>
    <row r="911" spans="2:6">
      <c r="B911" s="1">
        <v>42137</v>
      </c>
      <c r="C911">
        <v>1604.21</v>
      </c>
      <c r="E911" s="1">
        <v>42103</v>
      </c>
      <c r="F911">
        <v>139.91000399999999</v>
      </c>
    </row>
    <row r="912" spans="2:6">
      <c r="B912" s="1">
        <v>42138</v>
      </c>
      <c r="C912">
        <v>1591.49</v>
      </c>
      <c r="E912" s="1">
        <v>42104</v>
      </c>
      <c r="F912">
        <v>139.64999399999999</v>
      </c>
    </row>
    <row r="913" spans="2:6">
      <c r="B913" s="1">
        <v>42139</v>
      </c>
      <c r="C913">
        <v>1607.11</v>
      </c>
      <c r="E913" s="1">
        <v>42107</v>
      </c>
      <c r="F913">
        <v>137.55999800000001</v>
      </c>
    </row>
    <row r="914" spans="2:6">
      <c r="B914" s="1">
        <v>42142</v>
      </c>
      <c r="C914">
        <v>1626.66</v>
      </c>
      <c r="E914" s="1">
        <v>42108</v>
      </c>
      <c r="F914">
        <v>138.66000399999999</v>
      </c>
    </row>
    <row r="915" spans="2:6">
      <c r="B915" s="1">
        <v>42143</v>
      </c>
      <c r="C915">
        <v>1633.33</v>
      </c>
      <c r="E915" s="1">
        <v>42109</v>
      </c>
      <c r="F915">
        <v>139.08000200000001</v>
      </c>
    </row>
    <row r="916" spans="2:6">
      <c r="B916" s="1">
        <v>42144</v>
      </c>
      <c r="C916">
        <v>1643.4</v>
      </c>
      <c r="E916" s="1">
        <v>42110</v>
      </c>
      <c r="F916">
        <v>138.979996</v>
      </c>
    </row>
    <row r="917" spans="2:6">
      <c r="B917" s="1">
        <v>42145</v>
      </c>
      <c r="C917">
        <v>1646.8</v>
      </c>
      <c r="E917" s="1">
        <v>42111</v>
      </c>
      <c r="F917">
        <v>138.429993</v>
      </c>
    </row>
    <row r="918" spans="2:6">
      <c r="B918" s="1">
        <v>42146</v>
      </c>
      <c r="C918">
        <v>1647.85</v>
      </c>
      <c r="E918" s="1">
        <v>42114</v>
      </c>
      <c r="F918">
        <v>138.729996</v>
      </c>
    </row>
    <row r="919" spans="2:6">
      <c r="B919" s="1">
        <v>42149</v>
      </c>
      <c r="C919">
        <v>1659.15</v>
      </c>
      <c r="E919" s="1">
        <v>42115</v>
      </c>
      <c r="F919">
        <v>141.33000200000001</v>
      </c>
    </row>
    <row r="920" spans="2:6">
      <c r="B920" s="1">
        <v>42150</v>
      </c>
      <c r="C920">
        <v>1659.57</v>
      </c>
      <c r="E920" s="1">
        <v>42116</v>
      </c>
      <c r="F920">
        <v>141.66000399999999</v>
      </c>
    </row>
    <row r="921" spans="2:6">
      <c r="B921" s="1">
        <v>42151</v>
      </c>
      <c r="C921">
        <v>1661.33</v>
      </c>
      <c r="E921" s="1">
        <v>42117</v>
      </c>
      <c r="F921">
        <v>141.029999</v>
      </c>
    </row>
    <row r="922" spans="2:6">
      <c r="B922" s="1">
        <v>42152</v>
      </c>
      <c r="C922">
        <v>1672.76</v>
      </c>
      <c r="E922" s="1">
        <v>42118</v>
      </c>
      <c r="F922">
        <v>141.21000699999999</v>
      </c>
    </row>
    <row r="923" spans="2:6">
      <c r="B923" s="1">
        <v>42153</v>
      </c>
      <c r="C923">
        <v>1673.65</v>
      </c>
      <c r="E923" s="1">
        <v>42121</v>
      </c>
      <c r="F923">
        <v>140.66000399999999</v>
      </c>
    </row>
    <row r="924" spans="2:6">
      <c r="B924" s="1">
        <v>42156</v>
      </c>
      <c r="C924">
        <v>1678.56</v>
      </c>
      <c r="E924" s="1">
        <v>42122</v>
      </c>
      <c r="F924">
        <v>142.05999800000001</v>
      </c>
    </row>
    <row r="925" spans="2:6">
      <c r="B925" s="1">
        <v>42157</v>
      </c>
      <c r="C925">
        <v>1674.21</v>
      </c>
      <c r="E925" s="1">
        <v>42123</v>
      </c>
      <c r="F925">
        <v>140.78999300000001</v>
      </c>
    </row>
    <row r="926" spans="2:6">
      <c r="B926" s="1">
        <v>42158</v>
      </c>
      <c r="C926">
        <v>1669.99</v>
      </c>
      <c r="E926" s="1">
        <v>42124</v>
      </c>
      <c r="F926">
        <v>139.020004</v>
      </c>
    </row>
    <row r="927" spans="2:6">
      <c r="B927" s="1">
        <v>42159</v>
      </c>
      <c r="C927">
        <v>1673.89</v>
      </c>
      <c r="E927" s="1">
        <v>42125</v>
      </c>
      <c r="F927">
        <v>139.96000699999999</v>
      </c>
    </row>
    <row r="928" spans="2:6">
      <c r="B928" s="1">
        <v>42160</v>
      </c>
      <c r="C928">
        <v>1667.06</v>
      </c>
      <c r="E928" s="1">
        <v>42128</v>
      </c>
      <c r="F928">
        <v>140.05999800000001</v>
      </c>
    </row>
    <row r="929" spans="2:6">
      <c r="B929" s="1">
        <v>42163</v>
      </c>
      <c r="C929">
        <v>1661.99</v>
      </c>
      <c r="E929" s="1">
        <v>42129</v>
      </c>
      <c r="F929">
        <v>137.550003</v>
      </c>
    </row>
    <row r="930" spans="2:6">
      <c r="B930" s="1">
        <v>42164</v>
      </c>
      <c r="C930">
        <v>1634.37</v>
      </c>
      <c r="E930" s="1">
        <v>42130</v>
      </c>
      <c r="F930">
        <v>137.16000399999999</v>
      </c>
    </row>
    <row r="931" spans="2:6">
      <c r="B931" s="1">
        <v>42165</v>
      </c>
      <c r="C931">
        <v>1628.23</v>
      </c>
      <c r="E931" s="1">
        <v>42131</v>
      </c>
      <c r="F931">
        <v>137.91999799999999</v>
      </c>
    </row>
    <row r="932" spans="2:6">
      <c r="B932" s="1">
        <v>42166</v>
      </c>
      <c r="C932">
        <v>1648.88</v>
      </c>
      <c r="E932" s="1">
        <v>42132</v>
      </c>
      <c r="F932">
        <v>142.11999499999999</v>
      </c>
    </row>
    <row r="933" spans="2:6">
      <c r="B933" s="1">
        <v>42167</v>
      </c>
      <c r="C933">
        <v>1651.48</v>
      </c>
      <c r="E933" s="1">
        <v>42135</v>
      </c>
      <c r="F933">
        <v>137.449997</v>
      </c>
    </row>
    <row r="934" spans="2:6">
      <c r="B934" s="1">
        <v>42170</v>
      </c>
      <c r="C934">
        <v>1651.92</v>
      </c>
      <c r="E934" s="1">
        <v>42136</v>
      </c>
      <c r="F934">
        <v>137.66000399999999</v>
      </c>
    </row>
    <row r="935" spans="2:6">
      <c r="B935" s="1">
        <v>42171</v>
      </c>
      <c r="C935">
        <v>1639.86</v>
      </c>
      <c r="E935" s="1">
        <v>42137</v>
      </c>
      <c r="F935">
        <v>136.61999499999999</v>
      </c>
    </row>
    <row r="936" spans="2:6">
      <c r="B936" s="1">
        <v>42172</v>
      </c>
      <c r="C936">
        <v>1633.7</v>
      </c>
      <c r="E936" s="1">
        <v>42138</v>
      </c>
      <c r="F936">
        <v>137.949997</v>
      </c>
    </row>
    <row r="937" spans="2:6">
      <c r="B937" s="1">
        <v>42173</v>
      </c>
      <c r="C937">
        <v>1616.66</v>
      </c>
      <c r="E937" s="1">
        <v>42139</v>
      </c>
      <c r="F937">
        <v>139.36999499999999</v>
      </c>
    </row>
    <row r="938" spans="2:6">
      <c r="B938" s="1">
        <v>42174</v>
      </c>
      <c r="C938">
        <v>1631.01</v>
      </c>
      <c r="E938" s="1">
        <v>42142</v>
      </c>
      <c r="F938">
        <v>139.429993</v>
      </c>
    </row>
    <row r="939" spans="2:6">
      <c r="B939" s="1">
        <v>42177</v>
      </c>
      <c r="C939">
        <v>1648.61</v>
      </c>
      <c r="E939" s="1">
        <v>42143</v>
      </c>
      <c r="F939">
        <v>139.529999</v>
      </c>
    </row>
    <row r="940" spans="2:6">
      <c r="B940" s="1">
        <v>42178</v>
      </c>
      <c r="C940">
        <v>1676.4</v>
      </c>
      <c r="E940" s="1">
        <v>42144</v>
      </c>
      <c r="F940">
        <v>139.009995</v>
      </c>
    </row>
    <row r="941" spans="2:6">
      <c r="B941" s="1">
        <v>42179</v>
      </c>
      <c r="C941">
        <v>1679.89</v>
      </c>
      <c r="E941" s="1">
        <v>42145</v>
      </c>
      <c r="F941">
        <v>139.44000199999999</v>
      </c>
    </row>
    <row r="942" spans="2:6">
      <c r="B942" s="1">
        <v>42180</v>
      </c>
      <c r="C942">
        <v>1670.91</v>
      </c>
      <c r="E942" s="1">
        <v>42146</v>
      </c>
      <c r="F942">
        <v>138.220001</v>
      </c>
    </row>
    <row r="943" spans="2:6">
      <c r="B943" s="1">
        <v>42181</v>
      </c>
      <c r="C943">
        <v>1667.03</v>
      </c>
      <c r="E943" s="1">
        <v>42150</v>
      </c>
      <c r="F943">
        <v>137.699997</v>
      </c>
    </row>
    <row r="944" spans="2:6">
      <c r="B944" s="1">
        <v>42184</v>
      </c>
      <c r="C944">
        <v>1624.82</v>
      </c>
      <c r="E944" s="1">
        <v>42151</v>
      </c>
      <c r="F944">
        <v>138.770004</v>
      </c>
    </row>
    <row r="945" spans="2:6">
      <c r="B945" s="1">
        <v>42185</v>
      </c>
      <c r="C945">
        <v>1630.4</v>
      </c>
      <c r="E945" s="1">
        <v>42152</v>
      </c>
      <c r="F945">
        <v>139.740005</v>
      </c>
    </row>
    <row r="946" spans="2:6">
      <c r="B946" s="1">
        <v>42186</v>
      </c>
      <c r="C946">
        <v>1636.41</v>
      </c>
      <c r="E946" s="1">
        <v>42153</v>
      </c>
      <c r="F946">
        <v>137.88999899999999</v>
      </c>
    </row>
    <row r="947" spans="2:6">
      <c r="B947" s="1">
        <v>42187</v>
      </c>
      <c r="C947">
        <v>1648.24</v>
      </c>
      <c r="E947" s="1">
        <v>42156</v>
      </c>
      <c r="F947">
        <v>137.240005</v>
      </c>
    </row>
    <row r="948" spans="2:6">
      <c r="B948" s="1">
        <v>42188</v>
      </c>
      <c r="C948">
        <v>1652.09</v>
      </c>
      <c r="E948" s="1">
        <v>42157</v>
      </c>
      <c r="F948">
        <v>136.570007</v>
      </c>
    </row>
    <row r="949" spans="2:6">
      <c r="B949" s="1">
        <v>42191</v>
      </c>
      <c r="C949">
        <v>1620.36</v>
      </c>
      <c r="E949" s="1">
        <v>42158</v>
      </c>
      <c r="F949">
        <v>137.44000199999999</v>
      </c>
    </row>
    <row r="950" spans="2:6">
      <c r="B950" s="1">
        <v>42192</v>
      </c>
      <c r="C950">
        <v>1637.23</v>
      </c>
      <c r="E950" s="1">
        <v>42159</v>
      </c>
      <c r="F950">
        <v>136.85000600000001</v>
      </c>
    </row>
    <row r="951" spans="2:6">
      <c r="B951" s="1">
        <v>42193</v>
      </c>
      <c r="C951">
        <v>1582.48</v>
      </c>
      <c r="E951" s="1">
        <v>42160</v>
      </c>
      <c r="F951">
        <v>135.509995</v>
      </c>
    </row>
    <row r="952" spans="2:6">
      <c r="B952" s="1">
        <v>42194</v>
      </c>
      <c r="C952">
        <v>1579.89</v>
      </c>
      <c r="E952" s="1">
        <v>42163</v>
      </c>
      <c r="F952">
        <v>133.14999399999999</v>
      </c>
    </row>
    <row r="953" spans="2:6">
      <c r="B953" s="1">
        <v>42195</v>
      </c>
      <c r="C953">
        <v>1583.55</v>
      </c>
      <c r="E953" s="1">
        <v>42164</v>
      </c>
      <c r="F953">
        <v>132.300003</v>
      </c>
    </row>
    <row r="954" spans="2:6">
      <c r="B954" s="1">
        <v>42198</v>
      </c>
      <c r="C954">
        <v>1613.51</v>
      </c>
      <c r="E954" s="1">
        <v>42165</v>
      </c>
      <c r="F954">
        <v>134.240005</v>
      </c>
    </row>
    <row r="955" spans="2:6">
      <c r="B955" s="1">
        <v>42199</v>
      </c>
      <c r="C955">
        <v>1638.71</v>
      </c>
      <c r="E955" s="1">
        <v>42166</v>
      </c>
      <c r="F955">
        <v>135.179993</v>
      </c>
    </row>
    <row r="956" spans="2:6">
      <c r="B956" s="1">
        <v>42200</v>
      </c>
      <c r="C956">
        <v>1646.41</v>
      </c>
      <c r="E956" s="1">
        <v>42167</v>
      </c>
      <c r="F956">
        <v>135.490005</v>
      </c>
    </row>
    <row r="957" spans="2:6">
      <c r="B957" s="1">
        <v>42201</v>
      </c>
      <c r="C957">
        <v>1660.83</v>
      </c>
      <c r="E957" s="1">
        <v>42170</v>
      </c>
      <c r="F957">
        <v>135.509995</v>
      </c>
    </row>
    <row r="958" spans="2:6">
      <c r="B958" s="1">
        <v>42202</v>
      </c>
      <c r="C958">
        <v>1662.94</v>
      </c>
      <c r="E958" s="1">
        <v>42171</v>
      </c>
      <c r="F958">
        <v>136.05999800000001</v>
      </c>
    </row>
    <row r="959" spans="2:6">
      <c r="B959" s="1">
        <v>42206</v>
      </c>
      <c r="C959">
        <v>1673.88</v>
      </c>
      <c r="E959" s="1">
        <v>42172</v>
      </c>
      <c r="F959">
        <v>134.86999499999999</v>
      </c>
    </row>
    <row r="960" spans="2:6">
      <c r="B960" s="1">
        <v>42207</v>
      </c>
      <c r="C960">
        <v>1655.37</v>
      </c>
      <c r="E960" s="1">
        <v>42173</v>
      </c>
      <c r="F960">
        <v>134.479996</v>
      </c>
    </row>
    <row r="961" spans="2:6">
      <c r="B961" s="1">
        <v>42208</v>
      </c>
      <c r="C961">
        <v>1664.88</v>
      </c>
      <c r="E961" s="1">
        <v>42174</v>
      </c>
      <c r="F961">
        <v>134.020004</v>
      </c>
    </row>
    <row r="962" spans="2:6">
      <c r="B962" s="1">
        <v>42209</v>
      </c>
      <c r="C962">
        <v>1655.86</v>
      </c>
      <c r="E962" s="1">
        <v>42177</v>
      </c>
      <c r="F962">
        <v>135.479996</v>
      </c>
    </row>
    <row r="963" spans="2:6">
      <c r="B963" s="1">
        <v>42212</v>
      </c>
      <c r="C963">
        <v>1637.9</v>
      </c>
      <c r="E963" s="1">
        <v>42178</v>
      </c>
      <c r="F963">
        <v>137.10000600000001</v>
      </c>
    </row>
    <row r="964" spans="2:6">
      <c r="B964" s="1">
        <v>42213</v>
      </c>
      <c r="C964">
        <v>1629.46</v>
      </c>
      <c r="E964" s="1">
        <v>42179</v>
      </c>
      <c r="F964">
        <v>135.39999399999999</v>
      </c>
    </row>
    <row r="965" spans="2:6">
      <c r="B965" s="1">
        <v>42214</v>
      </c>
      <c r="C965">
        <v>1633.94</v>
      </c>
      <c r="E965" s="1">
        <v>42180</v>
      </c>
      <c r="F965">
        <v>134.86999499999999</v>
      </c>
    </row>
    <row r="966" spans="2:6">
      <c r="B966" s="1">
        <v>42215</v>
      </c>
      <c r="C966">
        <v>1647.21</v>
      </c>
      <c r="E966" s="1">
        <v>42181</v>
      </c>
      <c r="F966">
        <v>135.46000699999999</v>
      </c>
    </row>
    <row r="967" spans="2:6">
      <c r="B967" s="1">
        <v>42216</v>
      </c>
      <c r="C967">
        <v>1659.52</v>
      </c>
      <c r="E967" s="1">
        <v>42184</v>
      </c>
      <c r="F967">
        <v>132.449997</v>
      </c>
    </row>
    <row r="968" spans="2:6">
      <c r="E968" s="1">
        <v>42185</v>
      </c>
      <c r="F968">
        <v>133.75</v>
      </c>
    </row>
    <row r="969" spans="2:6">
      <c r="E969" s="1">
        <v>42186</v>
      </c>
      <c r="F969">
        <v>133.60000600000001</v>
      </c>
    </row>
    <row r="970" spans="2:6">
      <c r="E970" s="1">
        <v>42187</v>
      </c>
      <c r="F970">
        <v>132.75</v>
      </c>
    </row>
    <row r="971" spans="2:6">
      <c r="E971" s="1">
        <v>42191</v>
      </c>
      <c r="F971">
        <v>132.729996</v>
      </c>
    </row>
    <row r="972" spans="2:6">
      <c r="E972" s="1">
        <v>42192</v>
      </c>
      <c r="F972">
        <v>132.38000500000001</v>
      </c>
    </row>
    <row r="973" spans="2:6">
      <c r="E973" s="1">
        <v>42193</v>
      </c>
      <c r="F973">
        <v>128.11000100000001</v>
      </c>
    </row>
    <row r="974" spans="2:6">
      <c r="E974" s="1">
        <v>42194</v>
      </c>
      <c r="F974">
        <v>129.029999</v>
      </c>
    </row>
    <row r="975" spans="2:6">
      <c r="E975" s="1">
        <v>42195</v>
      </c>
      <c r="F975">
        <v>131.520004</v>
      </c>
    </row>
    <row r="976" spans="2:6">
      <c r="E976" s="1">
        <v>42198</v>
      </c>
      <c r="F976">
        <v>133.44000199999999</v>
      </c>
    </row>
    <row r="977" spans="5:6">
      <c r="E977" s="1">
        <v>42199</v>
      </c>
      <c r="F977">
        <v>133.449997</v>
      </c>
    </row>
    <row r="978" spans="5:6">
      <c r="E978" s="1">
        <v>42200</v>
      </c>
      <c r="F978">
        <v>133.990005</v>
      </c>
    </row>
    <row r="979" spans="5:6">
      <c r="E979" s="1">
        <v>42201</v>
      </c>
      <c r="F979">
        <v>135.770004</v>
      </c>
    </row>
    <row r="980" spans="5:6">
      <c r="E980" s="1">
        <v>42202</v>
      </c>
      <c r="F980">
        <v>135.36000100000001</v>
      </c>
    </row>
    <row r="981" spans="5:6">
      <c r="E981" s="1">
        <v>42205</v>
      </c>
      <c r="F981">
        <v>135.53999300000001</v>
      </c>
    </row>
    <row r="982" spans="5:6">
      <c r="E982" s="1">
        <v>42206</v>
      </c>
      <c r="F982">
        <v>134.55999800000001</v>
      </c>
    </row>
    <row r="983" spans="5:6">
      <c r="E983" s="1">
        <v>42207</v>
      </c>
      <c r="F983">
        <v>133.990005</v>
      </c>
    </row>
    <row r="984" spans="5:6">
      <c r="E984" s="1">
        <v>42208</v>
      </c>
      <c r="F984">
        <v>133.25</v>
      </c>
    </row>
    <row r="985" spans="5:6">
      <c r="E985" s="1">
        <v>42209</v>
      </c>
      <c r="F985">
        <v>132.550003</v>
      </c>
    </row>
    <row r="986" spans="5:6">
      <c r="E986" s="1">
        <v>42212</v>
      </c>
      <c r="F986">
        <v>131.78999300000001</v>
      </c>
    </row>
    <row r="987" spans="5:6">
      <c r="E987" s="1">
        <v>42213</v>
      </c>
      <c r="F987">
        <v>131.83999600000001</v>
      </c>
    </row>
    <row r="988" spans="5:6">
      <c r="E988" s="1">
        <v>42214</v>
      </c>
      <c r="F988">
        <v>132.570007</v>
      </c>
    </row>
    <row r="989" spans="5:6">
      <c r="E989" s="1">
        <v>42215</v>
      </c>
      <c r="F989">
        <v>132.270004</v>
      </c>
    </row>
  </sheetData>
  <sortState ref="E8:F990">
    <sortCondition ref="E8:E990"/>
  </sortState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GJ974"/>
  <sheetViews>
    <sheetView tabSelected="1" zoomScale="70" zoomScaleNormal="70" workbookViewId="0">
      <selection activeCell="C15" sqref="C15"/>
    </sheetView>
  </sheetViews>
  <sheetFormatPr defaultRowHeight="15"/>
  <cols>
    <col min="1" max="1" width="3.85546875" style="3" customWidth="1"/>
    <col min="2" max="2" width="15.28515625" style="3" bestFit="1" customWidth="1"/>
    <col min="3" max="3" width="13.28515625" style="3" bestFit="1" customWidth="1"/>
    <col min="4" max="4" width="14.85546875" style="3" bestFit="1" customWidth="1"/>
    <col min="5" max="5" width="17.85546875" style="3" bestFit="1" customWidth="1"/>
    <col min="6" max="7" width="15.140625" style="3" customWidth="1"/>
    <col min="8" max="8" width="14" style="3" bestFit="1" customWidth="1"/>
    <col min="9" max="10" width="15.85546875" style="3" bestFit="1" customWidth="1"/>
    <col min="11" max="11" width="14" style="3" customWidth="1"/>
    <col min="12" max="13" width="13" style="3" bestFit="1" customWidth="1"/>
    <col min="14" max="14" width="15.85546875" style="3" bestFit="1" customWidth="1"/>
    <col min="15" max="15" width="9.140625" style="3"/>
    <col min="16" max="16" width="17.140625" style="3" bestFit="1" customWidth="1"/>
    <col min="17" max="17" width="14" style="3" bestFit="1" customWidth="1"/>
    <col min="18" max="21" width="9.140625" style="3"/>
    <col min="22" max="22" width="11.5703125" style="3" bestFit="1" customWidth="1"/>
    <col min="23" max="23" width="13.85546875" style="3" bestFit="1" customWidth="1"/>
    <col min="24" max="24" width="15.140625" style="3" bestFit="1" customWidth="1"/>
    <col min="25" max="26" width="9.140625" style="3"/>
    <col min="27" max="27" width="12.42578125" style="3" bestFit="1" customWidth="1"/>
    <col min="28" max="29" width="19.140625" style="3" customWidth="1"/>
    <col min="30" max="31" width="9.140625" style="3"/>
    <col min="32" max="32" width="3.7109375" style="3" customWidth="1"/>
    <col min="33" max="33" width="4.7109375" style="3" customWidth="1"/>
    <col min="34" max="90" width="3.28515625" style="3" customWidth="1"/>
    <col min="91" max="16384" width="9.140625" style="3"/>
  </cols>
  <sheetData>
    <row r="2" spans="2:192">
      <c r="F2" s="4"/>
    </row>
    <row r="3" spans="2:192">
      <c r="B3" s="55" t="s">
        <v>10</v>
      </c>
      <c r="C3" s="5">
        <v>252</v>
      </c>
      <c r="F3" s="4"/>
    </row>
    <row r="4" spans="2:192">
      <c r="B4" s="55" t="s">
        <v>19</v>
      </c>
      <c r="C4" s="5">
        <v>0</v>
      </c>
      <c r="F4" s="4"/>
    </row>
    <row r="5" spans="2:192">
      <c r="B5" s="55" t="s">
        <v>20</v>
      </c>
      <c r="C5" s="5">
        <v>0</v>
      </c>
      <c r="F5" s="4"/>
    </row>
    <row r="6" spans="2:192">
      <c r="B6" s="55" t="s">
        <v>30</v>
      </c>
      <c r="C6" s="5">
        <v>4.0999999999999999E-4</v>
      </c>
      <c r="F6" s="4"/>
    </row>
    <row r="7" spans="2:192">
      <c r="B7" s="55" t="s">
        <v>21</v>
      </c>
      <c r="C7" s="5">
        <v>1</v>
      </c>
      <c r="F7" s="4"/>
    </row>
    <row r="8" spans="2:192">
      <c r="B8" s="55" t="s">
        <v>16</v>
      </c>
      <c r="C8" s="5" t="b">
        <v>1</v>
      </c>
      <c r="F8" s="4"/>
    </row>
    <row r="9" spans="2:192">
      <c r="B9" s="55" t="s">
        <v>17</v>
      </c>
      <c r="C9" s="5">
        <v>1</v>
      </c>
      <c r="F9" s="4"/>
    </row>
    <row r="10" spans="2:192">
      <c r="B10" s="55" t="s">
        <v>18</v>
      </c>
      <c r="C10" s="6">
        <v>0.01</v>
      </c>
    </row>
    <row r="11" spans="2:192">
      <c r="O11" s="7"/>
    </row>
    <row r="12" spans="2:192">
      <c r="D12" s="54" t="s">
        <v>2</v>
      </c>
      <c r="E12" s="54" t="s">
        <v>4</v>
      </c>
      <c r="F12" s="8"/>
      <c r="G12" s="8"/>
      <c r="O12" s="7"/>
      <c r="W12" s="5" t="s">
        <v>2</v>
      </c>
      <c r="X12" s="5" t="s">
        <v>4</v>
      </c>
      <c r="AB12" s="5" t="s">
        <v>1</v>
      </c>
      <c r="AC12" s="5" t="s">
        <v>3</v>
      </c>
      <c r="AH12" s="9" t="s">
        <v>4</v>
      </c>
    </row>
    <row r="13" spans="2:192" ht="18.75">
      <c r="C13" s="5"/>
      <c r="D13" s="54" t="str">
        <f>MarketData!C3</f>
        <v>Topix Index</v>
      </c>
      <c r="E13" s="54" t="str">
        <f>MarketData!F3</f>
        <v>Toyota Motors</v>
      </c>
      <c r="F13" s="5" t="str">
        <f>D13</f>
        <v>Topix Index</v>
      </c>
      <c r="G13" s="5" t="str">
        <f>E13</f>
        <v>Toyota Motors</v>
      </c>
      <c r="H13" s="5" t="s">
        <v>9</v>
      </c>
      <c r="I13" s="5" t="s">
        <v>28</v>
      </c>
      <c r="J13" s="5" t="s">
        <v>29</v>
      </c>
      <c r="K13" s="5" t="s">
        <v>27</v>
      </c>
      <c r="L13" s="5" t="s">
        <v>11</v>
      </c>
      <c r="M13" s="5" t="s">
        <v>12</v>
      </c>
      <c r="N13" s="5" t="s">
        <v>23</v>
      </c>
      <c r="O13" s="56" t="s">
        <v>13</v>
      </c>
      <c r="P13" s="5" t="s">
        <v>14</v>
      </c>
      <c r="Q13" s="5" t="s">
        <v>15</v>
      </c>
      <c r="V13" s="5" t="s">
        <v>22</v>
      </c>
      <c r="W13" s="5" t="str">
        <f>D13</f>
        <v>Topix Index</v>
      </c>
      <c r="X13" s="5" t="str">
        <f>E13</f>
        <v>Toyota Motors</v>
      </c>
      <c r="AA13" s="5" t="s">
        <v>26</v>
      </c>
      <c r="AB13" s="5" t="s">
        <v>5</v>
      </c>
      <c r="AC13" s="5" t="s">
        <v>7</v>
      </c>
      <c r="AH13" s="10">
        <v>0.05</v>
      </c>
      <c r="AI13" s="11">
        <v>4.8000000000000001E-2</v>
      </c>
      <c r="AJ13" s="11">
        <v>4.5999999999999999E-2</v>
      </c>
      <c r="AK13" s="11">
        <v>4.3999999999999997E-2</v>
      </c>
      <c r="AL13" s="11">
        <v>4.2000000000000003E-2</v>
      </c>
      <c r="AM13" s="11">
        <v>0.04</v>
      </c>
      <c r="AN13" s="11">
        <v>3.7999999999999999E-2</v>
      </c>
      <c r="AO13" s="11">
        <v>3.5999999999999997E-2</v>
      </c>
      <c r="AP13" s="11">
        <v>3.4000000000000002E-2</v>
      </c>
      <c r="AQ13" s="11">
        <v>3.2000000000000001E-2</v>
      </c>
      <c r="AR13" s="11">
        <v>0.03</v>
      </c>
      <c r="AS13" s="11">
        <v>2.8000000000000001E-2</v>
      </c>
      <c r="AT13" s="11">
        <v>2.5999999999999999E-2</v>
      </c>
      <c r="AU13" s="11">
        <v>2.4E-2</v>
      </c>
      <c r="AV13" s="11">
        <v>2.1999999999999999E-2</v>
      </c>
      <c r="AW13" s="11">
        <v>0.02</v>
      </c>
      <c r="AX13" s="11">
        <v>1.7999999999999999E-2</v>
      </c>
      <c r="AY13" s="11">
        <v>1.6E-2</v>
      </c>
      <c r="AZ13" s="11">
        <v>1.4E-2</v>
      </c>
      <c r="BA13" s="11">
        <v>1.2E-2</v>
      </c>
      <c r="BB13" s="11">
        <v>0.01</v>
      </c>
      <c r="BC13" s="11">
        <v>8.0000000000000002E-3</v>
      </c>
      <c r="BD13" s="11">
        <v>6.0000000000000097E-3</v>
      </c>
      <c r="BE13" s="11">
        <v>4.0000000000000001E-3</v>
      </c>
      <c r="BF13" s="11">
        <v>2E-3</v>
      </c>
      <c r="BG13" s="12">
        <v>0</v>
      </c>
      <c r="BH13" s="11">
        <v>-1.9999999999999901E-3</v>
      </c>
      <c r="BI13" s="11">
        <v>-4.0000000000000001E-3</v>
      </c>
      <c r="BJ13" s="11">
        <v>-6.0000000000000001E-3</v>
      </c>
      <c r="BK13" s="11">
        <v>-8.0000000000001008E-3</v>
      </c>
      <c r="BL13" s="11">
        <v>-1.0000000000000101E-2</v>
      </c>
      <c r="BM13" s="11">
        <v>-1.2000000000000101E-2</v>
      </c>
      <c r="BN13" s="11">
        <v>-1.4000000000000099E-2</v>
      </c>
      <c r="BO13" s="11">
        <v>-1.6000000000000101E-2</v>
      </c>
      <c r="BP13" s="11">
        <v>-1.8000000000000099E-2</v>
      </c>
      <c r="BQ13" s="11">
        <v>-2.0000000000000101E-2</v>
      </c>
      <c r="BR13" s="11">
        <v>-2.2000000000000099E-2</v>
      </c>
      <c r="BS13" s="11">
        <v>-2.4000000000000101E-2</v>
      </c>
      <c r="BT13" s="11">
        <v>-2.6000000000000099E-2</v>
      </c>
      <c r="BU13" s="11">
        <v>-2.8000000000000101E-2</v>
      </c>
      <c r="BV13" s="11">
        <v>-3.00000000000001E-2</v>
      </c>
      <c r="BW13" s="11">
        <v>-3.2000000000000098E-2</v>
      </c>
      <c r="BX13" s="11">
        <v>-3.40000000000001E-2</v>
      </c>
      <c r="BY13" s="11">
        <v>-3.6000000000000101E-2</v>
      </c>
      <c r="BZ13" s="11">
        <v>-3.8000000000000103E-2</v>
      </c>
      <c r="CA13" s="11">
        <v>-4.0000000000000098E-2</v>
      </c>
      <c r="CB13" s="11">
        <v>-4.20000000000001E-2</v>
      </c>
      <c r="CC13" s="11">
        <v>-4.4000000000000102E-2</v>
      </c>
      <c r="CD13" s="11">
        <v>-4.6000000000000103E-2</v>
      </c>
      <c r="CE13" s="11">
        <v>-4.8000000000000098E-2</v>
      </c>
      <c r="CF13" s="11">
        <v>-0.05</v>
      </c>
      <c r="CG13" s="11">
        <v>-5.1999999999999998E-2</v>
      </c>
      <c r="CH13" s="11">
        <v>-5.3999999999999999E-2</v>
      </c>
      <c r="CI13" s="11">
        <v>-5.6000000000000001E-2</v>
      </c>
      <c r="CJ13" s="11">
        <v>-5.8000000000000003E-2</v>
      </c>
      <c r="CK13" s="11">
        <v>-0.06</v>
      </c>
      <c r="CL13" s="13" t="s">
        <v>24</v>
      </c>
    </row>
    <row r="14" spans="2:192">
      <c r="C14" s="14">
        <v>40787</v>
      </c>
      <c r="D14" s="15">
        <f>VLOOKUP(C14,MarketData!$B$7:$C$5000,2)</f>
        <v>778.28</v>
      </c>
      <c r="E14" s="16">
        <f>VLOOKUP('Beta-GARCH'!C14,MarketData!$E$7:$F$5000,2)</f>
        <v>71.169998000000007</v>
      </c>
      <c r="F14" s="17">
        <v>100</v>
      </c>
      <c r="G14" s="17">
        <v>100</v>
      </c>
      <c r="H14" s="18"/>
      <c r="I14" s="19"/>
      <c r="J14" s="19"/>
      <c r="K14" s="19"/>
      <c r="L14" s="19"/>
      <c r="M14" s="20"/>
      <c r="N14" s="17" t="str">
        <f>IF(M14="","",L14-M14)</f>
        <v/>
      </c>
      <c r="O14" s="21" t="str">
        <f>IF(N14="","",_xlfn.NORM.INV(1-$C$10,0,1)*$C$7*SQRT(N14))</f>
        <v/>
      </c>
      <c r="P14" s="21"/>
      <c r="Q14" s="21"/>
      <c r="V14" s="14">
        <v>40787</v>
      </c>
      <c r="W14" s="15"/>
      <c r="X14" s="16"/>
      <c r="AA14" s="22">
        <v>0.05</v>
      </c>
      <c r="AB14" s="23">
        <f ca="1">SUMPRODUCT((W$15:W$973&gt;$AA14)*1)</f>
        <v>1</v>
      </c>
      <c r="AC14" s="23">
        <f>SUMPRODUCT((X$15:X$973&gt;$AA14)*1)</f>
        <v>4</v>
      </c>
      <c r="AF14" s="24" t="s">
        <v>2</v>
      </c>
      <c r="AG14" s="25">
        <v>0.05</v>
      </c>
      <c r="AH14" s="26">
        <f ca="1">SUMPRODUCT(($W$15:$W$973&gt;$AG14)*($X$15:$X$973&gt;AH$13)*1)</f>
        <v>0</v>
      </c>
      <c r="AI14" s="27">
        <f ca="1">SUMPRODUCT(($X$15:$X$973&gt;AI$13)*($X$15:$X$973&lt;=AH$13)*($W$15:$W$973&gt;$AG14)*1)</f>
        <v>0</v>
      </c>
      <c r="AJ14" s="27">
        <f t="shared" ref="AJ14:CL14" ca="1" si="0">SUMPRODUCT(($X$15:$X$973&gt;AJ$13)*($X$15:$X$973&lt;=AI$13)*($W$15:$W$973&gt;$AG14)*1)</f>
        <v>0</v>
      </c>
      <c r="AK14" s="27">
        <f t="shared" ca="1" si="0"/>
        <v>0</v>
      </c>
      <c r="AL14" s="27">
        <f t="shared" ca="1" si="0"/>
        <v>0</v>
      </c>
      <c r="AM14" s="27">
        <f t="shared" ca="1" si="0"/>
        <v>0</v>
      </c>
      <c r="AN14" s="27">
        <f t="shared" ca="1" si="0"/>
        <v>0</v>
      </c>
      <c r="AO14" s="27">
        <f t="shared" ca="1" si="0"/>
        <v>0</v>
      </c>
      <c r="AP14" s="27">
        <f t="shared" ca="1" si="0"/>
        <v>1</v>
      </c>
      <c r="AQ14" s="27">
        <f t="shared" ca="1" si="0"/>
        <v>0</v>
      </c>
      <c r="AR14" s="27">
        <f t="shared" ca="1" si="0"/>
        <v>0</v>
      </c>
      <c r="AS14" s="27">
        <f t="shared" ca="1" si="0"/>
        <v>0</v>
      </c>
      <c r="AT14" s="27">
        <f t="shared" ca="1" si="0"/>
        <v>0</v>
      </c>
      <c r="AU14" s="27">
        <f t="shared" ca="1" si="0"/>
        <v>0</v>
      </c>
      <c r="AV14" s="27">
        <f t="shared" ca="1" si="0"/>
        <v>0</v>
      </c>
      <c r="AW14" s="27">
        <f t="shared" ca="1" si="0"/>
        <v>0</v>
      </c>
      <c r="AX14" s="27">
        <f t="shared" ca="1" si="0"/>
        <v>0</v>
      </c>
      <c r="AY14" s="27">
        <f t="shared" ca="1" si="0"/>
        <v>0</v>
      </c>
      <c r="AZ14" s="27">
        <f t="shared" ca="1" si="0"/>
        <v>0</v>
      </c>
      <c r="BA14" s="27">
        <f t="shared" ca="1" si="0"/>
        <v>0</v>
      </c>
      <c r="BB14" s="27">
        <f t="shared" ca="1" si="0"/>
        <v>0</v>
      </c>
      <c r="BC14" s="27">
        <f t="shared" ca="1" si="0"/>
        <v>0</v>
      </c>
      <c r="BD14" s="27">
        <f t="shared" ca="1" si="0"/>
        <v>0</v>
      </c>
      <c r="BE14" s="27">
        <f t="shared" ca="1" si="0"/>
        <v>0</v>
      </c>
      <c r="BF14" s="27">
        <f t="shared" ca="1" si="0"/>
        <v>0</v>
      </c>
      <c r="BG14" s="9">
        <f t="shared" ca="1" si="0"/>
        <v>0</v>
      </c>
      <c r="BH14" s="27">
        <f t="shared" ca="1" si="0"/>
        <v>0</v>
      </c>
      <c r="BI14" s="27">
        <f t="shared" ca="1" si="0"/>
        <v>0</v>
      </c>
      <c r="BJ14" s="27">
        <f t="shared" ca="1" si="0"/>
        <v>0</v>
      </c>
      <c r="BK14" s="27">
        <f t="shared" ca="1" si="0"/>
        <v>0</v>
      </c>
      <c r="BL14" s="27">
        <f t="shared" ca="1" si="0"/>
        <v>0</v>
      </c>
      <c r="BM14" s="27">
        <f t="shared" ca="1" si="0"/>
        <v>0</v>
      </c>
      <c r="BN14" s="27">
        <f t="shared" ca="1" si="0"/>
        <v>0</v>
      </c>
      <c r="BO14" s="27">
        <f t="shared" ca="1" si="0"/>
        <v>0</v>
      </c>
      <c r="BP14" s="27">
        <f t="shared" ca="1" si="0"/>
        <v>0</v>
      </c>
      <c r="BQ14" s="27">
        <f t="shared" ca="1" si="0"/>
        <v>0</v>
      </c>
      <c r="BR14" s="27">
        <f t="shared" ca="1" si="0"/>
        <v>0</v>
      </c>
      <c r="BS14" s="27">
        <f t="shared" ca="1" si="0"/>
        <v>0</v>
      </c>
      <c r="BT14" s="27">
        <f t="shared" ca="1" si="0"/>
        <v>0</v>
      </c>
      <c r="BU14" s="27">
        <f t="shared" ca="1" si="0"/>
        <v>0</v>
      </c>
      <c r="BV14" s="27">
        <f t="shared" ca="1" si="0"/>
        <v>0</v>
      </c>
      <c r="BW14" s="27">
        <f t="shared" ca="1" si="0"/>
        <v>0</v>
      </c>
      <c r="BX14" s="27">
        <f t="shared" ca="1" si="0"/>
        <v>0</v>
      </c>
      <c r="BY14" s="27">
        <f t="shared" ca="1" si="0"/>
        <v>0</v>
      </c>
      <c r="BZ14" s="27">
        <f t="shared" ca="1" si="0"/>
        <v>0</v>
      </c>
      <c r="CA14" s="27">
        <f t="shared" ca="1" si="0"/>
        <v>0</v>
      </c>
      <c r="CB14" s="27">
        <f t="shared" ca="1" si="0"/>
        <v>0</v>
      </c>
      <c r="CC14" s="27">
        <f t="shared" ca="1" si="0"/>
        <v>0</v>
      </c>
      <c r="CD14" s="27">
        <f t="shared" ca="1" si="0"/>
        <v>0</v>
      </c>
      <c r="CE14" s="27">
        <f t="shared" ca="1" si="0"/>
        <v>0</v>
      </c>
      <c r="CF14" s="27">
        <f t="shared" ca="1" si="0"/>
        <v>0</v>
      </c>
      <c r="CG14" s="27">
        <f t="shared" ca="1" si="0"/>
        <v>0</v>
      </c>
      <c r="CH14" s="27">
        <f t="shared" ca="1" si="0"/>
        <v>0</v>
      </c>
      <c r="CI14" s="27">
        <f t="shared" ca="1" si="0"/>
        <v>0</v>
      </c>
      <c r="CJ14" s="27">
        <f t="shared" ca="1" si="0"/>
        <v>0</v>
      </c>
      <c r="CK14" s="27">
        <f t="shared" ca="1" si="0"/>
        <v>0</v>
      </c>
      <c r="CL14" s="28">
        <f t="shared" ca="1" si="0"/>
        <v>0</v>
      </c>
    </row>
    <row r="15" spans="2:192">
      <c r="C15" s="29">
        <v>40788</v>
      </c>
      <c r="D15" s="19">
        <f>VLOOKUP(C15,MarketData!$B$7:$C$5000,2)</f>
        <v>769.78</v>
      </c>
      <c r="E15" s="17">
        <f>VLOOKUP('Beta-GARCH'!C15,MarketData!$E$7:$F$5000,2)</f>
        <v>69.339995999999999</v>
      </c>
      <c r="F15" s="17">
        <f>F14*D15/D14</f>
        <v>98.907848075242853</v>
      </c>
      <c r="G15" s="17">
        <f>G14*E15/E14</f>
        <v>97.428688982118558</v>
      </c>
      <c r="H15" s="18" t="str">
        <f t="array" aca="1" ref="H15" ca="1">IF(ROW()-ROW($C$14)&gt;=$C$3,IF($C$8,_xlfn.COVARIANCE.P(OFFSET(E15,-$C$3+1,0):E15/OFFSET(E14,-$C$3+1,0):E14,OFFSET(D15,-$C$3+1,0):D15/OFFSET(D14,-$C$3+1,0):D14)/_xlfn.VAR.P(OFFSET(D15,-$C$3+1,0):D15/OFFSET(D14,-$C$3+1,0):D14),$C$9),"")</f>
        <v/>
      </c>
      <c r="I15" s="19" t="str">
        <f t="array" aca="1" ref="I15" ca="1">IF(ROW()-ROW($C$14)&gt;=$C$3,_xlfn.VAR.P(OFFSET(E15,-$C$3+1,0):E15/OFFSET(E14,-$C$3+1,0):E14),"")</f>
        <v/>
      </c>
      <c r="J15" s="19" t="str">
        <f t="array" aca="1" ref="J15" ca="1">IF(ROW()-ROW($C$14)&gt;=$C$3,_xlfn.VAR.P(OFFSET(D15,-$C$3+1,0):D15/OFFSET(D14,-$C$3+1,0):D14),"")</f>
        <v/>
      </c>
      <c r="K15" s="19" t="e">
        <f ca="1">H15/I15*J15</f>
        <v>#VALUE!</v>
      </c>
      <c r="L15" s="19" t="str">
        <f t="array" aca="1" ref="L15" ca="1">IF(ROW()-ROW($C$14)&lt;$C$3,"",IF(L14="",_xlfn.VAR.P(OFFSET(E15,-$C$3+1,0):E15/OFFSET(E14,-$C$3+1,0):E14),$C$4*L14+$C$5*(1-$C$4)*(E15/E14-1)^2+(1-$C$4)*(1-$C$5)*$C$6))</f>
        <v/>
      </c>
      <c r="M15" s="30" t="str">
        <f t="array" aca="1" ref="M15" ca="1">IF(ROW()-ROW($C$14)&gt;=$C$3,_xlfn.VAR.P(OFFSET(D15,-$C$3+1,0):D15/OFFSET(D14,-$C$3+1,0):D14)*H15^2,"")</f>
        <v/>
      </c>
      <c r="N15" s="17" t="str">
        <f t="shared" ref="N15:N33" ca="1" si="1">IF(M15="","",L15-M15)</f>
        <v/>
      </c>
      <c r="O15" s="18" t="str">
        <f t="shared" ref="O15:O33" ca="1" si="2">IF(N15="","",_xlfn.NORM.INV(1-$C$10,0,1)*$C$7*SQRT(N15))</f>
        <v/>
      </c>
      <c r="P15" s="18" t="str">
        <f t="shared" ref="P15:P78" ca="1" si="3">IF(ROW()-ROW($C$14)&gt;=$C$3,$C$7*(E15/E14-1),"")</f>
        <v/>
      </c>
      <c r="Q15" s="18" t="str">
        <f t="shared" ref="Q15:Q33" ca="1" si="4">IF(P15="","",P15-H15*$C$7*(D15/D14-1))</f>
        <v/>
      </c>
      <c r="V15" s="29">
        <v>40788</v>
      </c>
      <c r="W15" s="19">
        <f>D15/D14-1</f>
        <v>-1.0921519247571565E-2</v>
      </c>
      <c r="X15" s="17">
        <f>E15/E14-1</f>
        <v>-2.5713110178814502E-2</v>
      </c>
      <c r="AA15" s="31">
        <v>4.8000000000000001E-2</v>
      </c>
      <c r="AB15" s="32">
        <f t="shared" ref="AB15:AB46" ca="1" si="5">SUMPRODUCT((W$15:W$973&gt;$AA15)*(W$15:W$973&lt;=$AA14)*1)</f>
        <v>0</v>
      </c>
      <c r="AC15" s="32">
        <f t="shared" ref="AC15:AC46" si="6">SUMPRODUCT((X$15:X$973&gt;$AA15)*(X$15:X$973&lt;=$AA14)*1)</f>
        <v>0</v>
      </c>
      <c r="AG15" s="33">
        <v>4.8000000000000001E-2</v>
      </c>
      <c r="AH15" s="34">
        <f ca="1">SUMPRODUCT(($W$15:$W$973&gt;$AG15)*($W$15:$W$973&lt;=$AG14)*($X$15:$X$973&gt;AH$13)*1)</f>
        <v>0</v>
      </c>
      <c r="AI15" s="35">
        <f ca="1">SUMPRODUCT(($W$15:$W$973&gt;$AG15)*($W$15:$W$973&lt;=$AG14)*($X$15:$X$973&gt;AI$13)*($X$15:$X$973&lt;=AH$13)*1)</f>
        <v>0</v>
      </c>
      <c r="AJ15" s="35">
        <f t="shared" ref="AJ15:CL15" ca="1" si="7">SUMPRODUCT(($W$15:$W$973&gt;$AG15)*($W$15:$W$973&lt;=$AG14)*($X$15:$X$973&gt;AJ$13)*($X$15:$X$973&lt;=AI$13)*1)</f>
        <v>0</v>
      </c>
      <c r="AK15" s="35">
        <f t="shared" ca="1" si="7"/>
        <v>0</v>
      </c>
      <c r="AL15" s="35">
        <f t="shared" ca="1" si="7"/>
        <v>0</v>
      </c>
      <c r="AM15" s="35">
        <f t="shared" ca="1" si="7"/>
        <v>0</v>
      </c>
      <c r="AN15" s="35">
        <f t="shared" ca="1" si="7"/>
        <v>0</v>
      </c>
      <c r="AO15" s="35">
        <f t="shared" ca="1" si="7"/>
        <v>0</v>
      </c>
      <c r="AP15" s="35">
        <f t="shared" ca="1" si="7"/>
        <v>0</v>
      </c>
      <c r="AQ15" s="35">
        <f t="shared" ca="1" si="7"/>
        <v>0</v>
      </c>
      <c r="AR15" s="35">
        <f t="shared" ca="1" si="7"/>
        <v>0</v>
      </c>
      <c r="AS15" s="35">
        <f t="shared" ca="1" si="7"/>
        <v>0</v>
      </c>
      <c r="AT15" s="35">
        <f t="shared" ca="1" si="7"/>
        <v>0</v>
      </c>
      <c r="AU15" s="35">
        <f t="shared" ca="1" si="7"/>
        <v>0</v>
      </c>
      <c r="AV15" s="35">
        <f t="shared" ca="1" si="7"/>
        <v>0</v>
      </c>
      <c r="AW15" s="35">
        <f t="shared" ca="1" si="7"/>
        <v>0</v>
      </c>
      <c r="AX15" s="35">
        <f t="shared" ca="1" si="7"/>
        <v>0</v>
      </c>
      <c r="AY15" s="35">
        <f t="shared" ca="1" si="7"/>
        <v>0</v>
      </c>
      <c r="AZ15" s="35">
        <f t="shared" ca="1" si="7"/>
        <v>0</v>
      </c>
      <c r="BA15" s="35">
        <f t="shared" ca="1" si="7"/>
        <v>0</v>
      </c>
      <c r="BB15" s="35">
        <f t="shared" ca="1" si="7"/>
        <v>0</v>
      </c>
      <c r="BC15" s="35">
        <f t="shared" ca="1" si="7"/>
        <v>0</v>
      </c>
      <c r="BD15" s="35">
        <f t="shared" ca="1" si="7"/>
        <v>0</v>
      </c>
      <c r="BE15" s="35">
        <f t="shared" ca="1" si="7"/>
        <v>0</v>
      </c>
      <c r="BF15" s="35">
        <f t="shared" ca="1" si="7"/>
        <v>0</v>
      </c>
      <c r="BG15" s="36">
        <f t="shared" ca="1" si="7"/>
        <v>0</v>
      </c>
      <c r="BH15" s="35">
        <f t="shared" ca="1" si="7"/>
        <v>0</v>
      </c>
      <c r="BI15" s="35">
        <f t="shared" ca="1" si="7"/>
        <v>0</v>
      </c>
      <c r="BJ15" s="35">
        <f t="shared" ca="1" si="7"/>
        <v>0</v>
      </c>
      <c r="BK15" s="35">
        <f t="shared" ca="1" si="7"/>
        <v>0</v>
      </c>
      <c r="BL15" s="35">
        <f t="shared" ca="1" si="7"/>
        <v>0</v>
      </c>
      <c r="BM15" s="35">
        <f t="shared" ca="1" si="7"/>
        <v>0</v>
      </c>
      <c r="BN15" s="35">
        <f t="shared" ca="1" si="7"/>
        <v>0</v>
      </c>
      <c r="BO15" s="35">
        <f t="shared" ca="1" si="7"/>
        <v>0</v>
      </c>
      <c r="BP15" s="35">
        <f t="shared" ca="1" si="7"/>
        <v>0</v>
      </c>
      <c r="BQ15" s="35">
        <f t="shared" ca="1" si="7"/>
        <v>0</v>
      </c>
      <c r="BR15" s="35">
        <f t="shared" ca="1" si="7"/>
        <v>0</v>
      </c>
      <c r="BS15" s="35">
        <f t="shared" ca="1" si="7"/>
        <v>0</v>
      </c>
      <c r="BT15" s="35">
        <f t="shared" ca="1" si="7"/>
        <v>0</v>
      </c>
      <c r="BU15" s="35">
        <f t="shared" ca="1" si="7"/>
        <v>0</v>
      </c>
      <c r="BV15" s="35">
        <f t="shared" ca="1" si="7"/>
        <v>0</v>
      </c>
      <c r="BW15" s="35">
        <f t="shared" ca="1" si="7"/>
        <v>0</v>
      </c>
      <c r="BX15" s="35">
        <f t="shared" ca="1" si="7"/>
        <v>0</v>
      </c>
      <c r="BY15" s="35">
        <f t="shared" ca="1" si="7"/>
        <v>0</v>
      </c>
      <c r="BZ15" s="35">
        <f t="shared" ca="1" si="7"/>
        <v>0</v>
      </c>
      <c r="CA15" s="35">
        <f t="shared" ca="1" si="7"/>
        <v>0</v>
      </c>
      <c r="CB15" s="35">
        <f t="shared" ca="1" si="7"/>
        <v>0</v>
      </c>
      <c r="CC15" s="35">
        <f t="shared" ca="1" si="7"/>
        <v>0</v>
      </c>
      <c r="CD15" s="35">
        <f t="shared" ca="1" si="7"/>
        <v>0</v>
      </c>
      <c r="CE15" s="35">
        <f t="shared" ca="1" si="7"/>
        <v>0</v>
      </c>
      <c r="CF15" s="35">
        <f t="shared" ca="1" si="7"/>
        <v>0</v>
      </c>
      <c r="CG15" s="35">
        <f t="shared" ca="1" si="7"/>
        <v>0</v>
      </c>
      <c r="CH15" s="35">
        <f t="shared" ca="1" si="7"/>
        <v>0</v>
      </c>
      <c r="CI15" s="35">
        <f t="shared" ca="1" si="7"/>
        <v>0</v>
      </c>
      <c r="CJ15" s="35">
        <f t="shared" ca="1" si="7"/>
        <v>0</v>
      </c>
      <c r="CK15" s="35">
        <f t="shared" ca="1" si="7"/>
        <v>0</v>
      </c>
      <c r="CL15" s="37">
        <f t="shared" ca="1" si="7"/>
        <v>0</v>
      </c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38"/>
      <c r="DO15" s="38"/>
      <c r="DP15" s="38"/>
      <c r="DQ15" s="38"/>
      <c r="DR15" s="38"/>
      <c r="DS15" s="38"/>
      <c r="DT15" s="38"/>
      <c r="DU15" s="38"/>
      <c r="DV15" s="38"/>
      <c r="DW15" s="38"/>
      <c r="DX15" s="38"/>
      <c r="DY15" s="38"/>
      <c r="DZ15" s="38"/>
      <c r="EA15" s="38"/>
      <c r="EB15" s="38"/>
      <c r="EC15" s="38"/>
      <c r="ED15" s="38"/>
      <c r="EE15" s="38"/>
      <c r="EF15" s="38"/>
      <c r="EG15" s="38"/>
      <c r="EH15" s="38"/>
      <c r="EI15" s="38"/>
      <c r="EJ15" s="38"/>
      <c r="EK15" s="38"/>
      <c r="EL15" s="38"/>
      <c r="EM15" s="38"/>
      <c r="EN15" s="38"/>
      <c r="EO15" s="38"/>
      <c r="EP15" s="38"/>
      <c r="EQ15" s="38"/>
      <c r="ER15" s="38"/>
      <c r="ES15" s="38"/>
      <c r="ET15" s="38"/>
      <c r="EU15" s="38"/>
      <c r="EV15" s="38"/>
      <c r="EW15" s="38"/>
      <c r="EX15" s="38"/>
      <c r="EY15" s="38"/>
      <c r="EZ15" s="38"/>
      <c r="FA15" s="38"/>
      <c r="FB15" s="38"/>
      <c r="FC15" s="38"/>
      <c r="FD15" s="38"/>
      <c r="FE15" s="38"/>
      <c r="FF15" s="38"/>
      <c r="FG15" s="38"/>
      <c r="FH15" s="38"/>
      <c r="FI15" s="38"/>
      <c r="FJ15" s="38"/>
      <c r="FK15" s="38"/>
      <c r="FL15" s="38"/>
      <c r="FM15" s="38"/>
      <c r="FN15" s="38"/>
      <c r="FO15" s="38"/>
      <c r="FP15" s="38"/>
      <c r="FQ15" s="38"/>
      <c r="FR15" s="38"/>
      <c r="FS15" s="38"/>
      <c r="FT15" s="38"/>
      <c r="FU15" s="38"/>
      <c r="FV15" s="38"/>
      <c r="FW15" s="38"/>
      <c r="FX15" s="38"/>
      <c r="FY15" s="38"/>
      <c r="FZ15" s="38"/>
      <c r="GA15" s="38"/>
      <c r="GB15" s="38"/>
      <c r="GC15" s="38"/>
      <c r="GD15" s="38"/>
      <c r="GE15" s="38"/>
      <c r="GF15" s="38"/>
      <c r="GG15" s="38"/>
      <c r="GH15" s="38"/>
      <c r="GI15" s="38"/>
      <c r="GJ15" s="38"/>
    </row>
    <row r="16" spans="2:192">
      <c r="C16" s="29">
        <v>40791</v>
      </c>
      <c r="D16" s="19">
        <f>VLOOKUP(C16,MarketData!$B$7:$C$5000,2)</f>
        <v>755.82</v>
      </c>
      <c r="E16" s="17">
        <f>VLOOKUP('Beta-GARCH'!C16,MarketData!$E$7:$F$5000,2)</f>
        <v>69.339995999999999</v>
      </c>
      <c r="F16" s="17">
        <f t="shared" ref="F16:F79" si="8">F15*D16/D15</f>
        <v>97.114149149406401</v>
      </c>
      <c r="G16" s="17">
        <f t="shared" ref="G16:G79" si="9">G15*E16/E15</f>
        <v>97.428688982118558</v>
      </c>
      <c r="H16" s="18" t="str">
        <f t="array" aca="1" ref="H16" ca="1">IF(ROW()-ROW($C$14)&gt;=$C$3,IF($C$8,_xlfn.COVARIANCE.P(OFFSET(E16,-$C$3+1,0):E16/OFFSET(E15,-$C$3+1,0):E15,OFFSET(D16,-$C$3+1,0):D16/OFFSET(D15,-$C$3+1,0):D15)/_xlfn.VAR.P(OFFSET(D16,-$C$3+1,0):D16/OFFSET(D15,-$C$3+1,0):D15),$C$9),"")</f>
        <v/>
      </c>
      <c r="I16" s="19" t="str">
        <f t="array" aca="1" ref="I16" ca="1">IF(ROW()-ROW($C$14)&gt;=$C$3,_xlfn.VAR.P(OFFSET(E16,-$C$3+1,0):E16/OFFSET(E15,-$C$3+1,0):E15),"")</f>
        <v/>
      </c>
      <c r="J16" s="19" t="str">
        <f t="array" aca="1" ref="J16" ca="1">IF(ROW()-ROW($C$14)&gt;=$C$3,_xlfn.VAR.P(OFFSET(D16,-$C$3+1,0):D16/OFFSET(D15,-$C$3+1,0):D15),"")</f>
        <v/>
      </c>
      <c r="K16" s="19" t="e">
        <f t="shared" ref="K16:K79" ca="1" si="10">H16/I16*J16</f>
        <v>#VALUE!</v>
      </c>
      <c r="L16" s="19" t="str">
        <f t="array" aca="1" ref="L16" ca="1">IF(ROW()-ROW($C$14)&lt;$C$3,"",IF(L15="",_xlfn.VAR.P(OFFSET(E16,-$C$3+1,0):E16/OFFSET(E15,-$C$3+1,0):E15),$C$4*L15+$C$5*(1-$C$4)*(E16/E15-1)^2+(1-$C$4)*(1-$C$5)*$C$6))</f>
        <v/>
      </c>
      <c r="M16" s="30" t="str">
        <f t="array" aca="1" ref="M16" ca="1">IF(ROW()-ROW($C$14)&gt;=$C$3,_xlfn.VAR.P(OFFSET(D16,-$C$3+1,0):D16/OFFSET(D15,-$C$3+1,0):D15)*H16^2,"")</f>
        <v/>
      </c>
      <c r="N16" s="17" t="str">
        <f t="shared" ca="1" si="1"/>
        <v/>
      </c>
      <c r="O16" s="18" t="str">
        <f t="shared" ca="1" si="2"/>
        <v/>
      </c>
      <c r="P16" s="18" t="str">
        <f t="shared" ca="1" si="3"/>
        <v/>
      </c>
      <c r="Q16" s="18" t="str">
        <f t="shared" ca="1" si="4"/>
        <v/>
      </c>
      <c r="V16" s="29">
        <v>40791</v>
      </c>
      <c r="W16" s="19">
        <f t="shared" ref="W16:W79" ca="1" si="11">D16/D15-1</f>
        <v>-1.813505157317663E-2</v>
      </c>
      <c r="X16" s="17">
        <f t="shared" ref="X16:X79" si="12">E16/E15-1</f>
        <v>0</v>
      </c>
      <c r="AA16" s="31">
        <v>4.5999999999999999E-2</v>
      </c>
      <c r="AB16" s="32">
        <f t="shared" ca="1" si="5"/>
        <v>0</v>
      </c>
      <c r="AC16" s="32">
        <f t="shared" si="6"/>
        <v>2</v>
      </c>
      <c r="AG16" s="33">
        <v>4.5999999999999999E-2</v>
      </c>
      <c r="AH16" s="34">
        <f t="shared" ref="AH16:AH70" ca="1" si="13">SUMPRODUCT(($W$15:$W$973&gt;$AG16)*($W$15:$W$973&lt;=$AG15)*($X$15:$X$973&gt;AH$13)*1)</f>
        <v>0</v>
      </c>
      <c r="AI16" s="35">
        <f t="shared" ref="AI16:AI70" ca="1" si="14">SUMPRODUCT(($W$15:$W$973&gt;$AG16)*($W$15:$W$973&lt;=$AG15)*($X$15:$X$973&gt;AI$13)*($X$15:$X$973&lt;=AH$13)*1)</f>
        <v>0</v>
      </c>
      <c r="AJ16" s="35">
        <f t="shared" ref="AJ16:AJ70" ca="1" si="15">SUMPRODUCT(($W$15:$W$973&gt;$AG16)*($W$15:$W$973&lt;=$AG15)*($X$15:$X$973&gt;AJ$13)*($X$15:$X$973&lt;=AI$13)*1)</f>
        <v>0</v>
      </c>
      <c r="AK16" s="35">
        <f t="shared" ref="AK16:AK70" ca="1" si="16">SUMPRODUCT(($W$15:$W$973&gt;$AG16)*($W$15:$W$973&lt;=$AG15)*($X$15:$X$973&gt;AK$13)*($X$15:$X$973&lt;=AJ$13)*1)</f>
        <v>0</v>
      </c>
      <c r="AL16" s="35">
        <f t="shared" ref="AL16:AL70" ca="1" si="17">SUMPRODUCT(($W$15:$W$973&gt;$AG16)*($W$15:$W$973&lt;=$AG15)*($X$15:$X$973&gt;AL$13)*($X$15:$X$973&lt;=AK$13)*1)</f>
        <v>0</v>
      </c>
      <c r="AM16" s="35">
        <f t="shared" ref="AM16:AM70" ca="1" si="18">SUMPRODUCT(($W$15:$W$973&gt;$AG16)*($W$15:$W$973&lt;=$AG15)*($X$15:$X$973&gt;AM$13)*($X$15:$X$973&lt;=AL$13)*1)</f>
        <v>0</v>
      </c>
      <c r="AN16" s="35">
        <f t="shared" ref="AN16:AN70" ca="1" si="19">SUMPRODUCT(($W$15:$W$973&gt;$AG16)*($W$15:$W$973&lt;=$AG15)*($X$15:$X$973&gt;AN$13)*($X$15:$X$973&lt;=AM$13)*1)</f>
        <v>0</v>
      </c>
      <c r="AO16" s="35">
        <f t="shared" ref="AO16:AO70" ca="1" si="20">SUMPRODUCT(($W$15:$W$973&gt;$AG16)*($W$15:$W$973&lt;=$AG15)*($X$15:$X$973&gt;AO$13)*($X$15:$X$973&lt;=AN$13)*1)</f>
        <v>0</v>
      </c>
      <c r="AP16" s="35">
        <f t="shared" ref="AP16:AP70" ca="1" si="21">SUMPRODUCT(($W$15:$W$973&gt;$AG16)*($W$15:$W$973&lt;=$AG15)*($X$15:$X$973&gt;AP$13)*($X$15:$X$973&lt;=AO$13)*1)</f>
        <v>0</v>
      </c>
      <c r="AQ16" s="35">
        <f t="shared" ref="AQ16:AQ70" ca="1" si="22">SUMPRODUCT(($W$15:$W$973&gt;$AG16)*($W$15:$W$973&lt;=$AG15)*($X$15:$X$973&gt;AQ$13)*($X$15:$X$973&lt;=AP$13)*1)</f>
        <v>0</v>
      </c>
      <c r="AR16" s="35">
        <f t="shared" ref="AR16:AR70" ca="1" si="23">SUMPRODUCT(($W$15:$W$973&gt;$AG16)*($W$15:$W$973&lt;=$AG15)*($X$15:$X$973&gt;AR$13)*($X$15:$X$973&lt;=AQ$13)*1)</f>
        <v>0</v>
      </c>
      <c r="AS16" s="35">
        <f t="shared" ref="AS16:AS70" ca="1" si="24">SUMPRODUCT(($W$15:$W$973&gt;$AG16)*($W$15:$W$973&lt;=$AG15)*($X$15:$X$973&gt;AS$13)*($X$15:$X$973&lt;=AR$13)*1)</f>
        <v>0</v>
      </c>
      <c r="AT16" s="35">
        <f t="shared" ref="AT16:AT70" ca="1" si="25">SUMPRODUCT(($W$15:$W$973&gt;$AG16)*($W$15:$W$973&lt;=$AG15)*($X$15:$X$973&gt;AT$13)*($X$15:$X$973&lt;=AS$13)*1)</f>
        <v>0</v>
      </c>
      <c r="AU16" s="35">
        <f t="shared" ref="AU16:AU70" ca="1" si="26">SUMPRODUCT(($W$15:$W$973&gt;$AG16)*($W$15:$W$973&lt;=$AG15)*($X$15:$X$973&gt;AU$13)*($X$15:$X$973&lt;=AT$13)*1)</f>
        <v>0</v>
      </c>
      <c r="AV16" s="35">
        <f t="shared" ref="AV16:AV70" ca="1" si="27">SUMPRODUCT(($W$15:$W$973&gt;$AG16)*($W$15:$W$973&lt;=$AG15)*($X$15:$X$973&gt;AV$13)*($X$15:$X$973&lt;=AU$13)*1)</f>
        <v>0</v>
      </c>
      <c r="AW16" s="35">
        <f t="shared" ref="AW16:AW70" ca="1" si="28">SUMPRODUCT(($W$15:$W$973&gt;$AG16)*($W$15:$W$973&lt;=$AG15)*($X$15:$X$973&gt;AW$13)*($X$15:$X$973&lt;=AV$13)*1)</f>
        <v>0</v>
      </c>
      <c r="AX16" s="35">
        <f t="shared" ref="AX16:AX70" ca="1" si="29">SUMPRODUCT(($W$15:$W$973&gt;$AG16)*($W$15:$W$973&lt;=$AG15)*($X$15:$X$973&gt;AX$13)*($X$15:$X$973&lt;=AW$13)*1)</f>
        <v>0</v>
      </c>
      <c r="AY16" s="35">
        <f t="shared" ref="AY16:AY70" ca="1" si="30">SUMPRODUCT(($W$15:$W$973&gt;$AG16)*($W$15:$W$973&lt;=$AG15)*($X$15:$X$973&gt;AY$13)*($X$15:$X$973&lt;=AX$13)*1)</f>
        <v>0</v>
      </c>
      <c r="AZ16" s="35">
        <f t="shared" ref="AZ16:AZ70" ca="1" si="31">SUMPRODUCT(($W$15:$W$973&gt;$AG16)*($W$15:$W$973&lt;=$AG15)*($X$15:$X$973&gt;AZ$13)*($X$15:$X$973&lt;=AY$13)*1)</f>
        <v>0</v>
      </c>
      <c r="BA16" s="35">
        <f t="shared" ref="BA16:BA70" ca="1" si="32">SUMPRODUCT(($W$15:$W$973&gt;$AG16)*($W$15:$W$973&lt;=$AG15)*($X$15:$X$973&gt;BA$13)*($X$15:$X$973&lt;=AZ$13)*1)</f>
        <v>0</v>
      </c>
      <c r="BB16" s="35">
        <f t="shared" ref="BB16:BB70" ca="1" si="33">SUMPRODUCT(($W$15:$W$973&gt;$AG16)*($W$15:$W$973&lt;=$AG15)*($X$15:$X$973&gt;BB$13)*($X$15:$X$973&lt;=BA$13)*1)</f>
        <v>0</v>
      </c>
      <c r="BC16" s="35">
        <f t="shared" ref="BC16:BC70" ca="1" si="34">SUMPRODUCT(($W$15:$W$973&gt;$AG16)*($W$15:$W$973&lt;=$AG15)*($X$15:$X$973&gt;BC$13)*($X$15:$X$973&lt;=BB$13)*1)</f>
        <v>0</v>
      </c>
      <c r="BD16" s="35">
        <f t="shared" ref="BD16:BD70" ca="1" si="35">SUMPRODUCT(($W$15:$W$973&gt;$AG16)*($W$15:$W$973&lt;=$AG15)*($X$15:$X$973&gt;BD$13)*($X$15:$X$973&lt;=BC$13)*1)</f>
        <v>0</v>
      </c>
      <c r="BE16" s="35">
        <f t="shared" ref="BE16:BE70" ca="1" si="36">SUMPRODUCT(($W$15:$W$973&gt;$AG16)*($W$15:$W$973&lt;=$AG15)*($X$15:$X$973&gt;BE$13)*($X$15:$X$973&lt;=BD$13)*1)</f>
        <v>0</v>
      </c>
      <c r="BF16" s="35">
        <f t="shared" ref="BF16:BF70" ca="1" si="37">SUMPRODUCT(($W$15:$W$973&gt;$AG16)*($W$15:$W$973&lt;=$AG15)*($X$15:$X$973&gt;BF$13)*($X$15:$X$973&lt;=BE$13)*1)</f>
        <v>0</v>
      </c>
      <c r="BG16" s="36">
        <f t="shared" ref="BG16:BG70" ca="1" si="38">SUMPRODUCT(($W$15:$W$973&gt;$AG16)*($W$15:$W$973&lt;=$AG15)*($X$15:$X$973&gt;BG$13)*($X$15:$X$973&lt;=BF$13)*1)</f>
        <v>0</v>
      </c>
      <c r="BH16" s="35">
        <f t="shared" ref="BH16:BH70" ca="1" si="39">SUMPRODUCT(($W$15:$W$973&gt;$AG16)*($W$15:$W$973&lt;=$AG15)*($X$15:$X$973&gt;BH$13)*($X$15:$X$973&lt;=BG$13)*1)</f>
        <v>0</v>
      </c>
      <c r="BI16" s="35">
        <f t="shared" ref="BI16:BI70" ca="1" si="40">SUMPRODUCT(($W$15:$W$973&gt;$AG16)*($W$15:$W$973&lt;=$AG15)*($X$15:$X$973&gt;BI$13)*($X$15:$X$973&lt;=BH$13)*1)</f>
        <v>0</v>
      </c>
      <c r="BJ16" s="35">
        <f t="shared" ref="BJ16:BJ70" ca="1" si="41">SUMPRODUCT(($W$15:$W$973&gt;$AG16)*($W$15:$W$973&lt;=$AG15)*($X$15:$X$973&gt;BJ$13)*($X$15:$X$973&lt;=BI$13)*1)</f>
        <v>0</v>
      </c>
      <c r="BK16" s="35">
        <f t="shared" ref="BK16:BK70" ca="1" si="42">SUMPRODUCT(($W$15:$W$973&gt;$AG16)*($W$15:$W$973&lt;=$AG15)*($X$15:$X$973&gt;BK$13)*($X$15:$X$973&lt;=BJ$13)*1)</f>
        <v>0</v>
      </c>
      <c r="BL16" s="35">
        <f t="shared" ref="BL16:BL70" ca="1" si="43">SUMPRODUCT(($W$15:$W$973&gt;$AG16)*($W$15:$W$973&lt;=$AG15)*($X$15:$X$973&gt;BL$13)*($X$15:$X$973&lt;=BK$13)*1)</f>
        <v>0</v>
      </c>
      <c r="BM16" s="35">
        <f t="shared" ref="BM16:BM70" ca="1" si="44">SUMPRODUCT(($W$15:$W$973&gt;$AG16)*($W$15:$W$973&lt;=$AG15)*($X$15:$X$973&gt;BM$13)*($X$15:$X$973&lt;=BL$13)*1)</f>
        <v>0</v>
      </c>
      <c r="BN16" s="35">
        <f t="shared" ref="BN16:BN70" ca="1" si="45">SUMPRODUCT(($W$15:$W$973&gt;$AG16)*($W$15:$W$973&lt;=$AG15)*($X$15:$X$973&gt;BN$13)*($X$15:$X$973&lt;=BM$13)*1)</f>
        <v>0</v>
      </c>
      <c r="BO16" s="35">
        <f t="shared" ref="BO16:BO70" ca="1" si="46">SUMPRODUCT(($W$15:$W$973&gt;$AG16)*($W$15:$W$973&lt;=$AG15)*($X$15:$X$973&gt;BO$13)*($X$15:$X$973&lt;=BN$13)*1)</f>
        <v>0</v>
      </c>
      <c r="BP16" s="35">
        <f t="shared" ref="BP16:BP70" ca="1" si="47">SUMPRODUCT(($W$15:$W$973&gt;$AG16)*($W$15:$W$973&lt;=$AG15)*($X$15:$X$973&gt;BP$13)*($X$15:$X$973&lt;=BO$13)*1)</f>
        <v>0</v>
      </c>
      <c r="BQ16" s="35">
        <f t="shared" ref="BQ16:BQ70" ca="1" si="48">SUMPRODUCT(($W$15:$W$973&gt;$AG16)*($W$15:$W$973&lt;=$AG15)*($X$15:$X$973&gt;BQ$13)*($X$15:$X$973&lt;=BP$13)*1)</f>
        <v>0</v>
      </c>
      <c r="BR16" s="35">
        <f t="shared" ref="BR16:BR70" ca="1" si="49">SUMPRODUCT(($W$15:$W$973&gt;$AG16)*($W$15:$W$973&lt;=$AG15)*($X$15:$X$973&gt;BR$13)*($X$15:$X$973&lt;=BQ$13)*1)</f>
        <v>0</v>
      </c>
      <c r="BS16" s="35">
        <f t="shared" ref="BS16:BS70" ca="1" si="50">SUMPRODUCT(($W$15:$W$973&gt;$AG16)*($W$15:$W$973&lt;=$AG15)*($X$15:$X$973&gt;BS$13)*($X$15:$X$973&lt;=BR$13)*1)</f>
        <v>0</v>
      </c>
      <c r="BT16" s="35">
        <f t="shared" ref="BT16:BT70" ca="1" si="51">SUMPRODUCT(($W$15:$W$973&gt;$AG16)*($W$15:$W$973&lt;=$AG15)*($X$15:$X$973&gt;BT$13)*($X$15:$X$973&lt;=BS$13)*1)</f>
        <v>0</v>
      </c>
      <c r="BU16" s="35">
        <f t="shared" ref="BU16:BU70" ca="1" si="52">SUMPRODUCT(($W$15:$W$973&gt;$AG16)*($W$15:$W$973&lt;=$AG15)*($X$15:$X$973&gt;BU$13)*($X$15:$X$973&lt;=BT$13)*1)</f>
        <v>0</v>
      </c>
      <c r="BV16" s="35">
        <f t="shared" ref="BV16:BV70" ca="1" si="53">SUMPRODUCT(($W$15:$W$973&gt;$AG16)*($W$15:$W$973&lt;=$AG15)*($X$15:$X$973&gt;BV$13)*($X$15:$X$973&lt;=BU$13)*1)</f>
        <v>0</v>
      </c>
      <c r="BW16" s="35">
        <f t="shared" ref="BW16:BW70" ca="1" si="54">SUMPRODUCT(($W$15:$W$973&gt;$AG16)*($W$15:$W$973&lt;=$AG15)*($X$15:$X$973&gt;BW$13)*($X$15:$X$973&lt;=BV$13)*1)</f>
        <v>0</v>
      </c>
      <c r="BX16" s="35">
        <f t="shared" ref="BX16:BX70" ca="1" si="55">SUMPRODUCT(($W$15:$W$973&gt;$AG16)*($W$15:$W$973&lt;=$AG15)*($X$15:$X$973&gt;BX$13)*($X$15:$X$973&lt;=BW$13)*1)</f>
        <v>0</v>
      </c>
      <c r="BY16" s="35">
        <f t="shared" ref="BY16:BY70" ca="1" si="56">SUMPRODUCT(($W$15:$W$973&gt;$AG16)*($W$15:$W$973&lt;=$AG15)*($X$15:$X$973&gt;BY$13)*($X$15:$X$973&lt;=BX$13)*1)</f>
        <v>0</v>
      </c>
      <c r="BZ16" s="35">
        <f t="shared" ref="BZ16:BZ70" ca="1" si="57">SUMPRODUCT(($W$15:$W$973&gt;$AG16)*($W$15:$W$973&lt;=$AG15)*($X$15:$X$973&gt;BZ$13)*($X$15:$X$973&lt;=BY$13)*1)</f>
        <v>0</v>
      </c>
      <c r="CA16" s="35">
        <f t="shared" ref="CA16:CA70" ca="1" si="58">SUMPRODUCT(($W$15:$W$973&gt;$AG16)*($W$15:$W$973&lt;=$AG15)*($X$15:$X$973&gt;CA$13)*($X$15:$X$973&lt;=BZ$13)*1)</f>
        <v>0</v>
      </c>
      <c r="CB16" s="35">
        <f t="shared" ref="CB16:CB70" ca="1" si="59">SUMPRODUCT(($W$15:$W$973&gt;$AG16)*($W$15:$W$973&lt;=$AG15)*($X$15:$X$973&gt;CB$13)*($X$15:$X$973&lt;=CA$13)*1)</f>
        <v>0</v>
      </c>
      <c r="CC16" s="35">
        <f t="shared" ref="CC16:CC70" ca="1" si="60">SUMPRODUCT(($W$15:$W$973&gt;$AG16)*($W$15:$W$973&lt;=$AG15)*($X$15:$X$973&gt;CC$13)*($X$15:$X$973&lt;=CB$13)*1)</f>
        <v>0</v>
      </c>
      <c r="CD16" s="35">
        <f t="shared" ref="CD16:CD70" ca="1" si="61">SUMPRODUCT(($W$15:$W$973&gt;$AG16)*($W$15:$W$973&lt;=$AG15)*($X$15:$X$973&gt;CD$13)*($X$15:$X$973&lt;=CC$13)*1)</f>
        <v>0</v>
      </c>
      <c r="CE16" s="35">
        <f t="shared" ref="CE16:CE70" ca="1" si="62">SUMPRODUCT(($W$15:$W$973&gt;$AG16)*($W$15:$W$973&lt;=$AG15)*($X$15:$X$973&gt;CE$13)*($X$15:$X$973&lt;=CD$13)*1)</f>
        <v>0</v>
      </c>
      <c r="CF16" s="35">
        <f t="shared" ref="CF16:CF70" ca="1" si="63">SUMPRODUCT(($W$15:$W$973&gt;$AG16)*($W$15:$W$973&lt;=$AG15)*($X$15:$X$973&gt;CF$13)*($X$15:$X$973&lt;=CE$13)*1)</f>
        <v>0</v>
      </c>
      <c r="CG16" s="35">
        <f t="shared" ref="CG16:CG70" ca="1" si="64">SUMPRODUCT(($W$15:$W$973&gt;$AG16)*($W$15:$W$973&lt;=$AG15)*($X$15:$X$973&gt;CG$13)*($X$15:$X$973&lt;=CF$13)*1)</f>
        <v>0</v>
      </c>
      <c r="CH16" s="35">
        <f t="shared" ref="CH16:CH70" ca="1" si="65">SUMPRODUCT(($W$15:$W$973&gt;$AG16)*($W$15:$W$973&lt;=$AG15)*($X$15:$X$973&gt;CH$13)*($X$15:$X$973&lt;=CG$13)*1)</f>
        <v>0</v>
      </c>
      <c r="CI16" s="35">
        <f t="shared" ref="CI16:CI70" ca="1" si="66">SUMPRODUCT(($W$15:$W$973&gt;$AG16)*($W$15:$W$973&lt;=$AG15)*($X$15:$X$973&gt;CI$13)*($X$15:$X$973&lt;=CH$13)*1)</f>
        <v>0</v>
      </c>
      <c r="CJ16" s="35">
        <f t="shared" ref="CJ16:CJ70" ca="1" si="67">SUMPRODUCT(($W$15:$W$973&gt;$AG16)*($W$15:$W$973&lt;=$AG15)*($X$15:$X$973&gt;CJ$13)*($X$15:$X$973&lt;=CI$13)*1)</f>
        <v>0</v>
      </c>
      <c r="CK16" s="35">
        <f t="shared" ref="CK16:CK70" ca="1" si="68">SUMPRODUCT(($W$15:$W$973&gt;$AG16)*($W$15:$W$973&lt;=$AG15)*($X$15:$X$973&gt;CK$13)*($X$15:$X$973&lt;=CJ$13)*1)</f>
        <v>0</v>
      </c>
      <c r="CL16" s="37">
        <f t="shared" ref="CL16:CL70" ca="1" si="69">SUMPRODUCT(($W$15:$W$973&gt;$AG16)*($W$15:$W$973&lt;=$AG15)*($X$15:$X$973&gt;CL$13)*($X$15:$X$973&lt;=CK$13)*1)</f>
        <v>0</v>
      </c>
    </row>
    <row r="17" spans="3:90">
      <c r="C17" s="29">
        <v>40792</v>
      </c>
      <c r="D17" s="19">
        <f>VLOOKUP(C17,MarketData!$B$7:$C$5000,2)</f>
        <v>741.2</v>
      </c>
      <c r="E17" s="17">
        <f>VLOOKUP('Beta-GARCH'!C17,MarketData!$E$7:$F$5000,2)</f>
        <v>68.269997000000004</v>
      </c>
      <c r="F17" s="17">
        <f t="shared" si="8"/>
        <v>95.235647838824093</v>
      </c>
      <c r="G17" s="17">
        <f t="shared" si="9"/>
        <v>95.925247883244282</v>
      </c>
      <c r="H17" s="18" t="str">
        <f t="array" aca="1" ref="H17" ca="1">IF(ROW()-ROW($C$14)&gt;=$C$3,IF($C$8,_xlfn.COVARIANCE.P(OFFSET(E17,-$C$3+1,0):E17/OFFSET(E16,-$C$3+1,0):E16,OFFSET(D17,-$C$3+1,0):D17/OFFSET(D16,-$C$3+1,0):D16)/_xlfn.VAR.P(OFFSET(D17,-$C$3+1,0):D17/OFFSET(D16,-$C$3+1,0):D16),$C$9),"")</f>
        <v/>
      </c>
      <c r="I17" s="19" t="str">
        <f t="array" aca="1" ref="I17" ca="1">IF(ROW()-ROW($C$14)&gt;=$C$3,_xlfn.VAR.P(OFFSET(E17,-$C$3+1,0):E17/OFFSET(E16,-$C$3+1,0):E16),"")</f>
        <v/>
      </c>
      <c r="J17" s="19" t="str">
        <f t="array" aca="1" ref="J17" ca="1">IF(ROW()-ROW($C$14)&gt;=$C$3,_xlfn.VAR.P(OFFSET(D17,-$C$3+1,0):D17/OFFSET(D16,-$C$3+1,0):D16),"")</f>
        <v/>
      </c>
      <c r="K17" s="19" t="e">
        <f t="shared" ca="1" si="10"/>
        <v>#VALUE!</v>
      </c>
      <c r="L17" s="19" t="str">
        <f t="array" aca="1" ref="L17" ca="1">IF(ROW()-ROW($C$14)&lt;$C$3,"",IF(L16="",_xlfn.VAR.P(OFFSET(E17,-$C$3+1,0):E17/OFFSET(E16,-$C$3+1,0):E16),$C$4*L16+$C$5*(1-$C$4)*(E17/E16-1)^2+(1-$C$4)*(1-$C$5)*$C$6))</f>
        <v/>
      </c>
      <c r="M17" s="30" t="str">
        <f t="array" aca="1" ref="M17" ca="1">IF(ROW()-ROW($C$14)&gt;=$C$3,_xlfn.VAR.P(OFFSET(D17,-$C$3+1,0):D17/OFFSET(D16,-$C$3+1,0):D16)*H17^2,"")</f>
        <v/>
      </c>
      <c r="N17" s="17" t="str">
        <f t="shared" ca="1" si="1"/>
        <v/>
      </c>
      <c r="O17" s="18" t="str">
        <f t="shared" ca="1" si="2"/>
        <v/>
      </c>
      <c r="P17" s="18" t="str">
        <f t="shared" ca="1" si="3"/>
        <v/>
      </c>
      <c r="Q17" s="18" t="str">
        <f t="shared" ca="1" si="4"/>
        <v/>
      </c>
      <c r="V17" s="29">
        <v>40792</v>
      </c>
      <c r="W17" s="19">
        <f t="shared" ca="1" si="11"/>
        <v>-1.934322986954562E-2</v>
      </c>
      <c r="X17" s="17">
        <f t="shared" si="12"/>
        <v>-1.5431195006125997E-2</v>
      </c>
      <c r="AA17" s="31">
        <v>4.3999999999999997E-2</v>
      </c>
      <c r="AB17" s="32">
        <f t="shared" ca="1" si="5"/>
        <v>0</v>
      </c>
      <c r="AC17" s="32">
        <f t="shared" si="6"/>
        <v>1</v>
      </c>
      <c r="AG17" s="33">
        <v>4.3999999999999997E-2</v>
      </c>
      <c r="AH17" s="34">
        <f t="shared" ca="1" si="13"/>
        <v>0</v>
      </c>
      <c r="AI17" s="35">
        <f t="shared" ca="1" si="14"/>
        <v>0</v>
      </c>
      <c r="AJ17" s="35">
        <f t="shared" ca="1" si="15"/>
        <v>0</v>
      </c>
      <c r="AK17" s="35">
        <f t="shared" ca="1" si="16"/>
        <v>0</v>
      </c>
      <c r="AL17" s="35">
        <f t="shared" ca="1" si="17"/>
        <v>0</v>
      </c>
      <c r="AM17" s="35">
        <f t="shared" ca="1" si="18"/>
        <v>0</v>
      </c>
      <c r="AN17" s="35">
        <f t="shared" ca="1" si="19"/>
        <v>0</v>
      </c>
      <c r="AO17" s="35">
        <f t="shared" ca="1" si="20"/>
        <v>0</v>
      </c>
      <c r="AP17" s="35">
        <f t="shared" ca="1" si="21"/>
        <v>0</v>
      </c>
      <c r="AQ17" s="35">
        <f t="shared" ca="1" si="22"/>
        <v>0</v>
      </c>
      <c r="AR17" s="35">
        <f t="shared" ca="1" si="23"/>
        <v>0</v>
      </c>
      <c r="AS17" s="35">
        <f t="shared" ca="1" si="24"/>
        <v>0</v>
      </c>
      <c r="AT17" s="35">
        <f t="shared" ca="1" si="25"/>
        <v>0</v>
      </c>
      <c r="AU17" s="35">
        <f t="shared" ca="1" si="26"/>
        <v>0</v>
      </c>
      <c r="AV17" s="35">
        <f t="shared" ca="1" si="27"/>
        <v>0</v>
      </c>
      <c r="AW17" s="35">
        <f t="shared" ca="1" si="28"/>
        <v>0</v>
      </c>
      <c r="AX17" s="35">
        <f t="shared" ca="1" si="29"/>
        <v>0</v>
      </c>
      <c r="AY17" s="35">
        <f t="shared" ca="1" si="30"/>
        <v>0</v>
      </c>
      <c r="AZ17" s="35">
        <f t="shared" ca="1" si="31"/>
        <v>0</v>
      </c>
      <c r="BA17" s="35">
        <f t="shared" ca="1" si="32"/>
        <v>0</v>
      </c>
      <c r="BB17" s="35">
        <f t="shared" ca="1" si="33"/>
        <v>0</v>
      </c>
      <c r="BC17" s="35">
        <f t="shared" ca="1" si="34"/>
        <v>0</v>
      </c>
      <c r="BD17" s="35">
        <f t="shared" ca="1" si="35"/>
        <v>0</v>
      </c>
      <c r="BE17" s="35">
        <f t="shared" ca="1" si="36"/>
        <v>0</v>
      </c>
      <c r="BF17" s="35">
        <f t="shared" ca="1" si="37"/>
        <v>0</v>
      </c>
      <c r="BG17" s="36">
        <f t="shared" ca="1" si="38"/>
        <v>0</v>
      </c>
      <c r="BH17" s="35">
        <f t="shared" ca="1" si="39"/>
        <v>0</v>
      </c>
      <c r="BI17" s="35">
        <f t="shared" ca="1" si="40"/>
        <v>0</v>
      </c>
      <c r="BJ17" s="35">
        <f t="shared" ca="1" si="41"/>
        <v>0</v>
      </c>
      <c r="BK17" s="35">
        <f t="shared" ca="1" si="42"/>
        <v>0</v>
      </c>
      <c r="BL17" s="35">
        <f t="shared" ca="1" si="43"/>
        <v>0</v>
      </c>
      <c r="BM17" s="35">
        <f t="shared" ca="1" si="44"/>
        <v>0</v>
      </c>
      <c r="BN17" s="35">
        <f t="shared" ca="1" si="45"/>
        <v>0</v>
      </c>
      <c r="BO17" s="35">
        <f t="shared" ca="1" si="46"/>
        <v>0</v>
      </c>
      <c r="BP17" s="35">
        <f t="shared" ca="1" si="47"/>
        <v>0</v>
      </c>
      <c r="BQ17" s="35">
        <f t="shared" ca="1" si="48"/>
        <v>0</v>
      </c>
      <c r="BR17" s="35">
        <f t="shared" ca="1" si="49"/>
        <v>0</v>
      </c>
      <c r="BS17" s="35">
        <f t="shared" ca="1" si="50"/>
        <v>0</v>
      </c>
      <c r="BT17" s="35">
        <f t="shared" ca="1" si="51"/>
        <v>0</v>
      </c>
      <c r="BU17" s="35">
        <f t="shared" ca="1" si="52"/>
        <v>0</v>
      </c>
      <c r="BV17" s="35">
        <f t="shared" ca="1" si="53"/>
        <v>0</v>
      </c>
      <c r="BW17" s="35">
        <f t="shared" ca="1" si="54"/>
        <v>0</v>
      </c>
      <c r="BX17" s="35">
        <f t="shared" ca="1" si="55"/>
        <v>0</v>
      </c>
      <c r="BY17" s="35">
        <f t="shared" ca="1" si="56"/>
        <v>0</v>
      </c>
      <c r="BZ17" s="35">
        <f t="shared" ca="1" si="57"/>
        <v>0</v>
      </c>
      <c r="CA17" s="35">
        <f t="shared" ca="1" si="58"/>
        <v>0</v>
      </c>
      <c r="CB17" s="35">
        <f t="shared" ca="1" si="59"/>
        <v>0</v>
      </c>
      <c r="CC17" s="35">
        <f t="shared" ca="1" si="60"/>
        <v>0</v>
      </c>
      <c r="CD17" s="35">
        <f t="shared" ca="1" si="61"/>
        <v>0</v>
      </c>
      <c r="CE17" s="35">
        <f t="shared" ca="1" si="62"/>
        <v>0</v>
      </c>
      <c r="CF17" s="35">
        <f t="shared" ca="1" si="63"/>
        <v>0</v>
      </c>
      <c r="CG17" s="35">
        <f t="shared" ca="1" si="64"/>
        <v>0</v>
      </c>
      <c r="CH17" s="35">
        <f t="shared" ca="1" si="65"/>
        <v>0</v>
      </c>
      <c r="CI17" s="35">
        <f t="shared" ca="1" si="66"/>
        <v>0</v>
      </c>
      <c r="CJ17" s="35">
        <f t="shared" ca="1" si="67"/>
        <v>0</v>
      </c>
      <c r="CK17" s="35">
        <f t="shared" ca="1" si="68"/>
        <v>0</v>
      </c>
      <c r="CL17" s="37">
        <f t="shared" ca="1" si="69"/>
        <v>0</v>
      </c>
    </row>
    <row r="18" spans="3:90">
      <c r="C18" s="29">
        <v>40793</v>
      </c>
      <c r="D18" s="19">
        <f ca="1">VLOOKUP(C18,MarketData!$B$7:$C$5000,2)</f>
        <v>753.63</v>
      </c>
      <c r="E18" s="17">
        <f>VLOOKUP('Beta-GARCH'!C18,MarketData!$E$7:$F$5000,2)</f>
        <v>69.849997999999999</v>
      </c>
      <c r="F18" s="17">
        <f t="shared" ca="1" si="8"/>
        <v>96.832759418204247</v>
      </c>
      <c r="G18" s="17">
        <f t="shared" si="9"/>
        <v>98.14528588296433</v>
      </c>
      <c r="H18" s="18" t="str">
        <f t="array" aca="1" ref="H18" ca="1">IF(ROW()-ROW($C$14)&gt;=$C$3,IF($C$8,_xlfn.COVARIANCE.P(OFFSET(E18,-$C$3+1,0):E18/OFFSET(E17,-$C$3+1,0):E17,OFFSET(D18,-$C$3+1,0):D18/OFFSET(D17,-$C$3+1,0):D17)/_xlfn.VAR.P(OFFSET(D18,-$C$3+1,0):D18/OFFSET(D17,-$C$3+1,0):D17),$C$9),"")</f>
        <v/>
      </c>
      <c r="I18" s="19" t="str">
        <f t="array" aca="1" ref="I18" ca="1">IF(ROW()-ROW($C$14)&gt;=$C$3,_xlfn.VAR.P(OFFSET(E18,-$C$3+1,0):E18/OFFSET(E17,-$C$3+1,0):E17),"")</f>
        <v/>
      </c>
      <c r="J18" s="19" t="str">
        <f t="array" aca="1" ref="J18" ca="1">IF(ROW()-ROW($C$14)&gt;=$C$3,_xlfn.VAR.P(OFFSET(D18,-$C$3+1,0):D18/OFFSET(D17,-$C$3+1,0):D17),"")</f>
        <v/>
      </c>
      <c r="K18" s="19" t="e">
        <f t="shared" ca="1" si="10"/>
        <v>#VALUE!</v>
      </c>
      <c r="L18" s="19" t="str">
        <f t="array" aca="1" ref="L18" ca="1">IF(ROW()-ROW($C$14)&lt;$C$3,"",IF(L17="",_xlfn.VAR.P(OFFSET(E18,-$C$3+1,0):E18/OFFSET(E17,-$C$3+1,0):E17),$C$4*L17+$C$5*(1-$C$4)*(E18/E17-1)^2+(1-$C$4)*(1-$C$5)*$C$6))</f>
        <v/>
      </c>
      <c r="M18" s="30" t="str">
        <f t="array" aca="1" ref="M18" ca="1">IF(ROW()-ROW($C$14)&gt;=$C$3,_xlfn.VAR.P(OFFSET(D18,-$C$3+1,0):D18/OFFSET(D17,-$C$3+1,0):D17)*H18^2,"")</f>
        <v/>
      </c>
      <c r="N18" s="17" t="str">
        <f t="shared" ca="1" si="1"/>
        <v/>
      </c>
      <c r="O18" s="18" t="str">
        <f t="shared" ca="1" si="2"/>
        <v/>
      </c>
      <c r="P18" s="18" t="str">
        <f t="shared" ca="1" si="3"/>
        <v/>
      </c>
      <c r="Q18" s="18" t="str">
        <f t="shared" ca="1" si="4"/>
        <v/>
      </c>
      <c r="V18" s="29">
        <v>40793</v>
      </c>
      <c r="W18" s="19">
        <f t="shared" ca="1" si="11"/>
        <v>1.67701025364273E-2</v>
      </c>
      <c r="X18" s="17">
        <f t="shared" si="12"/>
        <v>2.3143416865830435E-2</v>
      </c>
      <c r="AA18" s="31">
        <v>4.2000000000000003E-2</v>
      </c>
      <c r="AB18" s="32">
        <f t="shared" ca="1" si="5"/>
        <v>1</v>
      </c>
      <c r="AC18" s="32">
        <f t="shared" si="6"/>
        <v>0</v>
      </c>
      <c r="AG18" s="33">
        <v>4.2000000000000003E-2</v>
      </c>
      <c r="AH18" s="34">
        <f t="shared" ca="1" si="13"/>
        <v>0</v>
      </c>
      <c r="AI18" s="35">
        <f t="shared" ca="1" si="14"/>
        <v>0</v>
      </c>
      <c r="AJ18" s="35">
        <f t="shared" ca="1" si="15"/>
        <v>1</v>
      </c>
      <c r="AK18" s="35">
        <f t="shared" ca="1" si="16"/>
        <v>0</v>
      </c>
      <c r="AL18" s="35">
        <f t="shared" ca="1" si="17"/>
        <v>0</v>
      </c>
      <c r="AM18" s="35">
        <f t="shared" ca="1" si="18"/>
        <v>0</v>
      </c>
      <c r="AN18" s="35">
        <f t="shared" ca="1" si="19"/>
        <v>0</v>
      </c>
      <c r="AO18" s="35">
        <f t="shared" ca="1" si="20"/>
        <v>0</v>
      </c>
      <c r="AP18" s="35">
        <f t="shared" ca="1" si="21"/>
        <v>0</v>
      </c>
      <c r="AQ18" s="35">
        <f t="shared" ca="1" si="22"/>
        <v>0</v>
      </c>
      <c r="AR18" s="35">
        <f t="shared" ca="1" si="23"/>
        <v>0</v>
      </c>
      <c r="AS18" s="35">
        <f t="shared" ca="1" si="24"/>
        <v>0</v>
      </c>
      <c r="AT18" s="35">
        <f t="shared" ca="1" si="25"/>
        <v>0</v>
      </c>
      <c r="AU18" s="35">
        <f t="shared" ca="1" si="26"/>
        <v>0</v>
      </c>
      <c r="AV18" s="35">
        <f t="shared" ca="1" si="27"/>
        <v>0</v>
      </c>
      <c r="AW18" s="35">
        <f t="shared" ca="1" si="28"/>
        <v>0</v>
      </c>
      <c r="AX18" s="35">
        <f t="shared" ca="1" si="29"/>
        <v>0</v>
      </c>
      <c r="AY18" s="35">
        <f t="shared" ca="1" si="30"/>
        <v>0</v>
      </c>
      <c r="AZ18" s="35">
        <f t="shared" ca="1" si="31"/>
        <v>0</v>
      </c>
      <c r="BA18" s="35">
        <f t="shared" ca="1" si="32"/>
        <v>0</v>
      </c>
      <c r="BB18" s="35">
        <f t="shared" ca="1" si="33"/>
        <v>0</v>
      </c>
      <c r="BC18" s="35">
        <f t="shared" ca="1" si="34"/>
        <v>0</v>
      </c>
      <c r="BD18" s="35">
        <f t="shared" ca="1" si="35"/>
        <v>0</v>
      </c>
      <c r="BE18" s="35">
        <f t="shared" ca="1" si="36"/>
        <v>0</v>
      </c>
      <c r="BF18" s="35">
        <f t="shared" ca="1" si="37"/>
        <v>0</v>
      </c>
      <c r="BG18" s="36">
        <f t="shared" ca="1" si="38"/>
        <v>0</v>
      </c>
      <c r="BH18" s="35">
        <f t="shared" ca="1" si="39"/>
        <v>0</v>
      </c>
      <c r="BI18" s="35">
        <f t="shared" ca="1" si="40"/>
        <v>0</v>
      </c>
      <c r="BJ18" s="35">
        <f t="shared" ca="1" si="41"/>
        <v>0</v>
      </c>
      <c r="BK18" s="35">
        <f t="shared" ca="1" si="42"/>
        <v>0</v>
      </c>
      <c r="BL18" s="35">
        <f t="shared" ca="1" si="43"/>
        <v>0</v>
      </c>
      <c r="BM18" s="35">
        <f t="shared" ca="1" si="44"/>
        <v>0</v>
      </c>
      <c r="BN18" s="35">
        <f t="shared" ca="1" si="45"/>
        <v>0</v>
      </c>
      <c r="BO18" s="35">
        <f t="shared" ca="1" si="46"/>
        <v>0</v>
      </c>
      <c r="BP18" s="35">
        <f t="shared" ca="1" si="47"/>
        <v>0</v>
      </c>
      <c r="BQ18" s="35">
        <f t="shared" ca="1" si="48"/>
        <v>0</v>
      </c>
      <c r="BR18" s="35">
        <f t="shared" ca="1" si="49"/>
        <v>0</v>
      </c>
      <c r="BS18" s="35">
        <f t="shared" ca="1" si="50"/>
        <v>0</v>
      </c>
      <c r="BT18" s="35">
        <f t="shared" ca="1" si="51"/>
        <v>0</v>
      </c>
      <c r="BU18" s="35">
        <f t="shared" ca="1" si="52"/>
        <v>0</v>
      </c>
      <c r="BV18" s="35">
        <f t="shared" ca="1" si="53"/>
        <v>0</v>
      </c>
      <c r="BW18" s="35">
        <f t="shared" ca="1" si="54"/>
        <v>0</v>
      </c>
      <c r="BX18" s="35">
        <f t="shared" ca="1" si="55"/>
        <v>0</v>
      </c>
      <c r="BY18" s="35">
        <f t="shared" ca="1" si="56"/>
        <v>0</v>
      </c>
      <c r="BZ18" s="35">
        <f t="shared" ca="1" si="57"/>
        <v>0</v>
      </c>
      <c r="CA18" s="35">
        <f t="shared" ca="1" si="58"/>
        <v>0</v>
      </c>
      <c r="CB18" s="35">
        <f t="shared" ca="1" si="59"/>
        <v>0</v>
      </c>
      <c r="CC18" s="35">
        <f t="shared" ca="1" si="60"/>
        <v>0</v>
      </c>
      <c r="CD18" s="35">
        <f t="shared" ca="1" si="61"/>
        <v>0</v>
      </c>
      <c r="CE18" s="35">
        <f t="shared" ca="1" si="62"/>
        <v>0</v>
      </c>
      <c r="CF18" s="35">
        <f t="shared" ca="1" si="63"/>
        <v>0</v>
      </c>
      <c r="CG18" s="35">
        <f t="shared" ca="1" si="64"/>
        <v>0</v>
      </c>
      <c r="CH18" s="35">
        <f t="shared" ca="1" si="65"/>
        <v>0</v>
      </c>
      <c r="CI18" s="35">
        <f t="shared" ca="1" si="66"/>
        <v>0</v>
      </c>
      <c r="CJ18" s="35">
        <f t="shared" ca="1" si="67"/>
        <v>0</v>
      </c>
      <c r="CK18" s="35">
        <f t="shared" ca="1" si="68"/>
        <v>0</v>
      </c>
      <c r="CL18" s="37">
        <f t="shared" ca="1" si="69"/>
        <v>0</v>
      </c>
    </row>
    <row r="19" spans="3:90">
      <c r="C19" s="29">
        <v>40794</v>
      </c>
      <c r="D19" s="19">
        <f ca="1">VLOOKUP(C19,MarketData!$B$7:$C$5000,2)</f>
        <v>757.41</v>
      </c>
      <c r="E19" s="17">
        <f>VLOOKUP('Beta-GARCH'!C19,MarketData!$E$7:$F$5000,2)</f>
        <v>69.370002999999997</v>
      </c>
      <c r="F19" s="17">
        <f t="shared" ca="1" si="8"/>
        <v>97.318445803566831</v>
      </c>
      <c r="G19" s="17">
        <f t="shared" si="9"/>
        <v>97.470851411292713</v>
      </c>
      <c r="H19" s="18" t="str">
        <f t="array" aca="1" ref="H19" ca="1">IF(ROW()-ROW($C$14)&gt;=$C$3,IF($C$8,_xlfn.COVARIANCE.P(OFFSET(E19,-$C$3+1,0):E19/OFFSET(E18,-$C$3+1,0):E18,OFFSET(D19,-$C$3+1,0):D19/OFFSET(D18,-$C$3+1,0):D18)/_xlfn.VAR.P(OFFSET(D19,-$C$3+1,0):D19/OFFSET(D18,-$C$3+1,0):D18),$C$9),"")</f>
        <v/>
      </c>
      <c r="I19" s="19" t="str">
        <f t="array" aca="1" ref="I19" ca="1">IF(ROW()-ROW($C$14)&gt;=$C$3,_xlfn.VAR.P(OFFSET(E19,-$C$3+1,0):E19/OFFSET(E18,-$C$3+1,0):E18),"")</f>
        <v/>
      </c>
      <c r="J19" s="19" t="str">
        <f t="array" aca="1" ref="J19" ca="1">IF(ROW()-ROW($C$14)&gt;=$C$3,_xlfn.VAR.P(OFFSET(D19,-$C$3+1,0):D19/OFFSET(D18,-$C$3+1,0):D18),"")</f>
        <v/>
      </c>
      <c r="K19" s="19" t="e">
        <f t="shared" ca="1" si="10"/>
        <v>#VALUE!</v>
      </c>
      <c r="L19" s="19" t="str">
        <f t="array" aca="1" ref="L19" ca="1">IF(ROW()-ROW($C$14)&lt;$C$3,"",IF(L18="",_xlfn.VAR.P(OFFSET(E19,-$C$3+1,0):E19/OFFSET(E18,-$C$3+1,0):E18),$C$4*L18+$C$5*(1-$C$4)*(E19/E18-1)^2+(1-$C$4)*(1-$C$5)*$C$6))</f>
        <v/>
      </c>
      <c r="M19" s="30" t="str">
        <f t="array" aca="1" ref="M19" ca="1">IF(ROW()-ROW($C$14)&gt;=$C$3,_xlfn.VAR.P(OFFSET(D19,-$C$3+1,0):D19/OFFSET(D18,-$C$3+1,0):D18)*H19^2,"")</f>
        <v/>
      </c>
      <c r="N19" s="17" t="str">
        <f t="shared" ca="1" si="1"/>
        <v/>
      </c>
      <c r="O19" s="18" t="str">
        <f t="shared" ca="1" si="2"/>
        <v/>
      </c>
      <c r="P19" s="18" t="str">
        <f t="shared" ca="1" si="3"/>
        <v/>
      </c>
      <c r="Q19" s="18" t="str">
        <f t="shared" ca="1" si="4"/>
        <v/>
      </c>
      <c r="V19" s="29">
        <v>40794</v>
      </c>
      <c r="W19" s="19">
        <f t="shared" ca="1" si="11"/>
        <v>5.0157238963417505E-3</v>
      </c>
      <c r="X19" s="17">
        <f t="shared" si="12"/>
        <v>-6.8717969039885363E-3</v>
      </c>
      <c r="AA19" s="31">
        <v>0.04</v>
      </c>
      <c r="AB19" s="32">
        <f t="shared" ca="1" si="5"/>
        <v>1</v>
      </c>
      <c r="AC19" s="32">
        <f t="shared" si="6"/>
        <v>1</v>
      </c>
      <c r="AG19" s="33">
        <v>0.04</v>
      </c>
      <c r="AH19" s="34">
        <f t="shared" ca="1" si="13"/>
        <v>0</v>
      </c>
      <c r="AI19" s="35">
        <f t="shared" ca="1" si="14"/>
        <v>0</v>
      </c>
      <c r="AJ19" s="35">
        <f t="shared" ca="1" si="15"/>
        <v>0</v>
      </c>
      <c r="AK19" s="35">
        <f t="shared" ca="1" si="16"/>
        <v>0</v>
      </c>
      <c r="AL19" s="35">
        <f t="shared" ca="1" si="17"/>
        <v>0</v>
      </c>
      <c r="AM19" s="35">
        <f t="shared" ca="1" si="18"/>
        <v>0</v>
      </c>
      <c r="AN19" s="35">
        <f t="shared" ca="1" si="19"/>
        <v>0</v>
      </c>
      <c r="AO19" s="35">
        <f t="shared" ca="1" si="20"/>
        <v>0</v>
      </c>
      <c r="AP19" s="35">
        <f t="shared" ca="1" si="21"/>
        <v>0</v>
      </c>
      <c r="AQ19" s="35">
        <f t="shared" ca="1" si="22"/>
        <v>1</v>
      </c>
      <c r="AR19" s="35">
        <f t="shared" ca="1" si="23"/>
        <v>0</v>
      </c>
      <c r="AS19" s="35">
        <f t="shared" ca="1" si="24"/>
        <v>0</v>
      </c>
      <c r="AT19" s="35">
        <f t="shared" ca="1" si="25"/>
        <v>0</v>
      </c>
      <c r="AU19" s="35">
        <f t="shared" ca="1" si="26"/>
        <v>0</v>
      </c>
      <c r="AV19" s="35">
        <f t="shared" ca="1" si="27"/>
        <v>0</v>
      </c>
      <c r="AW19" s="35">
        <f t="shared" ca="1" si="28"/>
        <v>0</v>
      </c>
      <c r="AX19" s="35">
        <f t="shared" ca="1" si="29"/>
        <v>0</v>
      </c>
      <c r="AY19" s="35">
        <f t="shared" ca="1" si="30"/>
        <v>0</v>
      </c>
      <c r="AZ19" s="35">
        <f t="shared" ca="1" si="31"/>
        <v>0</v>
      </c>
      <c r="BA19" s="35">
        <f t="shared" ca="1" si="32"/>
        <v>0</v>
      </c>
      <c r="BB19" s="35">
        <f t="shared" ca="1" si="33"/>
        <v>0</v>
      </c>
      <c r="BC19" s="35">
        <f t="shared" ca="1" si="34"/>
        <v>0</v>
      </c>
      <c r="BD19" s="35">
        <f t="shared" ca="1" si="35"/>
        <v>0</v>
      </c>
      <c r="BE19" s="35">
        <f t="shared" ca="1" si="36"/>
        <v>0</v>
      </c>
      <c r="BF19" s="35">
        <f t="shared" ca="1" si="37"/>
        <v>0</v>
      </c>
      <c r="BG19" s="36">
        <f t="shared" ca="1" si="38"/>
        <v>0</v>
      </c>
      <c r="BH19" s="35">
        <f t="shared" ca="1" si="39"/>
        <v>0</v>
      </c>
      <c r="BI19" s="35">
        <f t="shared" ca="1" si="40"/>
        <v>0</v>
      </c>
      <c r="BJ19" s="35">
        <f t="shared" ca="1" si="41"/>
        <v>0</v>
      </c>
      <c r="BK19" s="35">
        <f t="shared" ca="1" si="42"/>
        <v>0</v>
      </c>
      <c r="BL19" s="35">
        <f t="shared" ca="1" si="43"/>
        <v>0</v>
      </c>
      <c r="BM19" s="35">
        <f t="shared" ca="1" si="44"/>
        <v>0</v>
      </c>
      <c r="BN19" s="35">
        <f t="shared" ca="1" si="45"/>
        <v>0</v>
      </c>
      <c r="BO19" s="35">
        <f t="shared" ca="1" si="46"/>
        <v>0</v>
      </c>
      <c r="BP19" s="35">
        <f t="shared" ca="1" si="47"/>
        <v>0</v>
      </c>
      <c r="BQ19" s="35">
        <f t="shared" ca="1" si="48"/>
        <v>0</v>
      </c>
      <c r="BR19" s="35">
        <f t="shared" ca="1" si="49"/>
        <v>0</v>
      </c>
      <c r="BS19" s="35">
        <f t="shared" ca="1" si="50"/>
        <v>0</v>
      </c>
      <c r="BT19" s="35">
        <f t="shared" ca="1" si="51"/>
        <v>0</v>
      </c>
      <c r="BU19" s="35">
        <f t="shared" ca="1" si="52"/>
        <v>0</v>
      </c>
      <c r="BV19" s="35">
        <f t="shared" ca="1" si="53"/>
        <v>0</v>
      </c>
      <c r="BW19" s="35">
        <f t="shared" ca="1" si="54"/>
        <v>0</v>
      </c>
      <c r="BX19" s="35">
        <f t="shared" ca="1" si="55"/>
        <v>0</v>
      </c>
      <c r="BY19" s="35">
        <f t="shared" ca="1" si="56"/>
        <v>0</v>
      </c>
      <c r="BZ19" s="35">
        <f t="shared" ca="1" si="57"/>
        <v>0</v>
      </c>
      <c r="CA19" s="35">
        <f t="shared" ca="1" si="58"/>
        <v>0</v>
      </c>
      <c r="CB19" s="35">
        <f t="shared" ca="1" si="59"/>
        <v>0</v>
      </c>
      <c r="CC19" s="35">
        <f t="shared" ca="1" si="60"/>
        <v>0</v>
      </c>
      <c r="CD19" s="35">
        <f t="shared" ca="1" si="61"/>
        <v>0</v>
      </c>
      <c r="CE19" s="35">
        <f t="shared" ca="1" si="62"/>
        <v>0</v>
      </c>
      <c r="CF19" s="35">
        <f t="shared" ca="1" si="63"/>
        <v>0</v>
      </c>
      <c r="CG19" s="35">
        <f t="shared" ca="1" si="64"/>
        <v>0</v>
      </c>
      <c r="CH19" s="35">
        <f t="shared" ca="1" si="65"/>
        <v>0</v>
      </c>
      <c r="CI19" s="35">
        <f t="shared" ca="1" si="66"/>
        <v>0</v>
      </c>
      <c r="CJ19" s="35">
        <f t="shared" ca="1" si="67"/>
        <v>0</v>
      </c>
      <c r="CK19" s="35">
        <f t="shared" ca="1" si="68"/>
        <v>0</v>
      </c>
      <c r="CL19" s="37">
        <f t="shared" ca="1" si="69"/>
        <v>0</v>
      </c>
    </row>
    <row r="20" spans="3:90">
      <c r="C20" s="29">
        <v>40795</v>
      </c>
      <c r="D20" s="19">
        <f ca="1">VLOOKUP(C20,MarketData!$B$7:$C$5000,2)</f>
        <v>755.7</v>
      </c>
      <c r="E20" s="17">
        <f>VLOOKUP('Beta-GARCH'!C20,MarketData!$E$7:$F$5000,2)</f>
        <v>67.800003000000004</v>
      </c>
      <c r="F20" s="17">
        <f t="shared" ca="1" si="8"/>
        <v>97.098730533998051</v>
      </c>
      <c r="G20" s="17">
        <f t="shared" si="9"/>
        <v>95.26486568118213</v>
      </c>
      <c r="H20" s="18" t="str">
        <f t="array" aca="1" ref="H20" ca="1">IF(ROW()-ROW($C$14)&gt;=$C$3,IF($C$8,_xlfn.COVARIANCE.P(OFFSET(E20,-$C$3+1,0):E20/OFFSET(E19,-$C$3+1,0):E19,OFFSET(D20,-$C$3+1,0):D20/OFFSET(D19,-$C$3+1,0):D19)/_xlfn.VAR.P(OFFSET(D20,-$C$3+1,0):D20/OFFSET(D19,-$C$3+1,0):D19),$C$9),"")</f>
        <v/>
      </c>
      <c r="I20" s="19" t="str">
        <f t="array" aca="1" ref="I20" ca="1">IF(ROW()-ROW($C$14)&gt;=$C$3,_xlfn.VAR.P(OFFSET(E20,-$C$3+1,0):E20/OFFSET(E19,-$C$3+1,0):E19),"")</f>
        <v/>
      </c>
      <c r="J20" s="19" t="str">
        <f t="array" aca="1" ref="J20" ca="1">IF(ROW()-ROW($C$14)&gt;=$C$3,_xlfn.VAR.P(OFFSET(D20,-$C$3+1,0):D20/OFFSET(D19,-$C$3+1,0):D19),"")</f>
        <v/>
      </c>
      <c r="K20" s="19" t="e">
        <f t="shared" ca="1" si="10"/>
        <v>#VALUE!</v>
      </c>
      <c r="L20" s="19" t="str">
        <f t="array" aca="1" ref="L20" ca="1">IF(ROW()-ROW($C$14)&lt;$C$3,"",IF(L19="",_xlfn.VAR.P(OFFSET(E20,-$C$3+1,0):E20/OFFSET(E19,-$C$3+1,0):E19),$C$4*L19+$C$5*(1-$C$4)*(E20/E19-1)^2+(1-$C$4)*(1-$C$5)*$C$6))</f>
        <v/>
      </c>
      <c r="M20" s="30" t="str">
        <f t="array" aca="1" ref="M20" ca="1">IF(ROW()-ROW($C$14)&gt;=$C$3,_xlfn.VAR.P(OFFSET(D20,-$C$3+1,0):D20/OFFSET(D19,-$C$3+1,0):D19)*H20^2,"")</f>
        <v/>
      </c>
      <c r="N20" s="17" t="str">
        <f t="shared" ca="1" si="1"/>
        <v/>
      </c>
      <c r="O20" s="18" t="str">
        <f t="shared" ca="1" si="2"/>
        <v/>
      </c>
      <c r="P20" s="18" t="str">
        <f t="shared" ca="1" si="3"/>
        <v/>
      </c>
      <c r="Q20" s="18" t="str">
        <f t="shared" ca="1" si="4"/>
        <v/>
      </c>
      <c r="V20" s="29">
        <v>40795</v>
      </c>
      <c r="W20" s="19">
        <f t="shared" ca="1" si="11"/>
        <v>-2.2576939834434429E-3</v>
      </c>
      <c r="X20" s="17">
        <f t="shared" si="12"/>
        <v>-2.2632260805870108E-2</v>
      </c>
      <c r="AA20" s="31">
        <v>3.7999999999999999E-2</v>
      </c>
      <c r="AB20" s="32">
        <f t="shared" ca="1" si="5"/>
        <v>0</v>
      </c>
      <c r="AC20" s="32">
        <f t="shared" si="6"/>
        <v>1</v>
      </c>
      <c r="AG20" s="33">
        <v>3.7999999999999999E-2</v>
      </c>
      <c r="AH20" s="34">
        <f t="shared" ca="1" si="13"/>
        <v>0</v>
      </c>
      <c r="AI20" s="35">
        <f t="shared" ca="1" si="14"/>
        <v>0</v>
      </c>
      <c r="AJ20" s="35">
        <f t="shared" ca="1" si="15"/>
        <v>0</v>
      </c>
      <c r="AK20" s="35">
        <f t="shared" ca="1" si="16"/>
        <v>0</v>
      </c>
      <c r="AL20" s="35">
        <f t="shared" ca="1" si="17"/>
        <v>0</v>
      </c>
      <c r="AM20" s="35">
        <f t="shared" ca="1" si="18"/>
        <v>0</v>
      </c>
      <c r="AN20" s="35">
        <f t="shared" ca="1" si="19"/>
        <v>0</v>
      </c>
      <c r="AO20" s="35">
        <f t="shared" ca="1" si="20"/>
        <v>0</v>
      </c>
      <c r="AP20" s="35">
        <f t="shared" ca="1" si="21"/>
        <v>0</v>
      </c>
      <c r="AQ20" s="35">
        <f t="shared" ca="1" si="22"/>
        <v>0</v>
      </c>
      <c r="AR20" s="35">
        <f t="shared" ca="1" si="23"/>
        <v>0</v>
      </c>
      <c r="AS20" s="35">
        <f t="shared" ca="1" si="24"/>
        <v>0</v>
      </c>
      <c r="AT20" s="35">
        <f t="shared" ca="1" si="25"/>
        <v>0</v>
      </c>
      <c r="AU20" s="35">
        <f t="shared" ca="1" si="26"/>
        <v>0</v>
      </c>
      <c r="AV20" s="35">
        <f t="shared" ca="1" si="27"/>
        <v>0</v>
      </c>
      <c r="AW20" s="35">
        <f t="shared" ca="1" si="28"/>
        <v>0</v>
      </c>
      <c r="AX20" s="35">
        <f t="shared" ca="1" si="29"/>
        <v>0</v>
      </c>
      <c r="AY20" s="35">
        <f t="shared" ca="1" si="30"/>
        <v>0</v>
      </c>
      <c r="AZ20" s="35">
        <f t="shared" ca="1" si="31"/>
        <v>0</v>
      </c>
      <c r="BA20" s="35">
        <f t="shared" ca="1" si="32"/>
        <v>0</v>
      </c>
      <c r="BB20" s="35">
        <f t="shared" ca="1" si="33"/>
        <v>0</v>
      </c>
      <c r="BC20" s="35">
        <f t="shared" ca="1" si="34"/>
        <v>0</v>
      </c>
      <c r="BD20" s="35">
        <f t="shared" ca="1" si="35"/>
        <v>0</v>
      </c>
      <c r="BE20" s="35">
        <f t="shared" ca="1" si="36"/>
        <v>0</v>
      </c>
      <c r="BF20" s="35">
        <f t="shared" ca="1" si="37"/>
        <v>0</v>
      </c>
      <c r="BG20" s="36">
        <f t="shared" ca="1" si="38"/>
        <v>0</v>
      </c>
      <c r="BH20" s="35">
        <f t="shared" ca="1" si="39"/>
        <v>0</v>
      </c>
      <c r="BI20" s="35">
        <f t="shared" ca="1" si="40"/>
        <v>0</v>
      </c>
      <c r="BJ20" s="35">
        <f t="shared" ca="1" si="41"/>
        <v>0</v>
      </c>
      <c r="BK20" s="35">
        <f t="shared" ca="1" si="42"/>
        <v>0</v>
      </c>
      <c r="BL20" s="35">
        <f t="shared" ca="1" si="43"/>
        <v>0</v>
      </c>
      <c r="BM20" s="35">
        <f t="shared" ca="1" si="44"/>
        <v>0</v>
      </c>
      <c r="BN20" s="35">
        <f t="shared" ca="1" si="45"/>
        <v>0</v>
      </c>
      <c r="BO20" s="35">
        <f t="shared" ca="1" si="46"/>
        <v>0</v>
      </c>
      <c r="BP20" s="35">
        <f t="shared" ca="1" si="47"/>
        <v>0</v>
      </c>
      <c r="BQ20" s="35">
        <f t="shared" ca="1" si="48"/>
        <v>0</v>
      </c>
      <c r="BR20" s="35">
        <f t="shared" ca="1" si="49"/>
        <v>0</v>
      </c>
      <c r="BS20" s="35">
        <f t="shared" ca="1" si="50"/>
        <v>0</v>
      </c>
      <c r="BT20" s="35">
        <f t="shared" ca="1" si="51"/>
        <v>0</v>
      </c>
      <c r="BU20" s="35">
        <f t="shared" ca="1" si="52"/>
        <v>0</v>
      </c>
      <c r="BV20" s="35">
        <f t="shared" ca="1" si="53"/>
        <v>0</v>
      </c>
      <c r="BW20" s="35">
        <f t="shared" ca="1" si="54"/>
        <v>0</v>
      </c>
      <c r="BX20" s="35">
        <f t="shared" ca="1" si="55"/>
        <v>0</v>
      </c>
      <c r="BY20" s="35">
        <f t="shared" ca="1" si="56"/>
        <v>0</v>
      </c>
      <c r="BZ20" s="35">
        <f t="shared" ca="1" si="57"/>
        <v>0</v>
      </c>
      <c r="CA20" s="35">
        <f t="shared" ca="1" si="58"/>
        <v>0</v>
      </c>
      <c r="CB20" s="35">
        <f t="shared" ca="1" si="59"/>
        <v>0</v>
      </c>
      <c r="CC20" s="35">
        <f t="shared" ca="1" si="60"/>
        <v>0</v>
      </c>
      <c r="CD20" s="35">
        <f t="shared" ca="1" si="61"/>
        <v>0</v>
      </c>
      <c r="CE20" s="35">
        <f t="shared" ca="1" si="62"/>
        <v>0</v>
      </c>
      <c r="CF20" s="35">
        <f t="shared" ca="1" si="63"/>
        <v>0</v>
      </c>
      <c r="CG20" s="35">
        <f t="shared" ca="1" si="64"/>
        <v>0</v>
      </c>
      <c r="CH20" s="35">
        <f t="shared" ca="1" si="65"/>
        <v>0</v>
      </c>
      <c r="CI20" s="35">
        <f t="shared" ca="1" si="66"/>
        <v>0</v>
      </c>
      <c r="CJ20" s="35">
        <f t="shared" ca="1" si="67"/>
        <v>0</v>
      </c>
      <c r="CK20" s="35">
        <f t="shared" ca="1" si="68"/>
        <v>0</v>
      </c>
      <c r="CL20" s="37">
        <f t="shared" ca="1" si="69"/>
        <v>0</v>
      </c>
    </row>
    <row r="21" spans="3:90">
      <c r="C21" s="29">
        <v>40798</v>
      </c>
      <c r="D21" s="19">
        <f ca="1">VLOOKUP(C21,MarketData!$B$7:$C$5000,2)</f>
        <v>741.26</v>
      </c>
      <c r="E21" s="17">
        <f>VLOOKUP('Beta-GARCH'!C21,MarketData!$E$7:$F$5000,2)</f>
        <v>68.169998000000007</v>
      </c>
      <c r="F21" s="17">
        <f t="shared" ca="1" si="8"/>
        <v>95.24335714652824</v>
      </c>
      <c r="G21" s="17">
        <f t="shared" si="9"/>
        <v>95.784740643100776</v>
      </c>
      <c r="H21" s="18" t="str">
        <f t="array" aca="1" ref="H21" ca="1">IF(ROW()-ROW($C$14)&gt;=$C$3,IF($C$8,_xlfn.COVARIANCE.P(OFFSET(E21,-$C$3+1,0):E21/OFFSET(E20,-$C$3+1,0):E20,OFFSET(D21,-$C$3+1,0):D21/OFFSET(D20,-$C$3+1,0):D20)/_xlfn.VAR.P(OFFSET(D21,-$C$3+1,0):D21/OFFSET(D20,-$C$3+1,0):D20),$C$9),"")</f>
        <v/>
      </c>
      <c r="I21" s="19" t="str">
        <f t="array" aca="1" ref="I21" ca="1">IF(ROW()-ROW($C$14)&gt;=$C$3,_xlfn.VAR.P(OFFSET(E21,-$C$3+1,0):E21/OFFSET(E20,-$C$3+1,0):E20),"")</f>
        <v/>
      </c>
      <c r="J21" s="19" t="str">
        <f t="array" aca="1" ref="J21" ca="1">IF(ROW()-ROW($C$14)&gt;=$C$3,_xlfn.VAR.P(OFFSET(D21,-$C$3+1,0):D21/OFFSET(D20,-$C$3+1,0):D20),"")</f>
        <v/>
      </c>
      <c r="K21" s="19" t="e">
        <f t="shared" ca="1" si="10"/>
        <v>#VALUE!</v>
      </c>
      <c r="L21" s="19" t="str">
        <f t="array" aca="1" ref="L21" ca="1">IF(ROW()-ROW($C$14)&lt;$C$3,"",IF(L20="",_xlfn.VAR.P(OFFSET(E21,-$C$3+1,0):E21/OFFSET(E20,-$C$3+1,0):E20),$C$4*L20+$C$5*(1-$C$4)*(E21/E20-1)^2+(1-$C$4)*(1-$C$5)*$C$6))</f>
        <v/>
      </c>
      <c r="M21" s="30" t="str">
        <f t="array" aca="1" ref="M21" ca="1">IF(ROW()-ROW($C$14)&gt;=$C$3,_xlfn.VAR.P(OFFSET(D21,-$C$3+1,0):D21/OFFSET(D20,-$C$3+1,0):D20)*H21^2,"")</f>
        <v/>
      </c>
      <c r="N21" s="17" t="str">
        <f t="shared" ca="1" si="1"/>
        <v/>
      </c>
      <c r="O21" s="18" t="str">
        <f t="shared" ca="1" si="2"/>
        <v/>
      </c>
      <c r="P21" s="18" t="str">
        <f t="shared" ca="1" si="3"/>
        <v/>
      </c>
      <c r="Q21" s="18" t="str">
        <f t="shared" ca="1" si="4"/>
        <v/>
      </c>
      <c r="V21" s="29">
        <v>40798</v>
      </c>
      <c r="W21" s="19">
        <f t="shared" ca="1" si="11"/>
        <v>-1.9108111684530971E-2</v>
      </c>
      <c r="X21" s="17">
        <f t="shared" si="12"/>
        <v>5.4571531508633697E-3</v>
      </c>
      <c r="AA21" s="31">
        <v>3.5999999999999997E-2</v>
      </c>
      <c r="AB21" s="32">
        <f t="shared" ca="1" si="5"/>
        <v>0</v>
      </c>
      <c r="AC21" s="32">
        <f t="shared" si="6"/>
        <v>0</v>
      </c>
      <c r="AG21" s="33">
        <v>3.5999999999999997E-2</v>
      </c>
      <c r="AH21" s="34">
        <f t="shared" ca="1" si="13"/>
        <v>0</v>
      </c>
      <c r="AI21" s="35">
        <f t="shared" ca="1" si="14"/>
        <v>0</v>
      </c>
      <c r="AJ21" s="35">
        <f t="shared" ca="1" si="15"/>
        <v>0</v>
      </c>
      <c r="AK21" s="35">
        <f t="shared" ca="1" si="16"/>
        <v>0</v>
      </c>
      <c r="AL21" s="35">
        <f t="shared" ca="1" si="17"/>
        <v>0</v>
      </c>
      <c r="AM21" s="35">
        <f t="shared" ca="1" si="18"/>
        <v>0</v>
      </c>
      <c r="AN21" s="35">
        <f t="shared" ca="1" si="19"/>
        <v>0</v>
      </c>
      <c r="AO21" s="35">
        <f t="shared" ca="1" si="20"/>
        <v>0</v>
      </c>
      <c r="AP21" s="35">
        <f t="shared" ca="1" si="21"/>
        <v>0</v>
      </c>
      <c r="AQ21" s="35">
        <f t="shared" ca="1" si="22"/>
        <v>0</v>
      </c>
      <c r="AR21" s="35">
        <f t="shared" ca="1" si="23"/>
        <v>0</v>
      </c>
      <c r="AS21" s="35">
        <f t="shared" ca="1" si="24"/>
        <v>0</v>
      </c>
      <c r="AT21" s="35">
        <f t="shared" ca="1" si="25"/>
        <v>0</v>
      </c>
      <c r="AU21" s="35">
        <f t="shared" ca="1" si="26"/>
        <v>0</v>
      </c>
      <c r="AV21" s="35">
        <f t="shared" ca="1" si="27"/>
        <v>0</v>
      </c>
      <c r="AW21" s="35">
        <f t="shared" ca="1" si="28"/>
        <v>0</v>
      </c>
      <c r="AX21" s="35">
        <f t="shared" ca="1" si="29"/>
        <v>0</v>
      </c>
      <c r="AY21" s="35">
        <f t="shared" ca="1" si="30"/>
        <v>0</v>
      </c>
      <c r="AZ21" s="35">
        <f t="shared" ca="1" si="31"/>
        <v>0</v>
      </c>
      <c r="BA21" s="35">
        <f t="shared" ca="1" si="32"/>
        <v>0</v>
      </c>
      <c r="BB21" s="35">
        <f t="shared" ca="1" si="33"/>
        <v>0</v>
      </c>
      <c r="BC21" s="35">
        <f t="shared" ca="1" si="34"/>
        <v>0</v>
      </c>
      <c r="BD21" s="35">
        <f t="shared" ca="1" si="35"/>
        <v>0</v>
      </c>
      <c r="BE21" s="35">
        <f t="shared" ca="1" si="36"/>
        <v>0</v>
      </c>
      <c r="BF21" s="35">
        <f t="shared" ca="1" si="37"/>
        <v>0</v>
      </c>
      <c r="BG21" s="36">
        <f t="shared" ca="1" si="38"/>
        <v>0</v>
      </c>
      <c r="BH21" s="35">
        <f t="shared" ca="1" si="39"/>
        <v>0</v>
      </c>
      <c r="BI21" s="35">
        <f t="shared" ca="1" si="40"/>
        <v>0</v>
      </c>
      <c r="BJ21" s="35">
        <f t="shared" ca="1" si="41"/>
        <v>0</v>
      </c>
      <c r="BK21" s="35">
        <f t="shared" ca="1" si="42"/>
        <v>0</v>
      </c>
      <c r="BL21" s="35">
        <f t="shared" ca="1" si="43"/>
        <v>0</v>
      </c>
      <c r="BM21" s="35">
        <f t="shared" ca="1" si="44"/>
        <v>0</v>
      </c>
      <c r="BN21" s="35">
        <f t="shared" ca="1" si="45"/>
        <v>0</v>
      </c>
      <c r="BO21" s="35">
        <f t="shared" ca="1" si="46"/>
        <v>0</v>
      </c>
      <c r="BP21" s="35">
        <f t="shared" ca="1" si="47"/>
        <v>0</v>
      </c>
      <c r="BQ21" s="35">
        <f t="shared" ca="1" si="48"/>
        <v>0</v>
      </c>
      <c r="BR21" s="35">
        <f t="shared" ca="1" si="49"/>
        <v>0</v>
      </c>
      <c r="BS21" s="35">
        <f t="shared" ca="1" si="50"/>
        <v>0</v>
      </c>
      <c r="BT21" s="35">
        <f t="shared" ca="1" si="51"/>
        <v>0</v>
      </c>
      <c r="BU21" s="35">
        <f t="shared" ca="1" si="52"/>
        <v>0</v>
      </c>
      <c r="BV21" s="35">
        <f t="shared" ca="1" si="53"/>
        <v>0</v>
      </c>
      <c r="BW21" s="35">
        <f t="shared" ca="1" si="54"/>
        <v>0</v>
      </c>
      <c r="BX21" s="35">
        <f t="shared" ca="1" si="55"/>
        <v>0</v>
      </c>
      <c r="BY21" s="35">
        <f t="shared" ca="1" si="56"/>
        <v>0</v>
      </c>
      <c r="BZ21" s="35">
        <f t="shared" ca="1" si="57"/>
        <v>0</v>
      </c>
      <c r="CA21" s="35">
        <f t="shared" ca="1" si="58"/>
        <v>0</v>
      </c>
      <c r="CB21" s="35">
        <f t="shared" ca="1" si="59"/>
        <v>0</v>
      </c>
      <c r="CC21" s="35">
        <f t="shared" ca="1" si="60"/>
        <v>0</v>
      </c>
      <c r="CD21" s="35">
        <f t="shared" ca="1" si="61"/>
        <v>0</v>
      </c>
      <c r="CE21" s="35">
        <f t="shared" ca="1" si="62"/>
        <v>0</v>
      </c>
      <c r="CF21" s="35">
        <f t="shared" ca="1" si="63"/>
        <v>0</v>
      </c>
      <c r="CG21" s="35">
        <f t="shared" ca="1" si="64"/>
        <v>0</v>
      </c>
      <c r="CH21" s="35">
        <f t="shared" ca="1" si="65"/>
        <v>0</v>
      </c>
      <c r="CI21" s="35">
        <f t="shared" ca="1" si="66"/>
        <v>0</v>
      </c>
      <c r="CJ21" s="35">
        <f t="shared" ca="1" si="67"/>
        <v>0</v>
      </c>
      <c r="CK21" s="35">
        <f t="shared" ca="1" si="68"/>
        <v>0</v>
      </c>
      <c r="CL21" s="37">
        <f t="shared" ca="1" si="69"/>
        <v>0</v>
      </c>
    </row>
    <row r="22" spans="3:90">
      <c r="C22" s="29">
        <v>40799</v>
      </c>
      <c r="D22" s="19">
        <f ca="1">VLOOKUP(C22,MarketData!$B$7:$C$5000,2)</f>
        <v>749.82</v>
      </c>
      <c r="E22" s="17">
        <f>VLOOKUP('Beta-GARCH'!C22,MarketData!$E$7:$F$5000,2)</f>
        <v>69.050003000000004</v>
      </c>
      <c r="F22" s="17">
        <f t="shared" ca="1" si="8"/>
        <v>96.343218378989562</v>
      </c>
      <c r="G22" s="17">
        <f t="shared" si="9"/>
        <v>97.021223746556814</v>
      </c>
      <c r="H22" s="18" t="str">
        <f t="array" aca="1" ref="H22" ca="1">IF(ROW()-ROW($C$14)&gt;=$C$3,IF($C$8,_xlfn.COVARIANCE.P(OFFSET(E22,-$C$3+1,0):E22/OFFSET(E21,-$C$3+1,0):E21,OFFSET(D22,-$C$3+1,0):D22/OFFSET(D21,-$C$3+1,0):D21)/_xlfn.VAR.P(OFFSET(D22,-$C$3+1,0):D22/OFFSET(D21,-$C$3+1,0):D21),$C$9),"")</f>
        <v/>
      </c>
      <c r="I22" s="19" t="str">
        <f t="array" aca="1" ref="I22" ca="1">IF(ROW()-ROW($C$14)&gt;=$C$3,_xlfn.VAR.P(OFFSET(E22,-$C$3+1,0):E22/OFFSET(E21,-$C$3+1,0):E21),"")</f>
        <v/>
      </c>
      <c r="J22" s="19" t="str">
        <f t="array" aca="1" ref="J22" ca="1">IF(ROW()-ROW($C$14)&gt;=$C$3,_xlfn.VAR.P(OFFSET(D22,-$C$3+1,0):D22/OFFSET(D21,-$C$3+1,0):D21),"")</f>
        <v/>
      </c>
      <c r="K22" s="19" t="e">
        <f t="shared" ca="1" si="10"/>
        <v>#VALUE!</v>
      </c>
      <c r="L22" s="19" t="str">
        <f t="array" aca="1" ref="L22" ca="1">IF(ROW()-ROW($C$14)&lt;$C$3,"",IF(L21="",_xlfn.VAR.P(OFFSET(E22,-$C$3+1,0):E22/OFFSET(E21,-$C$3+1,0):E21),$C$4*L21+$C$5*(1-$C$4)*(E22/E21-1)^2+(1-$C$4)*(1-$C$5)*$C$6))</f>
        <v/>
      </c>
      <c r="M22" s="30" t="str">
        <f t="array" aca="1" ref="M22" ca="1">IF(ROW()-ROW($C$14)&gt;=$C$3,_xlfn.VAR.P(OFFSET(D22,-$C$3+1,0):D22/OFFSET(D21,-$C$3+1,0):D21)*H22^2,"")</f>
        <v/>
      </c>
      <c r="N22" s="17" t="str">
        <f t="shared" ca="1" si="1"/>
        <v/>
      </c>
      <c r="O22" s="18" t="str">
        <f t="shared" ca="1" si="2"/>
        <v/>
      </c>
      <c r="P22" s="18" t="str">
        <f t="shared" ca="1" si="3"/>
        <v/>
      </c>
      <c r="Q22" s="18" t="str">
        <f t="shared" ca="1" si="4"/>
        <v/>
      </c>
      <c r="V22" s="29">
        <v>40799</v>
      </c>
      <c r="W22" s="19">
        <f t="shared" ca="1" si="11"/>
        <v>1.1547904918652208E-2</v>
      </c>
      <c r="X22" s="17">
        <f t="shared" si="12"/>
        <v>1.2908977934838584E-2</v>
      </c>
      <c r="AA22" s="31">
        <v>3.4000000000000002E-2</v>
      </c>
      <c r="AB22" s="32">
        <f t="shared" ca="1" si="5"/>
        <v>0</v>
      </c>
      <c r="AC22" s="32">
        <f t="shared" si="6"/>
        <v>5</v>
      </c>
      <c r="AG22" s="33">
        <v>3.4000000000000002E-2</v>
      </c>
      <c r="AH22" s="34">
        <f t="shared" ca="1" si="13"/>
        <v>0</v>
      </c>
      <c r="AI22" s="35">
        <f t="shared" ca="1" si="14"/>
        <v>0</v>
      </c>
      <c r="AJ22" s="35">
        <f t="shared" ca="1" si="15"/>
        <v>0</v>
      </c>
      <c r="AK22" s="35">
        <f t="shared" ca="1" si="16"/>
        <v>0</v>
      </c>
      <c r="AL22" s="35">
        <f t="shared" ca="1" si="17"/>
        <v>0</v>
      </c>
      <c r="AM22" s="35">
        <f t="shared" ca="1" si="18"/>
        <v>0</v>
      </c>
      <c r="AN22" s="35">
        <f t="shared" ca="1" si="19"/>
        <v>0</v>
      </c>
      <c r="AO22" s="35">
        <f t="shared" ca="1" si="20"/>
        <v>0</v>
      </c>
      <c r="AP22" s="35">
        <f t="shared" ca="1" si="21"/>
        <v>0</v>
      </c>
      <c r="AQ22" s="35">
        <f t="shared" ca="1" si="22"/>
        <v>0</v>
      </c>
      <c r="AR22" s="35">
        <f t="shared" ca="1" si="23"/>
        <v>0</v>
      </c>
      <c r="AS22" s="35">
        <f t="shared" ca="1" si="24"/>
        <v>0</v>
      </c>
      <c r="AT22" s="35">
        <f t="shared" ca="1" si="25"/>
        <v>0</v>
      </c>
      <c r="AU22" s="35">
        <f t="shared" ca="1" si="26"/>
        <v>0</v>
      </c>
      <c r="AV22" s="35">
        <f t="shared" ca="1" si="27"/>
        <v>0</v>
      </c>
      <c r="AW22" s="35">
        <f t="shared" ca="1" si="28"/>
        <v>0</v>
      </c>
      <c r="AX22" s="35">
        <f t="shared" ca="1" si="29"/>
        <v>0</v>
      </c>
      <c r="AY22" s="35">
        <f t="shared" ca="1" si="30"/>
        <v>0</v>
      </c>
      <c r="AZ22" s="35">
        <f t="shared" ca="1" si="31"/>
        <v>0</v>
      </c>
      <c r="BA22" s="35">
        <f t="shared" ca="1" si="32"/>
        <v>0</v>
      </c>
      <c r="BB22" s="35">
        <f t="shared" ca="1" si="33"/>
        <v>0</v>
      </c>
      <c r="BC22" s="35">
        <f t="shared" ca="1" si="34"/>
        <v>0</v>
      </c>
      <c r="BD22" s="35">
        <f t="shared" ca="1" si="35"/>
        <v>0</v>
      </c>
      <c r="BE22" s="35">
        <f t="shared" ca="1" si="36"/>
        <v>0</v>
      </c>
      <c r="BF22" s="35">
        <f t="shared" ca="1" si="37"/>
        <v>0</v>
      </c>
      <c r="BG22" s="36">
        <f t="shared" ca="1" si="38"/>
        <v>0</v>
      </c>
      <c r="BH22" s="35">
        <f t="shared" ca="1" si="39"/>
        <v>0</v>
      </c>
      <c r="BI22" s="35">
        <f t="shared" ca="1" si="40"/>
        <v>0</v>
      </c>
      <c r="BJ22" s="35">
        <f t="shared" ca="1" si="41"/>
        <v>0</v>
      </c>
      <c r="BK22" s="35">
        <f t="shared" ca="1" si="42"/>
        <v>0</v>
      </c>
      <c r="BL22" s="35">
        <f t="shared" ca="1" si="43"/>
        <v>0</v>
      </c>
      <c r="BM22" s="35">
        <f t="shared" ca="1" si="44"/>
        <v>0</v>
      </c>
      <c r="BN22" s="35">
        <f t="shared" ca="1" si="45"/>
        <v>0</v>
      </c>
      <c r="BO22" s="35">
        <f t="shared" ca="1" si="46"/>
        <v>0</v>
      </c>
      <c r="BP22" s="35">
        <f t="shared" ca="1" si="47"/>
        <v>0</v>
      </c>
      <c r="BQ22" s="35">
        <f t="shared" ca="1" si="48"/>
        <v>0</v>
      </c>
      <c r="BR22" s="35">
        <f t="shared" ca="1" si="49"/>
        <v>0</v>
      </c>
      <c r="BS22" s="35">
        <f t="shared" ca="1" si="50"/>
        <v>0</v>
      </c>
      <c r="BT22" s="35">
        <f t="shared" ca="1" si="51"/>
        <v>0</v>
      </c>
      <c r="BU22" s="35">
        <f t="shared" ca="1" si="52"/>
        <v>0</v>
      </c>
      <c r="BV22" s="35">
        <f t="shared" ca="1" si="53"/>
        <v>0</v>
      </c>
      <c r="BW22" s="35">
        <f t="shared" ca="1" si="54"/>
        <v>0</v>
      </c>
      <c r="BX22" s="35">
        <f t="shared" ca="1" si="55"/>
        <v>0</v>
      </c>
      <c r="BY22" s="35">
        <f t="shared" ca="1" si="56"/>
        <v>0</v>
      </c>
      <c r="BZ22" s="35">
        <f t="shared" ca="1" si="57"/>
        <v>0</v>
      </c>
      <c r="CA22" s="35">
        <f t="shared" ca="1" si="58"/>
        <v>0</v>
      </c>
      <c r="CB22" s="35">
        <f t="shared" ca="1" si="59"/>
        <v>0</v>
      </c>
      <c r="CC22" s="35">
        <f t="shared" ca="1" si="60"/>
        <v>0</v>
      </c>
      <c r="CD22" s="35">
        <f t="shared" ca="1" si="61"/>
        <v>0</v>
      </c>
      <c r="CE22" s="35">
        <f t="shared" ca="1" si="62"/>
        <v>0</v>
      </c>
      <c r="CF22" s="35">
        <f t="shared" ca="1" si="63"/>
        <v>0</v>
      </c>
      <c r="CG22" s="35">
        <f t="shared" ca="1" si="64"/>
        <v>0</v>
      </c>
      <c r="CH22" s="35">
        <f t="shared" ca="1" si="65"/>
        <v>0</v>
      </c>
      <c r="CI22" s="35">
        <f t="shared" ca="1" si="66"/>
        <v>0</v>
      </c>
      <c r="CJ22" s="35">
        <f t="shared" ca="1" si="67"/>
        <v>0</v>
      </c>
      <c r="CK22" s="35">
        <f t="shared" ca="1" si="68"/>
        <v>0</v>
      </c>
      <c r="CL22" s="37">
        <f t="shared" ca="1" si="69"/>
        <v>0</v>
      </c>
    </row>
    <row r="23" spans="3:90">
      <c r="C23" s="29">
        <v>40800</v>
      </c>
      <c r="D23" s="19">
        <f ca="1">VLOOKUP(C23,MarketData!$B$7:$C$5000,2)</f>
        <v>741.69</v>
      </c>
      <c r="E23" s="17">
        <f>VLOOKUP('Beta-GARCH'!C23,MarketData!$E$7:$F$5000,2)</f>
        <v>69.569999999999993</v>
      </c>
      <c r="F23" s="17">
        <f t="shared" ca="1" si="8"/>
        <v>95.298607185074786</v>
      </c>
      <c r="G23" s="17">
        <f t="shared" si="9"/>
        <v>97.751864486493304</v>
      </c>
      <c r="H23" s="18" t="str">
        <f t="array" aca="1" ref="H23" ca="1">IF(ROW()-ROW($C$14)&gt;=$C$3,IF($C$8,_xlfn.COVARIANCE.P(OFFSET(E23,-$C$3+1,0):E23/OFFSET(E22,-$C$3+1,0):E22,OFFSET(D23,-$C$3+1,0):D23/OFFSET(D22,-$C$3+1,0):D22)/_xlfn.VAR.P(OFFSET(D23,-$C$3+1,0):D23/OFFSET(D22,-$C$3+1,0):D22),$C$9),"")</f>
        <v/>
      </c>
      <c r="I23" s="19" t="str">
        <f t="array" aca="1" ref="I23" ca="1">IF(ROW()-ROW($C$14)&gt;=$C$3,_xlfn.VAR.P(OFFSET(E23,-$C$3+1,0):E23/OFFSET(E22,-$C$3+1,0):E22),"")</f>
        <v/>
      </c>
      <c r="J23" s="19" t="str">
        <f t="array" aca="1" ref="J23" ca="1">IF(ROW()-ROW($C$14)&gt;=$C$3,_xlfn.VAR.P(OFFSET(D23,-$C$3+1,0):D23/OFFSET(D22,-$C$3+1,0):D22),"")</f>
        <v/>
      </c>
      <c r="K23" s="19" t="e">
        <f t="shared" ca="1" si="10"/>
        <v>#VALUE!</v>
      </c>
      <c r="L23" s="19" t="str">
        <f t="array" aca="1" ref="L23" ca="1">IF(ROW()-ROW($C$14)&lt;$C$3,"",IF(L22="",_xlfn.VAR.P(OFFSET(E23,-$C$3+1,0):E23/OFFSET(E22,-$C$3+1,0):E22),$C$4*L22+$C$5*(1-$C$4)*(E23/E22-1)^2+(1-$C$4)*(1-$C$5)*$C$6))</f>
        <v/>
      </c>
      <c r="M23" s="30" t="str">
        <f t="array" aca="1" ref="M23" ca="1">IF(ROW()-ROW($C$14)&gt;=$C$3,_xlfn.VAR.P(OFFSET(D23,-$C$3+1,0):D23/OFFSET(D22,-$C$3+1,0):D22)*H23^2,"")</f>
        <v/>
      </c>
      <c r="N23" s="17" t="str">
        <f t="shared" ca="1" si="1"/>
        <v/>
      </c>
      <c r="O23" s="18" t="str">
        <f t="shared" ca="1" si="2"/>
        <v/>
      </c>
      <c r="P23" s="18" t="str">
        <f t="shared" ca="1" si="3"/>
        <v/>
      </c>
      <c r="Q23" s="18" t="str">
        <f t="shared" ca="1" si="4"/>
        <v/>
      </c>
      <c r="V23" s="29">
        <v>40800</v>
      </c>
      <c r="W23" s="19">
        <f t="shared" ca="1" si="11"/>
        <v>-1.0842602224533926E-2</v>
      </c>
      <c r="X23" s="17">
        <f t="shared" si="12"/>
        <v>7.5307310269050465E-3</v>
      </c>
      <c r="AA23" s="31">
        <v>3.2000000000000001E-2</v>
      </c>
      <c r="AB23" s="32">
        <f t="shared" ca="1" si="5"/>
        <v>2</v>
      </c>
      <c r="AC23" s="32">
        <f t="shared" si="6"/>
        <v>4</v>
      </c>
      <c r="AG23" s="33">
        <v>3.2000000000000001E-2</v>
      </c>
      <c r="AH23" s="34">
        <f t="shared" ca="1" si="13"/>
        <v>1</v>
      </c>
      <c r="AI23" s="35">
        <f t="shared" ca="1" si="14"/>
        <v>0</v>
      </c>
      <c r="AJ23" s="35">
        <f t="shared" ca="1" si="15"/>
        <v>0</v>
      </c>
      <c r="AK23" s="35">
        <f t="shared" ca="1" si="16"/>
        <v>0</v>
      </c>
      <c r="AL23" s="35">
        <f t="shared" ca="1" si="17"/>
        <v>0</v>
      </c>
      <c r="AM23" s="35">
        <f t="shared" ca="1" si="18"/>
        <v>0</v>
      </c>
      <c r="AN23" s="35">
        <f t="shared" ca="1" si="19"/>
        <v>0</v>
      </c>
      <c r="AO23" s="35">
        <f t="shared" ca="1" si="20"/>
        <v>0</v>
      </c>
      <c r="AP23" s="35">
        <f t="shared" ca="1" si="21"/>
        <v>0</v>
      </c>
      <c r="AQ23" s="35">
        <f t="shared" ca="1" si="22"/>
        <v>0</v>
      </c>
      <c r="AR23" s="35">
        <f t="shared" ca="1" si="23"/>
        <v>0</v>
      </c>
      <c r="AS23" s="35">
        <f t="shared" ca="1" si="24"/>
        <v>0</v>
      </c>
      <c r="AT23" s="35">
        <f t="shared" ca="1" si="25"/>
        <v>0</v>
      </c>
      <c r="AU23" s="35">
        <f t="shared" ca="1" si="26"/>
        <v>0</v>
      </c>
      <c r="AV23" s="35">
        <f t="shared" ca="1" si="27"/>
        <v>0</v>
      </c>
      <c r="AW23" s="35">
        <f t="shared" ca="1" si="28"/>
        <v>1</v>
      </c>
      <c r="AX23" s="35">
        <f t="shared" ca="1" si="29"/>
        <v>0</v>
      </c>
      <c r="AY23" s="35">
        <f t="shared" ca="1" si="30"/>
        <v>0</v>
      </c>
      <c r="AZ23" s="35">
        <f t="shared" ca="1" si="31"/>
        <v>0</v>
      </c>
      <c r="BA23" s="35">
        <f t="shared" ca="1" si="32"/>
        <v>0</v>
      </c>
      <c r="BB23" s="35">
        <f t="shared" ca="1" si="33"/>
        <v>0</v>
      </c>
      <c r="BC23" s="35">
        <f t="shared" ca="1" si="34"/>
        <v>0</v>
      </c>
      <c r="BD23" s="35">
        <f t="shared" ca="1" si="35"/>
        <v>0</v>
      </c>
      <c r="BE23" s="35">
        <f t="shared" ca="1" si="36"/>
        <v>0</v>
      </c>
      <c r="BF23" s="35">
        <f t="shared" ca="1" si="37"/>
        <v>0</v>
      </c>
      <c r="BG23" s="36">
        <f t="shared" ca="1" si="38"/>
        <v>0</v>
      </c>
      <c r="BH23" s="35">
        <f t="shared" ca="1" si="39"/>
        <v>0</v>
      </c>
      <c r="BI23" s="35">
        <f t="shared" ca="1" si="40"/>
        <v>0</v>
      </c>
      <c r="BJ23" s="35">
        <f t="shared" ca="1" si="41"/>
        <v>0</v>
      </c>
      <c r="BK23" s="35">
        <f t="shared" ca="1" si="42"/>
        <v>0</v>
      </c>
      <c r="BL23" s="35">
        <f t="shared" ca="1" si="43"/>
        <v>0</v>
      </c>
      <c r="BM23" s="35">
        <f t="shared" ca="1" si="44"/>
        <v>0</v>
      </c>
      <c r="BN23" s="35">
        <f t="shared" ca="1" si="45"/>
        <v>0</v>
      </c>
      <c r="BO23" s="35">
        <f t="shared" ca="1" si="46"/>
        <v>0</v>
      </c>
      <c r="BP23" s="35">
        <f t="shared" ca="1" si="47"/>
        <v>0</v>
      </c>
      <c r="BQ23" s="35">
        <f t="shared" ca="1" si="48"/>
        <v>0</v>
      </c>
      <c r="BR23" s="35">
        <f t="shared" ca="1" si="49"/>
        <v>0</v>
      </c>
      <c r="BS23" s="35">
        <f t="shared" ca="1" si="50"/>
        <v>0</v>
      </c>
      <c r="BT23" s="35">
        <f t="shared" ca="1" si="51"/>
        <v>0</v>
      </c>
      <c r="BU23" s="35">
        <f t="shared" ca="1" si="52"/>
        <v>0</v>
      </c>
      <c r="BV23" s="35">
        <f t="shared" ca="1" si="53"/>
        <v>0</v>
      </c>
      <c r="BW23" s="35">
        <f t="shared" ca="1" si="54"/>
        <v>0</v>
      </c>
      <c r="BX23" s="35">
        <f t="shared" ca="1" si="55"/>
        <v>0</v>
      </c>
      <c r="BY23" s="35">
        <f t="shared" ca="1" si="56"/>
        <v>0</v>
      </c>
      <c r="BZ23" s="35">
        <f t="shared" ca="1" si="57"/>
        <v>0</v>
      </c>
      <c r="CA23" s="35">
        <f t="shared" ca="1" si="58"/>
        <v>0</v>
      </c>
      <c r="CB23" s="35">
        <f t="shared" ca="1" si="59"/>
        <v>0</v>
      </c>
      <c r="CC23" s="35">
        <f t="shared" ca="1" si="60"/>
        <v>0</v>
      </c>
      <c r="CD23" s="35">
        <f t="shared" ca="1" si="61"/>
        <v>0</v>
      </c>
      <c r="CE23" s="35">
        <f t="shared" ca="1" si="62"/>
        <v>0</v>
      </c>
      <c r="CF23" s="35">
        <f t="shared" ca="1" si="63"/>
        <v>0</v>
      </c>
      <c r="CG23" s="35">
        <f t="shared" ca="1" si="64"/>
        <v>0</v>
      </c>
      <c r="CH23" s="35">
        <f t="shared" ca="1" si="65"/>
        <v>0</v>
      </c>
      <c r="CI23" s="35">
        <f t="shared" ca="1" si="66"/>
        <v>0</v>
      </c>
      <c r="CJ23" s="35">
        <f t="shared" ca="1" si="67"/>
        <v>0</v>
      </c>
      <c r="CK23" s="35">
        <f t="shared" ca="1" si="68"/>
        <v>0</v>
      </c>
      <c r="CL23" s="37">
        <f t="shared" ca="1" si="69"/>
        <v>0</v>
      </c>
    </row>
    <row r="24" spans="3:90">
      <c r="C24" s="29">
        <v>40801</v>
      </c>
      <c r="D24" s="19">
        <f ca="1">VLOOKUP(C24,MarketData!$B$7:$C$5000,2)</f>
        <v>751.76</v>
      </c>
      <c r="E24" s="17">
        <f>VLOOKUP('Beta-GARCH'!C24,MarketData!$E$7:$F$5000,2)</f>
        <v>71.209998999999996</v>
      </c>
      <c r="F24" s="17">
        <f t="shared" ca="1" si="8"/>
        <v>96.592485994757666</v>
      </c>
      <c r="G24" s="17">
        <f t="shared" si="9"/>
        <v>100.05620486317844</v>
      </c>
      <c r="H24" s="18" t="str">
        <f t="array" aca="1" ref="H24" ca="1">IF(ROW()-ROW($C$14)&gt;=$C$3,IF($C$8,_xlfn.COVARIANCE.P(OFFSET(E24,-$C$3+1,0):E24/OFFSET(E23,-$C$3+1,0):E23,OFFSET(D24,-$C$3+1,0):D24/OFFSET(D23,-$C$3+1,0):D23)/_xlfn.VAR.P(OFFSET(D24,-$C$3+1,0):D24/OFFSET(D23,-$C$3+1,0):D23),$C$9),"")</f>
        <v/>
      </c>
      <c r="I24" s="19" t="str">
        <f t="array" aca="1" ref="I24" ca="1">IF(ROW()-ROW($C$14)&gt;=$C$3,_xlfn.VAR.P(OFFSET(E24,-$C$3+1,0):E24/OFFSET(E23,-$C$3+1,0):E23),"")</f>
        <v/>
      </c>
      <c r="J24" s="19" t="str">
        <f t="array" aca="1" ref="J24" ca="1">IF(ROW()-ROW($C$14)&gt;=$C$3,_xlfn.VAR.P(OFFSET(D24,-$C$3+1,0):D24/OFFSET(D23,-$C$3+1,0):D23),"")</f>
        <v/>
      </c>
      <c r="K24" s="19" t="e">
        <f t="shared" ca="1" si="10"/>
        <v>#VALUE!</v>
      </c>
      <c r="L24" s="19" t="str">
        <f t="array" aca="1" ref="L24" ca="1">IF(ROW()-ROW($C$14)&lt;$C$3,"",IF(L23="",_xlfn.VAR.P(OFFSET(E24,-$C$3+1,0):E24/OFFSET(E23,-$C$3+1,0):E23),$C$4*L23+$C$5*(1-$C$4)*(E24/E23-1)^2+(1-$C$4)*(1-$C$5)*$C$6))</f>
        <v/>
      </c>
      <c r="M24" s="30" t="str">
        <f t="array" aca="1" ref="M24" ca="1">IF(ROW()-ROW($C$14)&gt;=$C$3,_xlfn.VAR.P(OFFSET(D24,-$C$3+1,0):D24/OFFSET(D23,-$C$3+1,0):D23)*H24^2,"")</f>
        <v/>
      </c>
      <c r="N24" s="17" t="str">
        <f t="shared" ca="1" si="1"/>
        <v/>
      </c>
      <c r="O24" s="18" t="str">
        <f t="shared" ca="1" si="2"/>
        <v/>
      </c>
      <c r="P24" s="18" t="str">
        <f t="shared" ca="1" si="3"/>
        <v/>
      </c>
      <c r="Q24" s="18" t="str">
        <f t="shared" ca="1" si="4"/>
        <v/>
      </c>
      <c r="V24" s="29">
        <v>40801</v>
      </c>
      <c r="W24" s="19">
        <f t="shared" ca="1" si="11"/>
        <v>1.3577100945138643E-2</v>
      </c>
      <c r="X24" s="17">
        <f t="shared" si="12"/>
        <v>2.3573364956159359E-2</v>
      </c>
      <c r="AA24" s="31">
        <v>0.03</v>
      </c>
      <c r="AB24" s="32">
        <f t="shared" ca="1" si="5"/>
        <v>3</v>
      </c>
      <c r="AC24" s="32">
        <f t="shared" si="6"/>
        <v>8</v>
      </c>
      <c r="AG24" s="33">
        <v>0.03</v>
      </c>
      <c r="AH24" s="34">
        <f t="shared" ca="1" si="13"/>
        <v>0</v>
      </c>
      <c r="AI24" s="35">
        <f t="shared" ca="1" si="14"/>
        <v>0</v>
      </c>
      <c r="AJ24" s="35">
        <f t="shared" ca="1" si="15"/>
        <v>0</v>
      </c>
      <c r="AK24" s="35">
        <f t="shared" ca="1" si="16"/>
        <v>0</v>
      </c>
      <c r="AL24" s="35">
        <f t="shared" ca="1" si="17"/>
        <v>0</v>
      </c>
      <c r="AM24" s="35">
        <f t="shared" ca="1" si="18"/>
        <v>0</v>
      </c>
      <c r="AN24" s="35">
        <f t="shared" ca="1" si="19"/>
        <v>1</v>
      </c>
      <c r="AO24" s="35">
        <f t="shared" ca="1" si="20"/>
        <v>0</v>
      </c>
      <c r="AP24" s="35">
        <f t="shared" ca="1" si="21"/>
        <v>0</v>
      </c>
      <c r="AQ24" s="35">
        <f t="shared" ca="1" si="22"/>
        <v>0</v>
      </c>
      <c r="AR24" s="35">
        <f t="shared" ca="1" si="23"/>
        <v>0</v>
      </c>
      <c r="AS24" s="35">
        <f t="shared" ca="1" si="24"/>
        <v>0</v>
      </c>
      <c r="AT24" s="35">
        <f t="shared" ca="1" si="25"/>
        <v>0</v>
      </c>
      <c r="AU24" s="35">
        <f t="shared" ca="1" si="26"/>
        <v>0</v>
      </c>
      <c r="AV24" s="35">
        <f t="shared" ca="1" si="27"/>
        <v>0</v>
      </c>
      <c r="AW24" s="35">
        <f t="shared" ca="1" si="28"/>
        <v>0</v>
      </c>
      <c r="AX24" s="35">
        <f t="shared" ca="1" si="29"/>
        <v>0</v>
      </c>
      <c r="AY24" s="35">
        <f t="shared" ca="1" si="30"/>
        <v>0</v>
      </c>
      <c r="AZ24" s="35">
        <f t="shared" ca="1" si="31"/>
        <v>1</v>
      </c>
      <c r="BA24" s="35">
        <f t="shared" ca="1" si="32"/>
        <v>0</v>
      </c>
      <c r="BB24" s="35">
        <f t="shared" ca="1" si="33"/>
        <v>0</v>
      </c>
      <c r="BC24" s="35">
        <f t="shared" ca="1" si="34"/>
        <v>0</v>
      </c>
      <c r="BD24" s="35">
        <f t="shared" ca="1" si="35"/>
        <v>0</v>
      </c>
      <c r="BE24" s="35">
        <f t="shared" ca="1" si="36"/>
        <v>0</v>
      </c>
      <c r="BF24" s="35">
        <f t="shared" ca="1" si="37"/>
        <v>0</v>
      </c>
      <c r="BG24" s="36">
        <f t="shared" ca="1" si="38"/>
        <v>0</v>
      </c>
      <c r="BH24" s="35">
        <f t="shared" ca="1" si="39"/>
        <v>0</v>
      </c>
      <c r="BI24" s="35">
        <f t="shared" ca="1" si="40"/>
        <v>0</v>
      </c>
      <c r="BJ24" s="35">
        <f t="shared" ca="1" si="41"/>
        <v>0</v>
      </c>
      <c r="BK24" s="35">
        <f t="shared" ca="1" si="42"/>
        <v>0</v>
      </c>
      <c r="BL24" s="35">
        <f t="shared" ca="1" si="43"/>
        <v>1</v>
      </c>
      <c r="BM24" s="35">
        <f t="shared" ca="1" si="44"/>
        <v>0</v>
      </c>
      <c r="BN24" s="35">
        <f t="shared" ca="1" si="45"/>
        <v>0</v>
      </c>
      <c r="BO24" s="35">
        <f t="shared" ca="1" si="46"/>
        <v>0</v>
      </c>
      <c r="BP24" s="35">
        <f t="shared" ca="1" si="47"/>
        <v>0</v>
      </c>
      <c r="BQ24" s="35">
        <f t="shared" ca="1" si="48"/>
        <v>0</v>
      </c>
      <c r="BR24" s="35">
        <f t="shared" ca="1" si="49"/>
        <v>0</v>
      </c>
      <c r="BS24" s="35">
        <f t="shared" ca="1" si="50"/>
        <v>0</v>
      </c>
      <c r="BT24" s="35">
        <f t="shared" ca="1" si="51"/>
        <v>0</v>
      </c>
      <c r="BU24" s="35">
        <f t="shared" ca="1" si="52"/>
        <v>0</v>
      </c>
      <c r="BV24" s="35">
        <f t="shared" ca="1" si="53"/>
        <v>0</v>
      </c>
      <c r="BW24" s="35">
        <f t="shared" ca="1" si="54"/>
        <v>0</v>
      </c>
      <c r="BX24" s="35">
        <f t="shared" ca="1" si="55"/>
        <v>0</v>
      </c>
      <c r="BY24" s="35">
        <f t="shared" ca="1" si="56"/>
        <v>0</v>
      </c>
      <c r="BZ24" s="35">
        <f t="shared" ca="1" si="57"/>
        <v>0</v>
      </c>
      <c r="CA24" s="35">
        <f t="shared" ca="1" si="58"/>
        <v>0</v>
      </c>
      <c r="CB24" s="35">
        <f t="shared" ca="1" si="59"/>
        <v>0</v>
      </c>
      <c r="CC24" s="35">
        <f t="shared" ca="1" si="60"/>
        <v>0</v>
      </c>
      <c r="CD24" s="35">
        <f t="shared" ca="1" si="61"/>
        <v>0</v>
      </c>
      <c r="CE24" s="35">
        <f t="shared" ca="1" si="62"/>
        <v>0</v>
      </c>
      <c r="CF24" s="35">
        <f t="shared" ca="1" si="63"/>
        <v>0</v>
      </c>
      <c r="CG24" s="35">
        <f t="shared" ca="1" si="64"/>
        <v>0</v>
      </c>
      <c r="CH24" s="35">
        <f t="shared" ca="1" si="65"/>
        <v>0</v>
      </c>
      <c r="CI24" s="35">
        <f t="shared" ca="1" si="66"/>
        <v>0</v>
      </c>
      <c r="CJ24" s="35">
        <f t="shared" ca="1" si="67"/>
        <v>0</v>
      </c>
      <c r="CK24" s="35">
        <f t="shared" ca="1" si="68"/>
        <v>0</v>
      </c>
      <c r="CL24" s="37">
        <f t="shared" ca="1" si="69"/>
        <v>0</v>
      </c>
    </row>
    <row r="25" spans="3:90">
      <c r="C25" s="29">
        <v>40802</v>
      </c>
      <c r="D25" s="19">
        <f ca="1">VLOOKUP(C25,MarketData!$B$7:$C$5000,2)</f>
        <v>768.13</v>
      </c>
      <c r="E25" s="17">
        <f>VLOOKUP('Beta-GARCH'!C25,MarketData!$E$7:$F$5000,2)</f>
        <v>70.809997999999993</v>
      </c>
      <c r="F25" s="17">
        <f t="shared" ca="1" si="8"/>
        <v>98.69584211337822</v>
      </c>
      <c r="G25" s="17">
        <f t="shared" si="9"/>
        <v>99.494168877172072</v>
      </c>
      <c r="H25" s="18" t="str">
        <f t="array" aca="1" ref="H25" ca="1">IF(ROW()-ROW($C$14)&gt;=$C$3,IF($C$8,_xlfn.COVARIANCE.P(OFFSET(E25,-$C$3+1,0):E25/OFFSET(E24,-$C$3+1,0):E24,OFFSET(D25,-$C$3+1,0):D25/OFFSET(D24,-$C$3+1,0):D24)/_xlfn.VAR.P(OFFSET(D25,-$C$3+1,0):D25/OFFSET(D24,-$C$3+1,0):D24),$C$9),"")</f>
        <v/>
      </c>
      <c r="I25" s="19" t="str">
        <f t="array" aca="1" ref="I25" ca="1">IF(ROW()-ROW($C$14)&gt;=$C$3,_xlfn.VAR.P(OFFSET(E25,-$C$3+1,0):E25/OFFSET(E24,-$C$3+1,0):E24),"")</f>
        <v/>
      </c>
      <c r="J25" s="19" t="str">
        <f t="array" aca="1" ref="J25" ca="1">IF(ROW()-ROW($C$14)&gt;=$C$3,_xlfn.VAR.P(OFFSET(D25,-$C$3+1,0):D25/OFFSET(D24,-$C$3+1,0):D24),"")</f>
        <v/>
      </c>
      <c r="K25" s="19" t="e">
        <f t="shared" ca="1" si="10"/>
        <v>#VALUE!</v>
      </c>
      <c r="L25" s="19" t="str">
        <f t="array" aca="1" ref="L25" ca="1">IF(ROW()-ROW($C$14)&lt;$C$3,"",IF(L24="",_xlfn.VAR.P(OFFSET(E25,-$C$3+1,0):E25/OFFSET(E24,-$C$3+1,0):E24),$C$4*L24+$C$5*(1-$C$4)*(E25/E24-1)^2+(1-$C$4)*(1-$C$5)*$C$6))</f>
        <v/>
      </c>
      <c r="M25" s="30" t="str">
        <f t="array" aca="1" ref="M25" ca="1">IF(ROW()-ROW($C$14)&gt;=$C$3,_xlfn.VAR.P(OFFSET(D25,-$C$3+1,0):D25/OFFSET(D24,-$C$3+1,0):D24)*H25^2,"")</f>
        <v/>
      </c>
      <c r="N25" s="17" t="str">
        <f t="shared" ca="1" si="1"/>
        <v/>
      </c>
      <c r="O25" s="18" t="str">
        <f t="shared" ca="1" si="2"/>
        <v/>
      </c>
      <c r="P25" s="18" t="str">
        <f t="shared" ca="1" si="3"/>
        <v/>
      </c>
      <c r="Q25" s="18" t="str">
        <f t="shared" ca="1" si="4"/>
        <v/>
      </c>
      <c r="V25" s="29">
        <v>40802</v>
      </c>
      <c r="W25" s="19">
        <f t="shared" ca="1" si="11"/>
        <v>2.1775566670213964E-2</v>
      </c>
      <c r="X25" s="17">
        <f t="shared" si="12"/>
        <v>-5.6172027189609341E-3</v>
      </c>
      <c r="AA25" s="31">
        <v>2.8000000000000001E-2</v>
      </c>
      <c r="AB25" s="32">
        <f t="shared" ca="1" si="5"/>
        <v>3</v>
      </c>
      <c r="AC25" s="32">
        <f t="shared" si="6"/>
        <v>5</v>
      </c>
      <c r="AG25" s="33">
        <v>2.8000000000000001E-2</v>
      </c>
      <c r="AH25" s="34">
        <f t="shared" ca="1" si="13"/>
        <v>1</v>
      </c>
      <c r="AI25" s="35">
        <f t="shared" ca="1" si="14"/>
        <v>0</v>
      </c>
      <c r="AJ25" s="35">
        <f t="shared" ca="1" si="15"/>
        <v>0</v>
      </c>
      <c r="AK25" s="35">
        <f t="shared" ca="1" si="16"/>
        <v>0</v>
      </c>
      <c r="AL25" s="35">
        <f t="shared" ca="1" si="17"/>
        <v>0</v>
      </c>
      <c r="AM25" s="35">
        <f t="shared" ca="1" si="18"/>
        <v>0</v>
      </c>
      <c r="AN25" s="35">
        <f t="shared" ca="1" si="19"/>
        <v>0</v>
      </c>
      <c r="AO25" s="35">
        <f t="shared" ca="1" si="20"/>
        <v>0</v>
      </c>
      <c r="AP25" s="35">
        <f t="shared" ca="1" si="21"/>
        <v>1</v>
      </c>
      <c r="AQ25" s="35">
        <f t="shared" ca="1" si="22"/>
        <v>0</v>
      </c>
      <c r="AR25" s="35">
        <f t="shared" ca="1" si="23"/>
        <v>0</v>
      </c>
      <c r="AS25" s="35">
        <f t="shared" ca="1" si="24"/>
        <v>1</v>
      </c>
      <c r="AT25" s="35">
        <f t="shared" ca="1" si="25"/>
        <v>0</v>
      </c>
      <c r="AU25" s="35">
        <f t="shared" ca="1" si="26"/>
        <v>0</v>
      </c>
      <c r="AV25" s="35">
        <f t="shared" ca="1" si="27"/>
        <v>0</v>
      </c>
      <c r="AW25" s="35">
        <f t="shared" ca="1" si="28"/>
        <v>0</v>
      </c>
      <c r="AX25" s="35">
        <f t="shared" ca="1" si="29"/>
        <v>0</v>
      </c>
      <c r="AY25" s="35">
        <f t="shared" ca="1" si="30"/>
        <v>0</v>
      </c>
      <c r="AZ25" s="35">
        <f t="shared" ca="1" si="31"/>
        <v>0</v>
      </c>
      <c r="BA25" s="35">
        <f t="shared" ca="1" si="32"/>
        <v>0</v>
      </c>
      <c r="BB25" s="35">
        <f t="shared" ca="1" si="33"/>
        <v>0</v>
      </c>
      <c r="BC25" s="35">
        <f t="shared" ca="1" si="34"/>
        <v>0</v>
      </c>
      <c r="BD25" s="35">
        <f t="shared" ca="1" si="35"/>
        <v>0</v>
      </c>
      <c r="BE25" s="35">
        <f t="shared" ca="1" si="36"/>
        <v>0</v>
      </c>
      <c r="BF25" s="35">
        <f t="shared" ca="1" si="37"/>
        <v>0</v>
      </c>
      <c r="BG25" s="36">
        <f t="shared" ca="1" si="38"/>
        <v>0</v>
      </c>
      <c r="BH25" s="35">
        <f t="shared" ca="1" si="39"/>
        <v>0</v>
      </c>
      <c r="BI25" s="35">
        <f t="shared" ca="1" si="40"/>
        <v>0</v>
      </c>
      <c r="BJ25" s="35">
        <f t="shared" ca="1" si="41"/>
        <v>0</v>
      </c>
      <c r="BK25" s="35">
        <f t="shared" ca="1" si="42"/>
        <v>0</v>
      </c>
      <c r="BL25" s="35">
        <f t="shared" ca="1" si="43"/>
        <v>0</v>
      </c>
      <c r="BM25" s="35">
        <f t="shared" ca="1" si="44"/>
        <v>0</v>
      </c>
      <c r="BN25" s="35">
        <f t="shared" ca="1" si="45"/>
        <v>0</v>
      </c>
      <c r="BO25" s="35">
        <f t="shared" ca="1" si="46"/>
        <v>0</v>
      </c>
      <c r="BP25" s="35">
        <f t="shared" ca="1" si="47"/>
        <v>0</v>
      </c>
      <c r="BQ25" s="35">
        <f t="shared" ca="1" si="48"/>
        <v>0</v>
      </c>
      <c r="BR25" s="35">
        <f t="shared" ca="1" si="49"/>
        <v>0</v>
      </c>
      <c r="BS25" s="35">
        <f t="shared" ca="1" si="50"/>
        <v>0</v>
      </c>
      <c r="BT25" s="35">
        <f t="shared" ca="1" si="51"/>
        <v>0</v>
      </c>
      <c r="BU25" s="35">
        <f t="shared" ca="1" si="52"/>
        <v>0</v>
      </c>
      <c r="BV25" s="35">
        <f t="shared" ca="1" si="53"/>
        <v>0</v>
      </c>
      <c r="BW25" s="35">
        <f t="shared" ca="1" si="54"/>
        <v>0</v>
      </c>
      <c r="BX25" s="35">
        <f t="shared" ca="1" si="55"/>
        <v>0</v>
      </c>
      <c r="BY25" s="35">
        <f t="shared" ca="1" si="56"/>
        <v>0</v>
      </c>
      <c r="BZ25" s="35">
        <f t="shared" ca="1" si="57"/>
        <v>0</v>
      </c>
      <c r="CA25" s="35">
        <f t="shared" ca="1" si="58"/>
        <v>0</v>
      </c>
      <c r="CB25" s="35">
        <f t="shared" ca="1" si="59"/>
        <v>0</v>
      </c>
      <c r="CC25" s="35">
        <f t="shared" ca="1" si="60"/>
        <v>0</v>
      </c>
      <c r="CD25" s="35">
        <f t="shared" ca="1" si="61"/>
        <v>0</v>
      </c>
      <c r="CE25" s="35">
        <f t="shared" ca="1" si="62"/>
        <v>0</v>
      </c>
      <c r="CF25" s="35">
        <f t="shared" ca="1" si="63"/>
        <v>0</v>
      </c>
      <c r="CG25" s="35">
        <f t="shared" ca="1" si="64"/>
        <v>0</v>
      </c>
      <c r="CH25" s="35">
        <f t="shared" ca="1" si="65"/>
        <v>0</v>
      </c>
      <c r="CI25" s="35">
        <f t="shared" ca="1" si="66"/>
        <v>0</v>
      </c>
      <c r="CJ25" s="35">
        <f t="shared" ca="1" si="67"/>
        <v>0</v>
      </c>
      <c r="CK25" s="35">
        <f t="shared" ca="1" si="68"/>
        <v>0</v>
      </c>
      <c r="CL25" s="37">
        <f t="shared" ca="1" si="69"/>
        <v>0</v>
      </c>
    </row>
    <row r="26" spans="3:90">
      <c r="C26" s="29">
        <v>40806</v>
      </c>
      <c r="D26" s="19">
        <f ca="1">VLOOKUP(C26,MarketData!$B$7:$C$5000,2)</f>
        <v>755.04</v>
      </c>
      <c r="E26" s="17">
        <f>VLOOKUP('Beta-GARCH'!C26,MarketData!$E$7:$F$5000,2)</f>
        <v>70.430000000000007</v>
      </c>
      <c r="F26" s="17">
        <f t="shared" ca="1" si="8"/>
        <v>97.013928149252195</v>
      </c>
      <c r="G26" s="17">
        <f t="shared" si="9"/>
        <v>98.960238835471102</v>
      </c>
      <c r="H26" s="18" t="str">
        <f t="array" aca="1" ref="H26" ca="1">IF(ROW()-ROW($C$14)&gt;=$C$3,IF($C$8,_xlfn.COVARIANCE.P(OFFSET(E26,-$C$3+1,0):E26/OFFSET(E25,-$C$3+1,0):E25,OFFSET(D26,-$C$3+1,0):D26/OFFSET(D25,-$C$3+1,0):D25)/_xlfn.VAR.P(OFFSET(D26,-$C$3+1,0):D26/OFFSET(D25,-$C$3+1,0):D25),$C$9),"")</f>
        <v/>
      </c>
      <c r="I26" s="19" t="str">
        <f t="array" aca="1" ref="I26" ca="1">IF(ROW()-ROW($C$14)&gt;=$C$3,_xlfn.VAR.P(OFFSET(E26,-$C$3+1,0):E26/OFFSET(E25,-$C$3+1,0):E25),"")</f>
        <v/>
      </c>
      <c r="J26" s="19" t="str">
        <f t="array" aca="1" ref="J26" ca="1">IF(ROW()-ROW($C$14)&gt;=$C$3,_xlfn.VAR.P(OFFSET(D26,-$C$3+1,0):D26/OFFSET(D25,-$C$3+1,0):D25),"")</f>
        <v/>
      </c>
      <c r="K26" s="19" t="e">
        <f t="shared" ca="1" si="10"/>
        <v>#VALUE!</v>
      </c>
      <c r="L26" s="19" t="str">
        <f t="array" aca="1" ref="L26" ca="1">IF(ROW()-ROW($C$14)&lt;$C$3,"",IF(L25="",_xlfn.VAR.P(OFFSET(E26,-$C$3+1,0):E26/OFFSET(E25,-$C$3+1,0):E25),$C$4*L25+$C$5*(1-$C$4)*(E26/E25-1)^2+(1-$C$4)*(1-$C$5)*$C$6))</f>
        <v/>
      </c>
      <c r="M26" s="30" t="str">
        <f t="array" aca="1" ref="M26" ca="1">IF(ROW()-ROW($C$14)&gt;=$C$3,_xlfn.VAR.P(OFFSET(D26,-$C$3+1,0):D26/OFFSET(D25,-$C$3+1,0):D25)*H26^2,"")</f>
        <v/>
      </c>
      <c r="N26" s="17" t="str">
        <f t="shared" ca="1" si="1"/>
        <v/>
      </c>
      <c r="O26" s="18" t="str">
        <f t="shared" ca="1" si="2"/>
        <v/>
      </c>
      <c r="P26" s="18" t="str">
        <f t="shared" ca="1" si="3"/>
        <v/>
      </c>
      <c r="Q26" s="18" t="str">
        <f t="shared" ca="1" si="4"/>
        <v/>
      </c>
      <c r="V26" s="29">
        <v>40806</v>
      </c>
      <c r="W26" s="19">
        <f t="shared" ca="1" si="11"/>
        <v>-1.7041386223686117E-2</v>
      </c>
      <c r="X26" s="17">
        <f t="shared" si="12"/>
        <v>-5.3664455688868795E-3</v>
      </c>
      <c r="AA26" s="31">
        <v>2.5999999999999999E-2</v>
      </c>
      <c r="AB26" s="32">
        <f t="shared" ca="1" si="5"/>
        <v>10</v>
      </c>
      <c r="AC26" s="32">
        <f t="shared" si="6"/>
        <v>8</v>
      </c>
      <c r="AG26" s="33">
        <v>2.5999999999999999E-2</v>
      </c>
      <c r="AH26" s="34">
        <f t="shared" ca="1" si="13"/>
        <v>0</v>
      </c>
      <c r="AI26" s="35">
        <f t="shared" ca="1" si="14"/>
        <v>0</v>
      </c>
      <c r="AJ26" s="35">
        <f t="shared" ca="1" si="15"/>
        <v>1</v>
      </c>
      <c r="AK26" s="35">
        <f t="shared" ca="1" si="16"/>
        <v>0</v>
      </c>
      <c r="AL26" s="35">
        <f t="shared" ca="1" si="17"/>
        <v>0</v>
      </c>
      <c r="AM26" s="35">
        <f t="shared" ca="1" si="18"/>
        <v>0</v>
      </c>
      <c r="AN26" s="35">
        <f t="shared" ca="1" si="19"/>
        <v>0</v>
      </c>
      <c r="AO26" s="35">
        <f t="shared" ca="1" si="20"/>
        <v>0</v>
      </c>
      <c r="AP26" s="35">
        <f t="shared" ca="1" si="21"/>
        <v>0</v>
      </c>
      <c r="AQ26" s="35">
        <f t="shared" ca="1" si="22"/>
        <v>0</v>
      </c>
      <c r="AR26" s="35">
        <f t="shared" ca="1" si="23"/>
        <v>1</v>
      </c>
      <c r="AS26" s="35">
        <f t="shared" ca="1" si="24"/>
        <v>0</v>
      </c>
      <c r="AT26" s="35">
        <f t="shared" ca="1" si="25"/>
        <v>0</v>
      </c>
      <c r="AU26" s="35">
        <f t="shared" ca="1" si="26"/>
        <v>1</v>
      </c>
      <c r="AV26" s="35">
        <f t="shared" ca="1" si="27"/>
        <v>0</v>
      </c>
      <c r="AW26" s="35">
        <f t="shared" ca="1" si="28"/>
        <v>0</v>
      </c>
      <c r="AX26" s="35">
        <f t="shared" ca="1" si="29"/>
        <v>0</v>
      </c>
      <c r="AY26" s="35">
        <f t="shared" ca="1" si="30"/>
        <v>1</v>
      </c>
      <c r="AZ26" s="35">
        <f t="shared" ca="1" si="31"/>
        <v>1</v>
      </c>
      <c r="BA26" s="35">
        <f t="shared" ca="1" si="32"/>
        <v>0</v>
      </c>
      <c r="BB26" s="35">
        <f t="shared" ca="1" si="33"/>
        <v>0</v>
      </c>
      <c r="BC26" s="35">
        <f t="shared" ca="1" si="34"/>
        <v>2</v>
      </c>
      <c r="BD26" s="35">
        <f t="shared" ca="1" si="35"/>
        <v>0</v>
      </c>
      <c r="BE26" s="35">
        <f t="shared" ca="1" si="36"/>
        <v>0</v>
      </c>
      <c r="BF26" s="35">
        <f t="shared" ca="1" si="37"/>
        <v>0</v>
      </c>
      <c r="BG26" s="36">
        <f t="shared" ca="1" si="38"/>
        <v>1</v>
      </c>
      <c r="BH26" s="35">
        <f t="shared" ca="1" si="39"/>
        <v>0</v>
      </c>
      <c r="BI26" s="35">
        <f t="shared" ca="1" si="40"/>
        <v>0</v>
      </c>
      <c r="BJ26" s="35">
        <f t="shared" ca="1" si="41"/>
        <v>1</v>
      </c>
      <c r="BK26" s="35">
        <f t="shared" ca="1" si="42"/>
        <v>0</v>
      </c>
      <c r="BL26" s="35">
        <f t="shared" ca="1" si="43"/>
        <v>0</v>
      </c>
      <c r="BM26" s="35">
        <f t="shared" ca="1" si="44"/>
        <v>0</v>
      </c>
      <c r="BN26" s="35">
        <f t="shared" ca="1" si="45"/>
        <v>0</v>
      </c>
      <c r="BO26" s="35">
        <f t="shared" ca="1" si="46"/>
        <v>0</v>
      </c>
      <c r="BP26" s="35">
        <f t="shared" ca="1" si="47"/>
        <v>1</v>
      </c>
      <c r="BQ26" s="35">
        <f t="shared" ca="1" si="48"/>
        <v>0</v>
      </c>
      <c r="BR26" s="35">
        <f t="shared" ca="1" si="49"/>
        <v>0</v>
      </c>
      <c r="BS26" s="35">
        <f t="shared" ca="1" si="50"/>
        <v>0</v>
      </c>
      <c r="BT26" s="35">
        <f t="shared" ca="1" si="51"/>
        <v>0</v>
      </c>
      <c r="BU26" s="35">
        <f t="shared" ca="1" si="52"/>
        <v>0</v>
      </c>
      <c r="BV26" s="35">
        <f t="shared" ca="1" si="53"/>
        <v>0</v>
      </c>
      <c r="BW26" s="35">
        <f t="shared" ca="1" si="54"/>
        <v>0</v>
      </c>
      <c r="BX26" s="35">
        <f t="shared" ca="1" si="55"/>
        <v>0</v>
      </c>
      <c r="BY26" s="35">
        <f t="shared" ca="1" si="56"/>
        <v>0</v>
      </c>
      <c r="BZ26" s="35">
        <f t="shared" ca="1" si="57"/>
        <v>0</v>
      </c>
      <c r="CA26" s="35">
        <f t="shared" ca="1" si="58"/>
        <v>0</v>
      </c>
      <c r="CB26" s="35">
        <f t="shared" ca="1" si="59"/>
        <v>0</v>
      </c>
      <c r="CC26" s="35">
        <f t="shared" ca="1" si="60"/>
        <v>0</v>
      </c>
      <c r="CD26" s="35">
        <f t="shared" ca="1" si="61"/>
        <v>0</v>
      </c>
      <c r="CE26" s="35">
        <f t="shared" ca="1" si="62"/>
        <v>0</v>
      </c>
      <c r="CF26" s="35">
        <f t="shared" ca="1" si="63"/>
        <v>0</v>
      </c>
      <c r="CG26" s="35">
        <f t="shared" ca="1" si="64"/>
        <v>0</v>
      </c>
      <c r="CH26" s="35">
        <f t="shared" ca="1" si="65"/>
        <v>0</v>
      </c>
      <c r="CI26" s="35">
        <f t="shared" ca="1" si="66"/>
        <v>0</v>
      </c>
      <c r="CJ26" s="35">
        <f t="shared" ca="1" si="67"/>
        <v>0</v>
      </c>
      <c r="CK26" s="35">
        <f t="shared" ca="1" si="68"/>
        <v>0</v>
      </c>
      <c r="CL26" s="37">
        <f t="shared" ca="1" si="69"/>
        <v>0</v>
      </c>
    </row>
    <row r="27" spans="3:90">
      <c r="C27" s="29">
        <v>40807</v>
      </c>
      <c r="D27" s="19">
        <f ca="1">VLOOKUP(C27,MarketData!$B$7:$C$5000,2)</f>
        <v>757.13</v>
      </c>
      <c r="E27" s="17">
        <f>VLOOKUP('Beta-GARCH'!C27,MarketData!$E$7:$F$5000,2)</f>
        <v>68.300003000000004</v>
      </c>
      <c r="F27" s="17">
        <f t="shared" ca="1" si="8"/>
        <v>97.282469034280723</v>
      </c>
      <c r="G27" s="17">
        <f t="shared" si="9"/>
        <v>95.967408907332</v>
      </c>
      <c r="H27" s="18" t="str">
        <f t="array" aca="1" ref="H27" ca="1">IF(ROW()-ROW($C$14)&gt;=$C$3,IF($C$8,_xlfn.COVARIANCE.P(OFFSET(E27,-$C$3+1,0):E27/OFFSET(E26,-$C$3+1,0):E26,OFFSET(D27,-$C$3+1,0):D27/OFFSET(D26,-$C$3+1,0):D26)/_xlfn.VAR.P(OFFSET(D27,-$C$3+1,0):D27/OFFSET(D26,-$C$3+1,0):D26),$C$9),"")</f>
        <v/>
      </c>
      <c r="I27" s="19" t="str">
        <f t="array" aca="1" ref="I27" ca="1">IF(ROW()-ROW($C$14)&gt;=$C$3,_xlfn.VAR.P(OFFSET(E27,-$C$3+1,0):E27/OFFSET(E26,-$C$3+1,0):E26),"")</f>
        <v/>
      </c>
      <c r="J27" s="19" t="str">
        <f t="array" aca="1" ref="J27" ca="1">IF(ROW()-ROW($C$14)&gt;=$C$3,_xlfn.VAR.P(OFFSET(D27,-$C$3+1,0):D27/OFFSET(D26,-$C$3+1,0):D26),"")</f>
        <v/>
      </c>
      <c r="K27" s="19" t="e">
        <f t="shared" ca="1" si="10"/>
        <v>#VALUE!</v>
      </c>
      <c r="L27" s="19" t="str">
        <f t="array" aca="1" ref="L27" ca="1">IF(ROW()-ROW($C$14)&lt;$C$3,"",IF(L26="",_xlfn.VAR.P(OFFSET(E27,-$C$3+1,0):E27/OFFSET(E26,-$C$3+1,0):E26),$C$4*L26+$C$5*(1-$C$4)*(E27/E26-1)^2+(1-$C$4)*(1-$C$5)*$C$6))</f>
        <v/>
      </c>
      <c r="M27" s="30" t="str">
        <f t="array" aca="1" ref="M27" ca="1">IF(ROW()-ROW($C$14)&gt;=$C$3,_xlfn.VAR.P(OFFSET(D27,-$C$3+1,0):D27/OFFSET(D26,-$C$3+1,0):D26)*H27^2,"")</f>
        <v/>
      </c>
      <c r="N27" s="17" t="str">
        <f t="shared" ca="1" si="1"/>
        <v/>
      </c>
      <c r="O27" s="18" t="str">
        <f t="shared" ca="1" si="2"/>
        <v/>
      </c>
      <c r="P27" s="18" t="str">
        <f t="shared" ca="1" si="3"/>
        <v/>
      </c>
      <c r="Q27" s="18" t="str">
        <f t="shared" ca="1" si="4"/>
        <v/>
      </c>
      <c r="V27" s="29">
        <v>40807</v>
      </c>
      <c r="W27" s="19">
        <f t="shared" ca="1" si="11"/>
        <v>2.7680652680652784E-3</v>
      </c>
      <c r="X27" s="17">
        <f t="shared" si="12"/>
        <v>-3.0242751668323242E-2</v>
      </c>
      <c r="AA27" s="31">
        <v>2.4E-2</v>
      </c>
      <c r="AB27" s="32">
        <f t="shared" ca="1" si="5"/>
        <v>5</v>
      </c>
      <c r="AC27" s="32">
        <f t="shared" si="6"/>
        <v>7</v>
      </c>
      <c r="AG27" s="33">
        <v>2.4E-2</v>
      </c>
      <c r="AH27" s="34">
        <f t="shared" ca="1" si="13"/>
        <v>0</v>
      </c>
      <c r="AI27" s="35">
        <f t="shared" ca="1" si="14"/>
        <v>0</v>
      </c>
      <c r="AJ27" s="35">
        <f t="shared" ca="1" si="15"/>
        <v>0</v>
      </c>
      <c r="AK27" s="35">
        <f t="shared" ca="1" si="16"/>
        <v>0</v>
      </c>
      <c r="AL27" s="35">
        <f t="shared" ca="1" si="17"/>
        <v>0</v>
      </c>
      <c r="AM27" s="35">
        <f t="shared" ca="1" si="18"/>
        <v>0</v>
      </c>
      <c r="AN27" s="35">
        <f t="shared" ca="1" si="19"/>
        <v>0</v>
      </c>
      <c r="AO27" s="35">
        <f t="shared" ca="1" si="20"/>
        <v>0</v>
      </c>
      <c r="AP27" s="35">
        <f t="shared" ca="1" si="21"/>
        <v>0</v>
      </c>
      <c r="AQ27" s="35">
        <f t="shared" ca="1" si="22"/>
        <v>0</v>
      </c>
      <c r="AR27" s="35">
        <f t="shared" ca="1" si="23"/>
        <v>0</v>
      </c>
      <c r="AS27" s="35">
        <f t="shared" ca="1" si="24"/>
        <v>0</v>
      </c>
      <c r="AT27" s="35">
        <f t="shared" ca="1" si="25"/>
        <v>1</v>
      </c>
      <c r="AU27" s="35">
        <f t="shared" ca="1" si="26"/>
        <v>0</v>
      </c>
      <c r="AV27" s="35">
        <f t="shared" ca="1" si="27"/>
        <v>0</v>
      </c>
      <c r="AW27" s="35">
        <f t="shared" ca="1" si="28"/>
        <v>0</v>
      </c>
      <c r="AX27" s="35">
        <f t="shared" ca="1" si="29"/>
        <v>1</v>
      </c>
      <c r="AY27" s="35">
        <f t="shared" ca="1" si="30"/>
        <v>1</v>
      </c>
      <c r="AZ27" s="35">
        <f t="shared" ca="1" si="31"/>
        <v>1</v>
      </c>
      <c r="BA27" s="35">
        <f t="shared" ca="1" si="32"/>
        <v>0</v>
      </c>
      <c r="BB27" s="35">
        <f t="shared" ca="1" si="33"/>
        <v>0</v>
      </c>
      <c r="BC27" s="35">
        <f t="shared" ca="1" si="34"/>
        <v>0</v>
      </c>
      <c r="BD27" s="35">
        <f t="shared" ca="1" si="35"/>
        <v>0</v>
      </c>
      <c r="BE27" s="35">
        <f t="shared" ca="1" si="36"/>
        <v>0</v>
      </c>
      <c r="BF27" s="35">
        <f t="shared" ca="1" si="37"/>
        <v>0</v>
      </c>
      <c r="BG27" s="36">
        <f t="shared" ca="1" si="38"/>
        <v>0</v>
      </c>
      <c r="BH27" s="35">
        <f t="shared" ca="1" si="39"/>
        <v>0</v>
      </c>
      <c r="BI27" s="35">
        <f t="shared" ca="1" si="40"/>
        <v>0</v>
      </c>
      <c r="BJ27" s="35">
        <f t="shared" ca="1" si="41"/>
        <v>0</v>
      </c>
      <c r="BK27" s="35">
        <f t="shared" ca="1" si="42"/>
        <v>0</v>
      </c>
      <c r="BL27" s="35">
        <f t="shared" ca="1" si="43"/>
        <v>1</v>
      </c>
      <c r="BM27" s="35">
        <f t="shared" ca="1" si="44"/>
        <v>0</v>
      </c>
      <c r="BN27" s="35">
        <f t="shared" ca="1" si="45"/>
        <v>0</v>
      </c>
      <c r="BO27" s="35">
        <f t="shared" ca="1" si="46"/>
        <v>0</v>
      </c>
      <c r="BP27" s="35">
        <f t="shared" ca="1" si="47"/>
        <v>0</v>
      </c>
      <c r="BQ27" s="35">
        <f t="shared" ca="1" si="48"/>
        <v>0</v>
      </c>
      <c r="BR27" s="35">
        <f t="shared" ca="1" si="49"/>
        <v>0</v>
      </c>
      <c r="BS27" s="35">
        <f t="shared" ca="1" si="50"/>
        <v>0</v>
      </c>
      <c r="BT27" s="35">
        <f t="shared" ca="1" si="51"/>
        <v>0</v>
      </c>
      <c r="BU27" s="35">
        <f t="shared" ca="1" si="52"/>
        <v>0</v>
      </c>
      <c r="BV27" s="35">
        <f t="shared" ca="1" si="53"/>
        <v>0</v>
      </c>
      <c r="BW27" s="35">
        <f t="shared" ca="1" si="54"/>
        <v>0</v>
      </c>
      <c r="BX27" s="35">
        <f t="shared" ca="1" si="55"/>
        <v>0</v>
      </c>
      <c r="BY27" s="35">
        <f t="shared" ca="1" si="56"/>
        <v>0</v>
      </c>
      <c r="BZ27" s="35">
        <f t="shared" ca="1" si="57"/>
        <v>0</v>
      </c>
      <c r="CA27" s="35">
        <f t="shared" ca="1" si="58"/>
        <v>0</v>
      </c>
      <c r="CB27" s="35">
        <f t="shared" ca="1" si="59"/>
        <v>0</v>
      </c>
      <c r="CC27" s="35">
        <f t="shared" ca="1" si="60"/>
        <v>0</v>
      </c>
      <c r="CD27" s="35">
        <f t="shared" ca="1" si="61"/>
        <v>0</v>
      </c>
      <c r="CE27" s="35">
        <f t="shared" ca="1" si="62"/>
        <v>0</v>
      </c>
      <c r="CF27" s="35">
        <f t="shared" ca="1" si="63"/>
        <v>0</v>
      </c>
      <c r="CG27" s="35">
        <f t="shared" ca="1" si="64"/>
        <v>0</v>
      </c>
      <c r="CH27" s="35">
        <f t="shared" ca="1" si="65"/>
        <v>0</v>
      </c>
      <c r="CI27" s="35">
        <f t="shared" ca="1" si="66"/>
        <v>0</v>
      </c>
      <c r="CJ27" s="35">
        <f t="shared" ca="1" si="67"/>
        <v>0</v>
      </c>
      <c r="CK27" s="35">
        <f t="shared" ca="1" si="68"/>
        <v>0</v>
      </c>
      <c r="CL27" s="37">
        <f t="shared" ca="1" si="69"/>
        <v>0</v>
      </c>
    </row>
    <row r="28" spans="3:90">
      <c r="C28" s="29">
        <v>40808</v>
      </c>
      <c r="D28" s="19">
        <f ca="1">VLOOKUP(C28,MarketData!$B$7:$C$5000,2)</f>
        <v>744.54</v>
      </c>
      <c r="E28" s="17">
        <f>VLOOKUP('Beta-GARCH'!C28,MarketData!$E$7:$F$5000,2)</f>
        <v>66.970000999999996</v>
      </c>
      <c r="F28" s="17">
        <f t="shared" ca="1" si="8"/>
        <v>95.664799301022768</v>
      </c>
      <c r="G28" s="17">
        <f t="shared" si="9"/>
        <v>94.098641115600429</v>
      </c>
      <c r="H28" s="18" t="str">
        <f t="array" aca="1" ref="H28" ca="1">IF(ROW()-ROW($C$14)&gt;=$C$3,IF($C$8,_xlfn.COVARIANCE.P(OFFSET(E28,-$C$3+1,0):E28/OFFSET(E27,-$C$3+1,0):E27,OFFSET(D28,-$C$3+1,0):D28/OFFSET(D27,-$C$3+1,0):D27)/_xlfn.VAR.P(OFFSET(D28,-$C$3+1,0):D28/OFFSET(D27,-$C$3+1,0):D27),$C$9),"")</f>
        <v/>
      </c>
      <c r="I28" s="19" t="str">
        <f t="array" aca="1" ref="I28" ca="1">IF(ROW()-ROW($C$14)&gt;=$C$3,_xlfn.VAR.P(OFFSET(E28,-$C$3+1,0):E28/OFFSET(E27,-$C$3+1,0):E27),"")</f>
        <v/>
      </c>
      <c r="J28" s="19" t="str">
        <f t="array" aca="1" ref="J28" ca="1">IF(ROW()-ROW($C$14)&gt;=$C$3,_xlfn.VAR.P(OFFSET(D28,-$C$3+1,0):D28/OFFSET(D27,-$C$3+1,0):D27),"")</f>
        <v/>
      </c>
      <c r="K28" s="19" t="e">
        <f t="shared" ca="1" si="10"/>
        <v>#VALUE!</v>
      </c>
      <c r="L28" s="19" t="str">
        <f t="array" aca="1" ref="L28" ca="1">IF(ROW()-ROW($C$14)&lt;$C$3,"",IF(L27="",_xlfn.VAR.P(OFFSET(E28,-$C$3+1,0):E28/OFFSET(E27,-$C$3+1,0):E27),$C$4*L27+$C$5*(1-$C$4)*(E28/E27-1)^2+(1-$C$4)*(1-$C$5)*$C$6))</f>
        <v/>
      </c>
      <c r="M28" s="30" t="str">
        <f t="array" aca="1" ref="M28" ca="1">IF(ROW()-ROW($C$14)&gt;=$C$3,_xlfn.VAR.P(OFFSET(D28,-$C$3+1,0):D28/OFFSET(D27,-$C$3+1,0):D27)*H28^2,"")</f>
        <v/>
      </c>
      <c r="N28" s="17" t="str">
        <f t="shared" ca="1" si="1"/>
        <v/>
      </c>
      <c r="O28" s="18" t="str">
        <f t="shared" ca="1" si="2"/>
        <v/>
      </c>
      <c r="P28" s="18" t="str">
        <f t="shared" ca="1" si="3"/>
        <v/>
      </c>
      <c r="Q28" s="18" t="str">
        <f t="shared" ca="1" si="4"/>
        <v/>
      </c>
      <c r="V28" s="29">
        <v>40808</v>
      </c>
      <c r="W28" s="19">
        <f t="shared" ca="1" si="11"/>
        <v>-1.6628584258978063E-2</v>
      </c>
      <c r="X28" s="17">
        <f t="shared" si="12"/>
        <v>-1.9472942043648356E-2</v>
      </c>
      <c r="AA28" s="31">
        <v>2.1999999999999999E-2</v>
      </c>
      <c r="AB28" s="32">
        <f t="shared" ca="1" si="5"/>
        <v>6</v>
      </c>
      <c r="AC28" s="32">
        <f t="shared" si="6"/>
        <v>14</v>
      </c>
      <c r="AG28" s="33">
        <v>2.1999999999999999E-2</v>
      </c>
      <c r="AH28" s="34">
        <f t="shared" ca="1" si="13"/>
        <v>0</v>
      </c>
      <c r="AI28" s="35">
        <f t="shared" ca="1" si="14"/>
        <v>0</v>
      </c>
      <c r="AJ28" s="35">
        <f t="shared" ca="1" si="15"/>
        <v>0</v>
      </c>
      <c r="AK28" s="35">
        <f t="shared" ca="1" si="16"/>
        <v>0</v>
      </c>
      <c r="AL28" s="35">
        <f t="shared" ca="1" si="17"/>
        <v>0</v>
      </c>
      <c r="AM28" s="35">
        <f t="shared" ca="1" si="18"/>
        <v>1</v>
      </c>
      <c r="AN28" s="35">
        <f t="shared" ca="1" si="19"/>
        <v>0</v>
      </c>
      <c r="AO28" s="35">
        <f t="shared" ca="1" si="20"/>
        <v>0</v>
      </c>
      <c r="AP28" s="35">
        <f t="shared" ca="1" si="21"/>
        <v>0</v>
      </c>
      <c r="AQ28" s="35">
        <f t="shared" ca="1" si="22"/>
        <v>0</v>
      </c>
      <c r="AR28" s="35">
        <f t="shared" ca="1" si="23"/>
        <v>0</v>
      </c>
      <c r="AS28" s="35">
        <f t="shared" ca="1" si="24"/>
        <v>0</v>
      </c>
      <c r="AT28" s="35">
        <f t="shared" ca="1" si="25"/>
        <v>0</v>
      </c>
      <c r="AU28" s="35">
        <f t="shared" ca="1" si="26"/>
        <v>0</v>
      </c>
      <c r="AV28" s="35">
        <f t="shared" ca="1" si="27"/>
        <v>0</v>
      </c>
      <c r="AW28" s="35">
        <f t="shared" ca="1" si="28"/>
        <v>0</v>
      </c>
      <c r="AX28" s="35">
        <f t="shared" ca="1" si="29"/>
        <v>0</v>
      </c>
      <c r="AY28" s="35">
        <f t="shared" ca="1" si="30"/>
        <v>1</v>
      </c>
      <c r="AZ28" s="35">
        <f t="shared" ca="1" si="31"/>
        <v>0</v>
      </c>
      <c r="BA28" s="35">
        <f t="shared" ca="1" si="32"/>
        <v>1</v>
      </c>
      <c r="BB28" s="35">
        <f t="shared" ca="1" si="33"/>
        <v>0</v>
      </c>
      <c r="BC28" s="35">
        <f t="shared" ca="1" si="34"/>
        <v>2</v>
      </c>
      <c r="BD28" s="35">
        <f t="shared" ca="1" si="35"/>
        <v>0</v>
      </c>
      <c r="BE28" s="35">
        <f t="shared" ca="1" si="36"/>
        <v>0</v>
      </c>
      <c r="BF28" s="35">
        <f t="shared" ca="1" si="37"/>
        <v>0</v>
      </c>
      <c r="BG28" s="36">
        <f t="shared" ca="1" si="38"/>
        <v>0</v>
      </c>
      <c r="BH28" s="35">
        <f t="shared" ca="1" si="39"/>
        <v>0</v>
      </c>
      <c r="BI28" s="35">
        <f t="shared" ca="1" si="40"/>
        <v>0</v>
      </c>
      <c r="BJ28" s="35">
        <f t="shared" ca="1" si="41"/>
        <v>0</v>
      </c>
      <c r="BK28" s="35">
        <f t="shared" ca="1" si="42"/>
        <v>0</v>
      </c>
      <c r="BL28" s="35">
        <f t="shared" ca="1" si="43"/>
        <v>1</v>
      </c>
      <c r="BM28" s="35">
        <f t="shared" ca="1" si="44"/>
        <v>0</v>
      </c>
      <c r="BN28" s="35">
        <f t="shared" ca="1" si="45"/>
        <v>0</v>
      </c>
      <c r="BO28" s="35">
        <f t="shared" ca="1" si="46"/>
        <v>0</v>
      </c>
      <c r="BP28" s="35">
        <f t="shared" ca="1" si="47"/>
        <v>0</v>
      </c>
      <c r="BQ28" s="35">
        <f t="shared" ca="1" si="48"/>
        <v>0</v>
      </c>
      <c r="BR28" s="35">
        <f t="shared" ca="1" si="49"/>
        <v>0</v>
      </c>
      <c r="BS28" s="35">
        <f t="shared" ca="1" si="50"/>
        <v>0</v>
      </c>
      <c r="BT28" s="35">
        <f t="shared" ca="1" si="51"/>
        <v>0</v>
      </c>
      <c r="BU28" s="35">
        <f t="shared" ca="1" si="52"/>
        <v>0</v>
      </c>
      <c r="BV28" s="35">
        <f t="shared" ca="1" si="53"/>
        <v>0</v>
      </c>
      <c r="BW28" s="35">
        <f t="shared" ca="1" si="54"/>
        <v>0</v>
      </c>
      <c r="BX28" s="35">
        <f t="shared" ca="1" si="55"/>
        <v>0</v>
      </c>
      <c r="BY28" s="35">
        <f t="shared" ca="1" si="56"/>
        <v>0</v>
      </c>
      <c r="BZ28" s="35">
        <f t="shared" ca="1" si="57"/>
        <v>0</v>
      </c>
      <c r="CA28" s="35">
        <f t="shared" ca="1" si="58"/>
        <v>0</v>
      </c>
      <c r="CB28" s="35">
        <f t="shared" ca="1" si="59"/>
        <v>0</v>
      </c>
      <c r="CC28" s="35">
        <f t="shared" ca="1" si="60"/>
        <v>0</v>
      </c>
      <c r="CD28" s="35">
        <f t="shared" ca="1" si="61"/>
        <v>0</v>
      </c>
      <c r="CE28" s="35">
        <f t="shared" ca="1" si="62"/>
        <v>0</v>
      </c>
      <c r="CF28" s="35">
        <f t="shared" ca="1" si="63"/>
        <v>0</v>
      </c>
      <c r="CG28" s="35">
        <f t="shared" ca="1" si="64"/>
        <v>0</v>
      </c>
      <c r="CH28" s="35">
        <f t="shared" ca="1" si="65"/>
        <v>0</v>
      </c>
      <c r="CI28" s="35">
        <f t="shared" ca="1" si="66"/>
        <v>0</v>
      </c>
      <c r="CJ28" s="35">
        <f t="shared" ca="1" si="67"/>
        <v>0</v>
      </c>
      <c r="CK28" s="35">
        <f t="shared" ca="1" si="68"/>
        <v>0</v>
      </c>
      <c r="CL28" s="37">
        <f t="shared" ca="1" si="69"/>
        <v>0</v>
      </c>
    </row>
    <row r="29" spans="3:90">
      <c r="C29" s="29">
        <v>40812</v>
      </c>
      <c r="D29" s="19">
        <f ca="1">VLOOKUP(C29,MarketData!$B$7:$C$5000,2)</f>
        <v>728.85</v>
      </c>
      <c r="E29" s="17">
        <f>VLOOKUP('Beta-GARCH'!C29,MarketData!$E$7:$F$5000,2)</f>
        <v>68.769997000000004</v>
      </c>
      <c r="F29" s="17">
        <f t="shared" ca="1" si="8"/>
        <v>93.64881533638281</v>
      </c>
      <c r="G29" s="17">
        <f t="shared" si="9"/>
        <v>96.627791109394167</v>
      </c>
      <c r="H29" s="18" t="str">
        <f t="array" aca="1" ref="H29" ca="1">IF(ROW()-ROW($C$14)&gt;=$C$3,IF($C$8,_xlfn.COVARIANCE.P(OFFSET(E29,-$C$3+1,0):E29/OFFSET(E28,-$C$3+1,0):E28,OFFSET(D29,-$C$3+1,0):D29/OFFSET(D28,-$C$3+1,0):D28)/_xlfn.VAR.P(OFFSET(D29,-$C$3+1,0):D29/OFFSET(D28,-$C$3+1,0):D28),$C$9),"")</f>
        <v/>
      </c>
      <c r="I29" s="19" t="str">
        <f t="array" aca="1" ref="I29" ca="1">IF(ROW()-ROW($C$14)&gt;=$C$3,_xlfn.VAR.P(OFFSET(E29,-$C$3+1,0):E29/OFFSET(E28,-$C$3+1,0):E28),"")</f>
        <v/>
      </c>
      <c r="J29" s="19" t="str">
        <f t="array" aca="1" ref="J29" ca="1">IF(ROW()-ROW($C$14)&gt;=$C$3,_xlfn.VAR.P(OFFSET(D29,-$C$3+1,0):D29/OFFSET(D28,-$C$3+1,0):D28),"")</f>
        <v/>
      </c>
      <c r="K29" s="19" t="e">
        <f t="shared" ca="1" si="10"/>
        <v>#VALUE!</v>
      </c>
      <c r="L29" s="19" t="str">
        <f t="array" aca="1" ref="L29" ca="1">IF(ROW()-ROW($C$14)&lt;$C$3,"",IF(L28="",_xlfn.VAR.P(OFFSET(E29,-$C$3+1,0):E29/OFFSET(E28,-$C$3+1,0):E28),$C$4*L28+$C$5*(1-$C$4)*(E29/E28-1)^2+(1-$C$4)*(1-$C$5)*$C$6))</f>
        <v/>
      </c>
      <c r="M29" s="30" t="str">
        <f t="array" aca="1" ref="M29" ca="1">IF(ROW()-ROW($C$14)&gt;=$C$3,_xlfn.VAR.P(OFFSET(D29,-$C$3+1,0):D29/OFFSET(D28,-$C$3+1,0):D28)*H29^2,"")</f>
        <v/>
      </c>
      <c r="N29" s="17" t="str">
        <f t="shared" ca="1" si="1"/>
        <v/>
      </c>
      <c r="O29" s="18" t="str">
        <f t="shared" ca="1" si="2"/>
        <v/>
      </c>
      <c r="P29" s="18" t="str">
        <f t="shared" ca="1" si="3"/>
        <v/>
      </c>
      <c r="Q29" s="18" t="str">
        <f t="shared" ca="1" si="4"/>
        <v/>
      </c>
      <c r="V29" s="29">
        <v>40812</v>
      </c>
      <c r="W29" s="19">
        <f t="shared" ca="1" si="11"/>
        <v>-2.107341445724864E-2</v>
      </c>
      <c r="X29" s="17">
        <f t="shared" si="12"/>
        <v>2.6877646306142422E-2</v>
      </c>
      <c r="AA29" s="31">
        <v>0.02</v>
      </c>
      <c r="AB29" s="32">
        <f t="shared" ca="1" si="5"/>
        <v>12</v>
      </c>
      <c r="AC29" s="32">
        <f t="shared" si="6"/>
        <v>10</v>
      </c>
      <c r="AG29" s="33">
        <v>0.02</v>
      </c>
      <c r="AH29" s="34">
        <f t="shared" ca="1" si="13"/>
        <v>1</v>
      </c>
      <c r="AI29" s="35">
        <f t="shared" ca="1" si="14"/>
        <v>0</v>
      </c>
      <c r="AJ29" s="35">
        <f t="shared" ca="1" si="15"/>
        <v>0</v>
      </c>
      <c r="AK29" s="35">
        <f t="shared" ca="1" si="16"/>
        <v>0</v>
      </c>
      <c r="AL29" s="35">
        <f t="shared" ca="1" si="17"/>
        <v>0</v>
      </c>
      <c r="AM29" s="35">
        <f t="shared" ca="1" si="18"/>
        <v>0</v>
      </c>
      <c r="AN29" s="35">
        <f t="shared" ca="1" si="19"/>
        <v>0</v>
      </c>
      <c r="AO29" s="35">
        <f t="shared" ca="1" si="20"/>
        <v>0</v>
      </c>
      <c r="AP29" s="35">
        <f t="shared" ca="1" si="21"/>
        <v>1</v>
      </c>
      <c r="AQ29" s="35">
        <f t="shared" ca="1" si="22"/>
        <v>0</v>
      </c>
      <c r="AR29" s="35">
        <f t="shared" ca="1" si="23"/>
        <v>1</v>
      </c>
      <c r="AS29" s="35">
        <f t="shared" ca="1" si="24"/>
        <v>1</v>
      </c>
      <c r="AT29" s="35">
        <f t="shared" ca="1" si="25"/>
        <v>0</v>
      </c>
      <c r="AU29" s="35">
        <f t="shared" ca="1" si="26"/>
        <v>0</v>
      </c>
      <c r="AV29" s="35">
        <f t="shared" ca="1" si="27"/>
        <v>0</v>
      </c>
      <c r="AW29" s="35">
        <f t="shared" ca="1" si="28"/>
        <v>0</v>
      </c>
      <c r="AX29" s="35">
        <f t="shared" ca="1" si="29"/>
        <v>0</v>
      </c>
      <c r="AY29" s="35">
        <f t="shared" ca="1" si="30"/>
        <v>0</v>
      </c>
      <c r="AZ29" s="35">
        <f t="shared" ca="1" si="31"/>
        <v>0</v>
      </c>
      <c r="BA29" s="35">
        <f t="shared" ca="1" si="32"/>
        <v>1</v>
      </c>
      <c r="BB29" s="35">
        <f t="shared" ca="1" si="33"/>
        <v>1</v>
      </c>
      <c r="BC29" s="35">
        <f t="shared" ca="1" si="34"/>
        <v>1</v>
      </c>
      <c r="BD29" s="35">
        <f t="shared" ca="1" si="35"/>
        <v>0</v>
      </c>
      <c r="BE29" s="35">
        <f t="shared" ca="1" si="36"/>
        <v>0</v>
      </c>
      <c r="BF29" s="35">
        <f t="shared" ca="1" si="37"/>
        <v>1</v>
      </c>
      <c r="BG29" s="36">
        <f t="shared" ca="1" si="38"/>
        <v>2</v>
      </c>
      <c r="BH29" s="35">
        <f t="shared" ca="1" si="39"/>
        <v>1</v>
      </c>
      <c r="BI29" s="35">
        <f t="shared" ca="1" si="40"/>
        <v>0</v>
      </c>
      <c r="BJ29" s="35">
        <f t="shared" ca="1" si="41"/>
        <v>1</v>
      </c>
      <c r="BK29" s="35">
        <f t="shared" ca="1" si="42"/>
        <v>0</v>
      </c>
      <c r="BL29" s="35">
        <f t="shared" ca="1" si="43"/>
        <v>0</v>
      </c>
      <c r="BM29" s="35">
        <f t="shared" ca="1" si="44"/>
        <v>0</v>
      </c>
      <c r="BN29" s="35">
        <f t="shared" ca="1" si="45"/>
        <v>0</v>
      </c>
      <c r="BO29" s="35">
        <f t="shared" ca="1" si="46"/>
        <v>0</v>
      </c>
      <c r="BP29" s="35">
        <f t="shared" ca="1" si="47"/>
        <v>0</v>
      </c>
      <c r="BQ29" s="35">
        <f t="shared" ca="1" si="48"/>
        <v>0</v>
      </c>
      <c r="BR29" s="35">
        <f t="shared" ca="1" si="49"/>
        <v>0</v>
      </c>
      <c r="BS29" s="35">
        <f t="shared" ca="1" si="50"/>
        <v>0</v>
      </c>
      <c r="BT29" s="35">
        <f t="shared" ca="1" si="51"/>
        <v>0</v>
      </c>
      <c r="BU29" s="35">
        <f t="shared" ca="1" si="52"/>
        <v>0</v>
      </c>
      <c r="BV29" s="35">
        <f t="shared" ca="1" si="53"/>
        <v>0</v>
      </c>
      <c r="BW29" s="35">
        <f t="shared" ca="1" si="54"/>
        <v>0</v>
      </c>
      <c r="BX29" s="35">
        <f t="shared" ca="1" si="55"/>
        <v>0</v>
      </c>
      <c r="BY29" s="35">
        <f t="shared" ca="1" si="56"/>
        <v>0</v>
      </c>
      <c r="BZ29" s="35">
        <f t="shared" ca="1" si="57"/>
        <v>0</v>
      </c>
      <c r="CA29" s="35">
        <f t="shared" ca="1" si="58"/>
        <v>0</v>
      </c>
      <c r="CB29" s="35">
        <f t="shared" ca="1" si="59"/>
        <v>0</v>
      </c>
      <c r="CC29" s="35">
        <f t="shared" ca="1" si="60"/>
        <v>0</v>
      </c>
      <c r="CD29" s="35">
        <f t="shared" ca="1" si="61"/>
        <v>0</v>
      </c>
      <c r="CE29" s="35">
        <f t="shared" ca="1" si="62"/>
        <v>0</v>
      </c>
      <c r="CF29" s="35">
        <f t="shared" ca="1" si="63"/>
        <v>0</v>
      </c>
      <c r="CG29" s="35">
        <f t="shared" ca="1" si="64"/>
        <v>0</v>
      </c>
      <c r="CH29" s="35">
        <f t="shared" ca="1" si="65"/>
        <v>0</v>
      </c>
      <c r="CI29" s="35">
        <f t="shared" ca="1" si="66"/>
        <v>0</v>
      </c>
      <c r="CJ29" s="35">
        <f t="shared" ca="1" si="67"/>
        <v>0</v>
      </c>
      <c r="CK29" s="35">
        <f t="shared" ca="1" si="68"/>
        <v>0</v>
      </c>
      <c r="CL29" s="37">
        <f t="shared" ca="1" si="69"/>
        <v>0</v>
      </c>
    </row>
    <row r="30" spans="3:90">
      <c r="C30" s="29">
        <v>40813</v>
      </c>
      <c r="D30" s="19">
        <f ca="1">VLOOKUP(C30,MarketData!$B$7:$C$5000,2)</f>
        <v>748.55</v>
      </c>
      <c r="E30" s="17">
        <f>VLOOKUP('Beta-GARCH'!C30,MarketData!$E$7:$F$5000,2)</f>
        <v>68.800003000000004</v>
      </c>
      <c r="F30" s="17">
        <f t="shared" ca="1" si="8"/>
        <v>96.18003803258469</v>
      </c>
      <c r="G30" s="17">
        <f t="shared" si="9"/>
        <v>96.669952133481871</v>
      </c>
      <c r="H30" s="18" t="str">
        <f t="array" aca="1" ref="H30" ca="1">IF(ROW()-ROW($C$14)&gt;=$C$3,IF($C$8,_xlfn.COVARIANCE.P(OFFSET(E30,-$C$3+1,0):E30/OFFSET(E29,-$C$3+1,0):E29,OFFSET(D30,-$C$3+1,0):D30/OFFSET(D29,-$C$3+1,0):D29)/_xlfn.VAR.P(OFFSET(D30,-$C$3+1,0):D30/OFFSET(D29,-$C$3+1,0):D29),$C$9),"")</f>
        <v/>
      </c>
      <c r="I30" s="19" t="str">
        <f t="array" aca="1" ref="I30" ca="1">IF(ROW()-ROW($C$14)&gt;=$C$3,_xlfn.VAR.P(OFFSET(E30,-$C$3+1,0):E30/OFFSET(E29,-$C$3+1,0):E29),"")</f>
        <v/>
      </c>
      <c r="J30" s="19" t="str">
        <f t="array" aca="1" ref="J30" ca="1">IF(ROW()-ROW($C$14)&gt;=$C$3,_xlfn.VAR.P(OFFSET(D30,-$C$3+1,0):D30/OFFSET(D29,-$C$3+1,0):D29),"")</f>
        <v/>
      </c>
      <c r="K30" s="19" t="e">
        <f t="shared" ca="1" si="10"/>
        <v>#VALUE!</v>
      </c>
      <c r="L30" s="19" t="str">
        <f t="array" aca="1" ref="L30" ca="1">IF(ROW()-ROW($C$14)&lt;$C$3,"",IF(L29="",_xlfn.VAR.P(OFFSET(E30,-$C$3+1,0):E30/OFFSET(E29,-$C$3+1,0):E29),$C$4*L29+$C$5*(1-$C$4)*(E30/E29-1)^2+(1-$C$4)*(1-$C$5)*$C$6))</f>
        <v/>
      </c>
      <c r="M30" s="30" t="str">
        <f t="array" aca="1" ref="M30" ca="1">IF(ROW()-ROW($C$14)&gt;=$C$3,_xlfn.VAR.P(OFFSET(D30,-$C$3+1,0):D30/OFFSET(D29,-$C$3+1,0):D29)*H30^2,"")</f>
        <v/>
      </c>
      <c r="N30" s="17" t="str">
        <f t="shared" ca="1" si="1"/>
        <v/>
      </c>
      <c r="O30" s="18" t="str">
        <f t="shared" ca="1" si="2"/>
        <v/>
      </c>
      <c r="P30" s="18" t="str">
        <f t="shared" ca="1" si="3"/>
        <v/>
      </c>
      <c r="Q30" s="18" t="str">
        <f t="shared" ca="1" si="4"/>
        <v/>
      </c>
      <c r="V30" s="29">
        <v>40813</v>
      </c>
      <c r="W30" s="19">
        <f t="shared" ca="1" si="11"/>
        <v>2.7028881114083747E-2</v>
      </c>
      <c r="X30" s="17">
        <f t="shared" si="12"/>
        <v>4.3632399751314388E-4</v>
      </c>
      <c r="AA30" s="31">
        <v>1.7999999999999999E-2</v>
      </c>
      <c r="AB30" s="32">
        <f t="shared" ca="1" si="5"/>
        <v>17</v>
      </c>
      <c r="AC30" s="32">
        <f t="shared" si="6"/>
        <v>19</v>
      </c>
      <c r="AG30" s="33">
        <v>1.7999999999999999E-2</v>
      </c>
      <c r="AH30" s="34">
        <f t="shared" ca="1" si="13"/>
        <v>0</v>
      </c>
      <c r="AI30" s="35">
        <f t="shared" ca="1" si="14"/>
        <v>0</v>
      </c>
      <c r="AJ30" s="35">
        <f t="shared" ca="1" si="15"/>
        <v>0</v>
      </c>
      <c r="AK30" s="35">
        <f t="shared" ca="1" si="16"/>
        <v>0</v>
      </c>
      <c r="AL30" s="35">
        <f t="shared" ca="1" si="17"/>
        <v>0</v>
      </c>
      <c r="AM30" s="35">
        <f t="shared" ca="1" si="18"/>
        <v>0</v>
      </c>
      <c r="AN30" s="35">
        <f t="shared" ca="1" si="19"/>
        <v>0</v>
      </c>
      <c r="AO30" s="35">
        <f t="shared" ca="1" si="20"/>
        <v>0</v>
      </c>
      <c r="AP30" s="35">
        <f t="shared" ca="1" si="21"/>
        <v>1</v>
      </c>
      <c r="AQ30" s="35">
        <f t="shared" ca="1" si="22"/>
        <v>1</v>
      </c>
      <c r="AR30" s="35">
        <f t="shared" ca="1" si="23"/>
        <v>0</v>
      </c>
      <c r="AS30" s="35">
        <f t="shared" ca="1" si="24"/>
        <v>0</v>
      </c>
      <c r="AT30" s="35">
        <f t="shared" ca="1" si="25"/>
        <v>0</v>
      </c>
      <c r="AU30" s="35">
        <f t="shared" ca="1" si="26"/>
        <v>0</v>
      </c>
      <c r="AV30" s="35">
        <f t="shared" ca="1" si="27"/>
        <v>1</v>
      </c>
      <c r="AW30" s="35">
        <f t="shared" ca="1" si="28"/>
        <v>0</v>
      </c>
      <c r="AX30" s="35">
        <f t="shared" ca="1" si="29"/>
        <v>0</v>
      </c>
      <c r="AY30" s="35">
        <f t="shared" ca="1" si="30"/>
        <v>2</v>
      </c>
      <c r="AZ30" s="35">
        <f t="shared" ca="1" si="31"/>
        <v>2</v>
      </c>
      <c r="BA30" s="35">
        <f t="shared" ca="1" si="32"/>
        <v>0</v>
      </c>
      <c r="BB30" s="35">
        <f t="shared" ca="1" si="33"/>
        <v>1</v>
      </c>
      <c r="BC30" s="35">
        <f t="shared" ca="1" si="34"/>
        <v>1</v>
      </c>
      <c r="BD30" s="35">
        <f t="shared" ca="1" si="35"/>
        <v>0</v>
      </c>
      <c r="BE30" s="35">
        <f t="shared" ca="1" si="36"/>
        <v>3</v>
      </c>
      <c r="BF30" s="35">
        <f t="shared" ca="1" si="37"/>
        <v>2</v>
      </c>
      <c r="BG30" s="36">
        <f t="shared" ca="1" si="38"/>
        <v>0</v>
      </c>
      <c r="BH30" s="35">
        <f t="shared" ca="1" si="39"/>
        <v>0</v>
      </c>
      <c r="BI30" s="35">
        <f t="shared" ca="1" si="40"/>
        <v>0</v>
      </c>
      <c r="BJ30" s="35">
        <f t="shared" ca="1" si="41"/>
        <v>1</v>
      </c>
      <c r="BK30" s="35">
        <f t="shared" ca="1" si="42"/>
        <v>1</v>
      </c>
      <c r="BL30" s="35">
        <f t="shared" ca="1" si="43"/>
        <v>0</v>
      </c>
      <c r="BM30" s="35">
        <f t="shared" ca="1" si="44"/>
        <v>0</v>
      </c>
      <c r="BN30" s="35">
        <f t="shared" ca="1" si="45"/>
        <v>1</v>
      </c>
      <c r="BO30" s="35">
        <f t="shared" ca="1" si="46"/>
        <v>0</v>
      </c>
      <c r="BP30" s="35">
        <f t="shared" ca="1" si="47"/>
        <v>0</v>
      </c>
      <c r="BQ30" s="35">
        <f t="shared" ca="1" si="48"/>
        <v>0</v>
      </c>
      <c r="BR30" s="35">
        <f t="shared" ca="1" si="49"/>
        <v>0</v>
      </c>
      <c r="BS30" s="35">
        <f t="shared" ca="1" si="50"/>
        <v>0</v>
      </c>
      <c r="BT30" s="35">
        <f t="shared" ca="1" si="51"/>
        <v>0</v>
      </c>
      <c r="BU30" s="35">
        <f t="shared" ca="1" si="52"/>
        <v>0</v>
      </c>
      <c r="BV30" s="35">
        <f t="shared" ca="1" si="53"/>
        <v>0</v>
      </c>
      <c r="BW30" s="35">
        <f t="shared" ca="1" si="54"/>
        <v>0</v>
      </c>
      <c r="BX30" s="35">
        <f t="shared" ca="1" si="55"/>
        <v>0</v>
      </c>
      <c r="BY30" s="35">
        <f t="shared" ca="1" si="56"/>
        <v>0</v>
      </c>
      <c r="BZ30" s="35">
        <f t="shared" ca="1" si="57"/>
        <v>0</v>
      </c>
      <c r="CA30" s="35">
        <f t="shared" ca="1" si="58"/>
        <v>0</v>
      </c>
      <c r="CB30" s="35">
        <f t="shared" ca="1" si="59"/>
        <v>0</v>
      </c>
      <c r="CC30" s="35">
        <f t="shared" ca="1" si="60"/>
        <v>0</v>
      </c>
      <c r="CD30" s="35">
        <f t="shared" ca="1" si="61"/>
        <v>0</v>
      </c>
      <c r="CE30" s="35">
        <f t="shared" ca="1" si="62"/>
        <v>0</v>
      </c>
      <c r="CF30" s="35">
        <f t="shared" ca="1" si="63"/>
        <v>0</v>
      </c>
      <c r="CG30" s="35">
        <f t="shared" ca="1" si="64"/>
        <v>0</v>
      </c>
      <c r="CH30" s="35">
        <f t="shared" ca="1" si="65"/>
        <v>0</v>
      </c>
      <c r="CI30" s="35">
        <f t="shared" ca="1" si="66"/>
        <v>0</v>
      </c>
      <c r="CJ30" s="35">
        <f t="shared" ca="1" si="67"/>
        <v>0</v>
      </c>
      <c r="CK30" s="35">
        <f t="shared" ca="1" si="68"/>
        <v>0</v>
      </c>
      <c r="CL30" s="37">
        <f t="shared" ca="1" si="69"/>
        <v>0</v>
      </c>
    </row>
    <row r="31" spans="3:90">
      <c r="C31" s="29">
        <v>40814</v>
      </c>
      <c r="D31" s="19">
        <f ca="1">VLOOKUP(C31,MarketData!$B$7:$C$5000,2)</f>
        <v>754.07</v>
      </c>
      <c r="E31" s="17">
        <f>VLOOKUP('Beta-GARCH'!C31,MarketData!$E$7:$F$5000,2)</f>
        <v>69.139999000000003</v>
      </c>
      <c r="F31" s="17">
        <f t="shared" ca="1" si="8"/>
        <v>96.889294341368171</v>
      </c>
      <c r="G31" s="17">
        <f t="shared" si="9"/>
        <v>97.147675906917982</v>
      </c>
      <c r="H31" s="18" t="str">
        <f t="array" aca="1" ref="H31" ca="1">IF(ROW()-ROW($C$14)&gt;=$C$3,IF($C$8,_xlfn.COVARIANCE.P(OFFSET(E31,-$C$3+1,0):E31/OFFSET(E30,-$C$3+1,0):E30,OFFSET(D31,-$C$3+1,0):D31/OFFSET(D30,-$C$3+1,0):D30)/_xlfn.VAR.P(OFFSET(D31,-$C$3+1,0):D31/OFFSET(D30,-$C$3+1,0):D30),$C$9),"")</f>
        <v/>
      </c>
      <c r="I31" s="19" t="str">
        <f t="array" aca="1" ref="I31" ca="1">IF(ROW()-ROW($C$14)&gt;=$C$3,_xlfn.VAR.P(OFFSET(E31,-$C$3+1,0):E31/OFFSET(E30,-$C$3+1,0):E30),"")</f>
        <v/>
      </c>
      <c r="J31" s="19" t="str">
        <f t="array" aca="1" ref="J31" ca="1">IF(ROW()-ROW($C$14)&gt;=$C$3,_xlfn.VAR.P(OFFSET(D31,-$C$3+1,0):D31/OFFSET(D30,-$C$3+1,0):D30),"")</f>
        <v/>
      </c>
      <c r="K31" s="19" t="e">
        <f t="shared" ca="1" si="10"/>
        <v>#VALUE!</v>
      </c>
      <c r="L31" s="19" t="str">
        <f t="array" aca="1" ref="L31" ca="1">IF(ROW()-ROW($C$14)&lt;$C$3,"",IF(L30="",_xlfn.VAR.P(OFFSET(E31,-$C$3+1,0):E31/OFFSET(E30,-$C$3+1,0):E30),$C$4*L30+$C$5*(1-$C$4)*(E31/E30-1)^2+(1-$C$4)*(1-$C$5)*$C$6))</f>
        <v/>
      </c>
      <c r="M31" s="30" t="str">
        <f t="array" aca="1" ref="M31" ca="1">IF(ROW()-ROW($C$14)&gt;=$C$3,_xlfn.VAR.P(OFFSET(D31,-$C$3+1,0):D31/OFFSET(D30,-$C$3+1,0):D30)*H31^2,"")</f>
        <v/>
      </c>
      <c r="N31" s="17" t="str">
        <f t="shared" ca="1" si="1"/>
        <v/>
      </c>
      <c r="O31" s="18" t="str">
        <f t="shared" ca="1" si="2"/>
        <v/>
      </c>
      <c r="P31" s="18" t="str">
        <f t="shared" ca="1" si="3"/>
        <v/>
      </c>
      <c r="Q31" s="18" t="str">
        <f t="shared" ca="1" si="4"/>
        <v/>
      </c>
      <c r="V31" s="29">
        <v>40814</v>
      </c>
      <c r="W31" s="19">
        <f t="shared" ca="1" si="11"/>
        <v>7.3742568966670419E-3</v>
      </c>
      <c r="X31" s="17">
        <f t="shared" si="12"/>
        <v>4.941802110095761E-3</v>
      </c>
      <c r="AA31" s="31">
        <v>1.6E-2</v>
      </c>
      <c r="AB31" s="32">
        <f t="shared" ca="1" si="5"/>
        <v>36</v>
      </c>
      <c r="AC31" s="32">
        <f t="shared" si="6"/>
        <v>19</v>
      </c>
      <c r="AG31" s="33">
        <v>1.6E-2</v>
      </c>
      <c r="AH31" s="34">
        <f t="shared" ca="1" si="13"/>
        <v>0</v>
      </c>
      <c r="AI31" s="35">
        <f t="shared" ca="1" si="14"/>
        <v>0</v>
      </c>
      <c r="AJ31" s="35">
        <f t="shared" ca="1" si="15"/>
        <v>0</v>
      </c>
      <c r="AK31" s="35">
        <f t="shared" ca="1" si="16"/>
        <v>0</v>
      </c>
      <c r="AL31" s="35">
        <f t="shared" ca="1" si="17"/>
        <v>0</v>
      </c>
      <c r="AM31" s="35">
        <f t="shared" ca="1" si="18"/>
        <v>0</v>
      </c>
      <c r="AN31" s="35">
        <f t="shared" ca="1" si="19"/>
        <v>0</v>
      </c>
      <c r="AO31" s="35">
        <f t="shared" ca="1" si="20"/>
        <v>0</v>
      </c>
      <c r="AP31" s="35">
        <f t="shared" ca="1" si="21"/>
        <v>0</v>
      </c>
      <c r="AQ31" s="35">
        <f t="shared" ca="1" si="22"/>
        <v>0</v>
      </c>
      <c r="AR31" s="35">
        <f t="shared" ca="1" si="23"/>
        <v>0</v>
      </c>
      <c r="AS31" s="35">
        <f t="shared" ca="1" si="24"/>
        <v>1</v>
      </c>
      <c r="AT31" s="35">
        <f t="shared" ca="1" si="25"/>
        <v>1</v>
      </c>
      <c r="AU31" s="35">
        <f t="shared" ca="1" si="26"/>
        <v>1</v>
      </c>
      <c r="AV31" s="35">
        <f t="shared" ca="1" si="27"/>
        <v>3</v>
      </c>
      <c r="AW31" s="35">
        <f t="shared" ca="1" si="28"/>
        <v>0</v>
      </c>
      <c r="AX31" s="35">
        <f t="shared" ca="1" si="29"/>
        <v>4</v>
      </c>
      <c r="AY31" s="35">
        <f t="shared" ca="1" si="30"/>
        <v>0</v>
      </c>
      <c r="AZ31" s="35">
        <f t="shared" ca="1" si="31"/>
        <v>0</v>
      </c>
      <c r="BA31" s="35">
        <f t="shared" ca="1" si="32"/>
        <v>4</v>
      </c>
      <c r="BB31" s="35">
        <f t="shared" ca="1" si="33"/>
        <v>3</v>
      </c>
      <c r="BC31" s="35">
        <f t="shared" ca="1" si="34"/>
        <v>0</v>
      </c>
      <c r="BD31" s="35">
        <f t="shared" ca="1" si="35"/>
        <v>3</v>
      </c>
      <c r="BE31" s="35">
        <f t="shared" ca="1" si="36"/>
        <v>4</v>
      </c>
      <c r="BF31" s="35">
        <f t="shared" ca="1" si="37"/>
        <v>3</v>
      </c>
      <c r="BG31" s="36">
        <f t="shared" ca="1" si="38"/>
        <v>0</v>
      </c>
      <c r="BH31" s="35">
        <f t="shared" ca="1" si="39"/>
        <v>2</v>
      </c>
      <c r="BI31" s="35">
        <f t="shared" ca="1" si="40"/>
        <v>3</v>
      </c>
      <c r="BJ31" s="35">
        <f t="shared" ca="1" si="41"/>
        <v>2</v>
      </c>
      <c r="BK31" s="35">
        <f t="shared" ca="1" si="42"/>
        <v>0</v>
      </c>
      <c r="BL31" s="35">
        <f t="shared" ca="1" si="43"/>
        <v>0</v>
      </c>
      <c r="BM31" s="35">
        <f t="shared" ca="1" si="44"/>
        <v>0</v>
      </c>
      <c r="BN31" s="35">
        <f t="shared" ca="1" si="45"/>
        <v>1</v>
      </c>
      <c r="BO31" s="35">
        <f t="shared" ca="1" si="46"/>
        <v>0</v>
      </c>
      <c r="BP31" s="35">
        <f t="shared" ca="1" si="47"/>
        <v>0</v>
      </c>
      <c r="BQ31" s="35">
        <f t="shared" ca="1" si="48"/>
        <v>0</v>
      </c>
      <c r="BR31" s="35">
        <f t="shared" ca="1" si="49"/>
        <v>0</v>
      </c>
      <c r="BS31" s="35">
        <f t="shared" ca="1" si="50"/>
        <v>0</v>
      </c>
      <c r="BT31" s="35">
        <f t="shared" ca="1" si="51"/>
        <v>0</v>
      </c>
      <c r="BU31" s="35">
        <f t="shared" ca="1" si="52"/>
        <v>0</v>
      </c>
      <c r="BV31" s="35">
        <f t="shared" ca="1" si="53"/>
        <v>1</v>
      </c>
      <c r="BW31" s="35">
        <f t="shared" ca="1" si="54"/>
        <v>0</v>
      </c>
      <c r="BX31" s="35">
        <f t="shared" ca="1" si="55"/>
        <v>0</v>
      </c>
      <c r="BY31" s="35">
        <f t="shared" ca="1" si="56"/>
        <v>0</v>
      </c>
      <c r="BZ31" s="35">
        <f t="shared" ca="1" si="57"/>
        <v>0</v>
      </c>
      <c r="CA31" s="35">
        <f t="shared" ca="1" si="58"/>
        <v>0</v>
      </c>
      <c r="CB31" s="35">
        <f t="shared" ca="1" si="59"/>
        <v>0</v>
      </c>
      <c r="CC31" s="35">
        <f t="shared" ca="1" si="60"/>
        <v>0</v>
      </c>
      <c r="CD31" s="35">
        <f t="shared" ca="1" si="61"/>
        <v>0</v>
      </c>
      <c r="CE31" s="35">
        <f t="shared" ca="1" si="62"/>
        <v>0</v>
      </c>
      <c r="CF31" s="35">
        <f t="shared" ca="1" si="63"/>
        <v>0</v>
      </c>
      <c r="CG31" s="35">
        <f t="shared" ca="1" si="64"/>
        <v>0</v>
      </c>
      <c r="CH31" s="35">
        <f t="shared" ca="1" si="65"/>
        <v>0</v>
      </c>
      <c r="CI31" s="35">
        <f t="shared" ca="1" si="66"/>
        <v>0</v>
      </c>
      <c r="CJ31" s="35">
        <f t="shared" ca="1" si="67"/>
        <v>0</v>
      </c>
      <c r="CK31" s="35">
        <f t="shared" ca="1" si="68"/>
        <v>0</v>
      </c>
      <c r="CL31" s="37">
        <f t="shared" ca="1" si="69"/>
        <v>0</v>
      </c>
    </row>
    <row r="32" spans="3:90">
      <c r="C32" s="29">
        <v>40815</v>
      </c>
      <c r="D32" s="19">
        <f ca="1">VLOOKUP(C32,MarketData!$B$7:$C$5000,2)</f>
        <v>762.3</v>
      </c>
      <c r="E32" s="17">
        <f>VLOOKUP('Beta-GARCH'!C32,MarketData!$E$7:$F$5000,2)</f>
        <v>70.209998999999996</v>
      </c>
      <c r="F32" s="17">
        <f t="shared" ca="1" si="8"/>
        <v>97.946754381456572</v>
      </c>
      <c r="G32" s="17">
        <f t="shared" si="9"/>
        <v>98.651118410878695</v>
      </c>
      <c r="H32" s="18" t="str">
        <f t="array" aca="1" ref="H32" ca="1">IF(ROW()-ROW($C$14)&gt;=$C$3,IF($C$8,_xlfn.COVARIANCE.P(OFFSET(E32,-$C$3+1,0):E32/OFFSET(E31,-$C$3+1,0):E31,OFFSET(D32,-$C$3+1,0):D32/OFFSET(D31,-$C$3+1,0):D31)/_xlfn.VAR.P(OFFSET(D32,-$C$3+1,0):D32/OFFSET(D31,-$C$3+1,0):D31),$C$9),"")</f>
        <v/>
      </c>
      <c r="I32" s="19" t="str">
        <f t="array" aca="1" ref="I32" ca="1">IF(ROW()-ROW($C$14)&gt;=$C$3,_xlfn.VAR.P(OFFSET(E32,-$C$3+1,0):E32/OFFSET(E31,-$C$3+1,0):E31),"")</f>
        <v/>
      </c>
      <c r="J32" s="19" t="str">
        <f t="array" aca="1" ref="J32" ca="1">IF(ROW()-ROW($C$14)&gt;=$C$3,_xlfn.VAR.P(OFFSET(D32,-$C$3+1,0):D32/OFFSET(D31,-$C$3+1,0):D31),"")</f>
        <v/>
      </c>
      <c r="K32" s="19" t="e">
        <f t="shared" ca="1" si="10"/>
        <v>#VALUE!</v>
      </c>
      <c r="L32" s="19" t="str">
        <f t="array" aca="1" ref="L32" ca="1">IF(ROW()-ROW($C$14)&lt;$C$3,"",IF(L31="",_xlfn.VAR.P(OFFSET(E32,-$C$3+1,0):E32/OFFSET(E31,-$C$3+1,0):E31),$C$4*L31+$C$5*(1-$C$4)*(E32/E31-1)^2+(1-$C$4)*(1-$C$5)*$C$6))</f>
        <v/>
      </c>
      <c r="M32" s="30" t="str">
        <f t="array" aca="1" ref="M32" ca="1">IF(ROW()-ROW($C$14)&gt;=$C$3,_xlfn.VAR.P(OFFSET(D32,-$C$3+1,0):D32/OFFSET(D31,-$C$3+1,0):D31)*H32^2,"")</f>
        <v/>
      </c>
      <c r="N32" s="17" t="str">
        <f t="shared" ca="1" si="1"/>
        <v/>
      </c>
      <c r="O32" s="18" t="str">
        <f t="shared" ca="1" si="2"/>
        <v/>
      </c>
      <c r="P32" s="18" t="str">
        <f t="shared" ca="1" si="3"/>
        <v/>
      </c>
      <c r="Q32" s="18" t="str">
        <f t="shared" ca="1" si="4"/>
        <v/>
      </c>
      <c r="V32" s="29">
        <v>40815</v>
      </c>
      <c r="W32" s="19">
        <f t="shared" ca="1" si="11"/>
        <v>1.0914106117469125E-2</v>
      </c>
      <c r="X32" s="17">
        <f t="shared" si="12"/>
        <v>1.5475846333176779E-2</v>
      </c>
      <c r="AA32" s="31">
        <v>1.4E-2</v>
      </c>
      <c r="AB32" s="32">
        <f t="shared" ca="1" si="5"/>
        <v>27</v>
      </c>
      <c r="AC32" s="32">
        <f t="shared" si="6"/>
        <v>27</v>
      </c>
      <c r="AG32" s="33">
        <v>1.4E-2</v>
      </c>
      <c r="AH32" s="34">
        <f t="shared" ca="1" si="13"/>
        <v>0</v>
      </c>
      <c r="AI32" s="35">
        <f t="shared" ca="1" si="14"/>
        <v>0</v>
      </c>
      <c r="AJ32" s="35">
        <f t="shared" ca="1" si="15"/>
        <v>0</v>
      </c>
      <c r="AK32" s="35">
        <f t="shared" ca="1" si="16"/>
        <v>0</v>
      </c>
      <c r="AL32" s="35">
        <f t="shared" ca="1" si="17"/>
        <v>0</v>
      </c>
      <c r="AM32" s="35">
        <f t="shared" ca="1" si="18"/>
        <v>0</v>
      </c>
      <c r="AN32" s="35">
        <f t="shared" ca="1" si="19"/>
        <v>0</v>
      </c>
      <c r="AO32" s="35">
        <f t="shared" ca="1" si="20"/>
        <v>0</v>
      </c>
      <c r="AP32" s="35">
        <f t="shared" ca="1" si="21"/>
        <v>1</v>
      </c>
      <c r="AQ32" s="35">
        <f t="shared" ca="1" si="22"/>
        <v>0</v>
      </c>
      <c r="AR32" s="35">
        <f t="shared" ca="1" si="23"/>
        <v>1</v>
      </c>
      <c r="AS32" s="35">
        <f t="shared" ca="1" si="24"/>
        <v>0</v>
      </c>
      <c r="AT32" s="35">
        <f t="shared" ca="1" si="25"/>
        <v>1</v>
      </c>
      <c r="AU32" s="35">
        <f t="shared" ca="1" si="26"/>
        <v>1</v>
      </c>
      <c r="AV32" s="35">
        <f t="shared" ca="1" si="27"/>
        <v>0</v>
      </c>
      <c r="AW32" s="35">
        <f t="shared" ca="1" si="28"/>
        <v>1</v>
      </c>
      <c r="AX32" s="35">
        <f t="shared" ca="1" si="29"/>
        <v>2</v>
      </c>
      <c r="AY32" s="35">
        <f t="shared" ca="1" si="30"/>
        <v>0</v>
      </c>
      <c r="AZ32" s="35">
        <f t="shared" ca="1" si="31"/>
        <v>4</v>
      </c>
      <c r="BA32" s="35">
        <f t="shared" ca="1" si="32"/>
        <v>0</v>
      </c>
      <c r="BB32" s="35">
        <f t="shared" ca="1" si="33"/>
        <v>1</v>
      </c>
      <c r="BC32" s="35">
        <f t="shared" ca="1" si="34"/>
        <v>0</v>
      </c>
      <c r="BD32" s="35">
        <f t="shared" ca="1" si="35"/>
        <v>6</v>
      </c>
      <c r="BE32" s="35">
        <f t="shared" ca="1" si="36"/>
        <v>1</v>
      </c>
      <c r="BF32" s="35">
        <f t="shared" ca="1" si="37"/>
        <v>1</v>
      </c>
      <c r="BG32" s="36">
        <f t="shared" ca="1" si="38"/>
        <v>1</v>
      </c>
      <c r="BH32" s="35">
        <f t="shared" ca="1" si="39"/>
        <v>1</v>
      </c>
      <c r="BI32" s="35">
        <f t="shared" ca="1" si="40"/>
        <v>2</v>
      </c>
      <c r="BJ32" s="35">
        <f t="shared" ca="1" si="41"/>
        <v>0</v>
      </c>
      <c r="BK32" s="35">
        <f t="shared" ca="1" si="42"/>
        <v>1</v>
      </c>
      <c r="BL32" s="35">
        <f t="shared" ca="1" si="43"/>
        <v>2</v>
      </c>
      <c r="BM32" s="35">
        <f t="shared" ca="1" si="44"/>
        <v>0</v>
      </c>
      <c r="BN32" s="35">
        <f t="shared" ca="1" si="45"/>
        <v>0</v>
      </c>
      <c r="BO32" s="35">
        <f t="shared" ca="1" si="46"/>
        <v>0</v>
      </c>
      <c r="BP32" s="35">
        <f t="shared" ca="1" si="47"/>
        <v>0</v>
      </c>
      <c r="BQ32" s="35">
        <f t="shared" ca="1" si="48"/>
        <v>0</v>
      </c>
      <c r="BR32" s="35">
        <f t="shared" ca="1" si="49"/>
        <v>0</v>
      </c>
      <c r="BS32" s="35">
        <f t="shared" ca="1" si="50"/>
        <v>0</v>
      </c>
      <c r="BT32" s="35">
        <f t="shared" ca="1" si="51"/>
        <v>0</v>
      </c>
      <c r="BU32" s="35">
        <f t="shared" ca="1" si="52"/>
        <v>0</v>
      </c>
      <c r="BV32" s="35">
        <f t="shared" ca="1" si="53"/>
        <v>0</v>
      </c>
      <c r="BW32" s="35">
        <f t="shared" ca="1" si="54"/>
        <v>0</v>
      </c>
      <c r="BX32" s="35">
        <f t="shared" ca="1" si="55"/>
        <v>0</v>
      </c>
      <c r="BY32" s="35">
        <f t="shared" ca="1" si="56"/>
        <v>0</v>
      </c>
      <c r="BZ32" s="35">
        <f t="shared" ca="1" si="57"/>
        <v>0</v>
      </c>
      <c r="CA32" s="35">
        <f t="shared" ca="1" si="58"/>
        <v>0</v>
      </c>
      <c r="CB32" s="35">
        <f t="shared" ca="1" si="59"/>
        <v>0</v>
      </c>
      <c r="CC32" s="35">
        <f t="shared" ca="1" si="60"/>
        <v>0</v>
      </c>
      <c r="CD32" s="35">
        <f t="shared" ca="1" si="61"/>
        <v>0</v>
      </c>
      <c r="CE32" s="35">
        <f t="shared" ca="1" si="62"/>
        <v>0</v>
      </c>
      <c r="CF32" s="35">
        <f t="shared" ca="1" si="63"/>
        <v>0</v>
      </c>
      <c r="CG32" s="35">
        <f t="shared" ca="1" si="64"/>
        <v>0</v>
      </c>
      <c r="CH32" s="35">
        <f t="shared" ca="1" si="65"/>
        <v>0</v>
      </c>
      <c r="CI32" s="35">
        <f t="shared" ca="1" si="66"/>
        <v>0</v>
      </c>
      <c r="CJ32" s="35">
        <f t="shared" ca="1" si="67"/>
        <v>0</v>
      </c>
      <c r="CK32" s="35">
        <f t="shared" ca="1" si="68"/>
        <v>0</v>
      </c>
      <c r="CL32" s="37">
        <f t="shared" ca="1" si="69"/>
        <v>0</v>
      </c>
    </row>
    <row r="33" spans="3:90">
      <c r="C33" s="29">
        <v>40816</v>
      </c>
      <c r="D33" s="19">
        <f ca="1">VLOOKUP(C33,MarketData!$B$7:$C$5000,2)</f>
        <v>761.17</v>
      </c>
      <c r="E33" s="17">
        <f>VLOOKUP('Beta-GARCH'!C33,MarketData!$E$7:$F$5000,2)</f>
        <v>68.260002</v>
      </c>
      <c r="F33" s="17">
        <f t="shared" ca="1" si="8"/>
        <v>97.801562419694733</v>
      </c>
      <c r="G33" s="17">
        <f t="shared" si="9"/>
        <v>95.91120404415355</v>
      </c>
      <c r="H33" s="18" t="str">
        <f t="array" aca="1" ref="H33" ca="1">IF(ROW()-ROW($C$14)&gt;=$C$3,IF($C$8,_xlfn.COVARIANCE.P(OFFSET(E33,-$C$3+1,0):E33/OFFSET(E32,-$C$3+1,0):E32,OFFSET(D33,-$C$3+1,0):D33/OFFSET(D32,-$C$3+1,0):D32)/_xlfn.VAR.P(OFFSET(D33,-$C$3+1,0):D33/OFFSET(D32,-$C$3+1,0):D32),$C$9),"")</f>
        <v/>
      </c>
      <c r="I33" s="19" t="str">
        <f t="array" aca="1" ref="I33" ca="1">IF(ROW()-ROW($C$14)&gt;=$C$3,_xlfn.VAR.P(OFFSET(E33,-$C$3+1,0):E33/OFFSET(E32,-$C$3+1,0):E32),"")</f>
        <v/>
      </c>
      <c r="J33" s="19" t="str">
        <f t="array" aca="1" ref="J33" ca="1">IF(ROW()-ROW($C$14)&gt;=$C$3,_xlfn.VAR.P(OFFSET(D33,-$C$3+1,0):D33/OFFSET(D32,-$C$3+1,0):D32),"")</f>
        <v/>
      </c>
      <c r="K33" s="19" t="e">
        <f t="shared" ca="1" si="10"/>
        <v>#VALUE!</v>
      </c>
      <c r="L33" s="19" t="str">
        <f t="array" aca="1" ref="L33" ca="1">IF(ROW()-ROW($C$14)&lt;$C$3,"",IF(L32="",_xlfn.VAR.P(OFFSET(E33,-$C$3+1,0):E33/OFFSET(E32,-$C$3+1,0):E32),$C$4*L32+$C$5*(1-$C$4)*(E33/E32-1)^2+(1-$C$4)*(1-$C$5)*$C$6))</f>
        <v/>
      </c>
      <c r="M33" s="30" t="str">
        <f t="array" aca="1" ref="M33" ca="1">IF(ROW()-ROW($C$14)&gt;=$C$3,_xlfn.VAR.P(OFFSET(D33,-$C$3+1,0):D33/OFFSET(D32,-$C$3+1,0):D32)*H33^2,"")</f>
        <v/>
      </c>
      <c r="N33" s="17" t="str">
        <f t="shared" ca="1" si="1"/>
        <v/>
      </c>
      <c r="O33" s="18" t="str">
        <f t="shared" ca="1" si="2"/>
        <v/>
      </c>
      <c r="P33" s="18" t="str">
        <f t="shared" ca="1" si="3"/>
        <v/>
      </c>
      <c r="Q33" s="18" t="str">
        <f t="shared" ca="1" si="4"/>
        <v/>
      </c>
      <c r="V33" s="29">
        <v>40816</v>
      </c>
      <c r="W33" s="19">
        <f t="shared" ca="1" si="11"/>
        <v>-1.4823560278105496E-3</v>
      </c>
      <c r="X33" s="17">
        <f t="shared" si="12"/>
        <v>-2.7773779059589443E-2</v>
      </c>
      <c r="AA33" s="31">
        <v>1.2E-2</v>
      </c>
      <c r="AB33" s="32">
        <f t="shared" ca="1" si="5"/>
        <v>27</v>
      </c>
      <c r="AC33" s="32">
        <f t="shared" si="6"/>
        <v>32</v>
      </c>
      <c r="AG33" s="33">
        <v>1.2E-2</v>
      </c>
      <c r="AH33" s="34">
        <f t="shared" ca="1" si="13"/>
        <v>0</v>
      </c>
      <c r="AI33" s="35">
        <f t="shared" ca="1" si="14"/>
        <v>0</v>
      </c>
      <c r="AJ33" s="35">
        <f t="shared" ca="1" si="15"/>
        <v>0</v>
      </c>
      <c r="AK33" s="35">
        <f t="shared" ca="1" si="16"/>
        <v>0</v>
      </c>
      <c r="AL33" s="35">
        <f t="shared" ca="1" si="17"/>
        <v>0</v>
      </c>
      <c r="AM33" s="35">
        <f t="shared" ca="1" si="18"/>
        <v>0</v>
      </c>
      <c r="AN33" s="35">
        <f t="shared" ca="1" si="19"/>
        <v>0</v>
      </c>
      <c r="AO33" s="35">
        <f t="shared" ca="1" si="20"/>
        <v>0</v>
      </c>
      <c r="AP33" s="35">
        <f t="shared" ca="1" si="21"/>
        <v>0</v>
      </c>
      <c r="AQ33" s="35">
        <f t="shared" ca="1" si="22"/>
        <v>1</v>
      </c>
      <c r="AR33" s="35">
        <f t="shared" ca="1" si="23"/>
        <v>0</v>
      </c>
      <c r="AS33" s="35">
        <f t="shared" ca="1" si="24"/>
        <v>0</v>
      </c>
      <c r="AT33" s="35">
        <f t="shared" ca="1" si="25"/>
        <v>2</v>
      </c>
      <c r="AU33" s="35">
        <f t="shared" ca="1" si="26"/>
        <v>0</v>
      </c>
      <c r="AV33" s="35">
        <f t="shared" ca="1" si="27"/>
        <v>1</v>
      </c>
      <c r="AW33" s="35">
        <f t="shared" ca="1" si="28"/>
        <v>1</v>
      </c>
      <c r="AX33" s="35">
        <f t="shared" ca="1" si="29"/>
        <v>2</v>
      </c>
      <c r="AY33" s="35">
        <f t="shared" ca="1" si="30"/>
        <v>1</v>
      </c>
      <c r="AZ33" s="35">
        <f t="shared" ca="1" si="31"/>
        <v>1</v>
      </c>
      <c r="BA33" s="35">
        <f t="shared" ca="1" si="32"/>
        <v>1</v>
      </c>
      <c r="BB33" s="35">
        <f t="shared" ca="1" si="33"/>
        <v>2</v>
      </c>
      <c r="BC33" s="35">
        <f t="shared" ca="1" si="34"/>
        <v>1</v>
      </c>
      <c r="BD33" s="35">
        <f t="shared" ca="1" si="35"/>
        <v>2</v>
      </c>
      <c r="BE33" s="35">
        <f t="shared" ca="1" si="36"/>
        <v>1</v>
      </c>
      <c r="BF33" s="35">
        <f t="shared" ca="1" si="37"/>
        <v>1</v>
      </c>
      <c r="BG33" s="36">
        <f t="shared" ca="1" si="38"/>
        <v>3</v>
      </c>
      <c r="BH33" s="35">
        <f t="shared" ca="1" si="39"/>
        <v>2</v>
      </c>
      <c r="BI33" s="35">
        <f t="shared" ca="1" si="40"/>
        <v>3</v>
      </c>
      <c r="BJ33" s="35">
        <f t="shared" ca="1" si="41"/>
        <v>1</v>
      </c>
      <c r="BK33" s="35">
        <f t="shared" ca="1" si="42"/>
        <v>1</v>
      </c>
      <c r="BL33" s="35">
        <f t="shared" ca="1" si="43"/>
        <v>0</v>
      </c>
      <c r="BM33" s="35">
        <f t="shared" ca="1" si="44"/>
        <v>0</v>
      </c>
      <c r="BN33" s="35">
        <f t="shared" ca="1" si="45"/>
        <v>0</v>
      </c>
      <c r="BO33" s="35">
        <f t="shared" ca="1" si="46"/>
        <v>0</v>
      </c>
      <c r="BP33" s="35">
        <f t="shared" ca="1" si="47"/>
        <v>0</v>
      </c>
      <c r="BQ33" s="35">
        <f t="shared" ca="1" si="48"/>
        <v>0</v>
      </c>
      <c r="BR33" s="35">
        <f t="shared" ca="1" si="49"/>
        <v>0</v>
      </c>
      <c r="BS33" s="35">
        <f t="shared" ca="1" si="50"/>
        <v>0</v>
      </c>
      <c r="BT33" s="35">
        <f t="shared" ca="1" si="51"/>
        <v>0</v>
      </c>
      <c r="BU33" s="35">
        <f t="shared" ca="1" si="52"/>
        <v>0</v>
      </c>
      <c r="BV33" s="35">
        <f t="shared" ca="1" si="53"/>
        <v>0</v>
      </c>
      <c r="BW33" s="35">
        <f t="shared" ca="1" si="54"/>
        <v>0</v>
      </c>
      <c r="BX33" s="35">
        <f t="shared" ca="1" si="55"/>
        <v>0</v>
      </c>
      <c r="BY33" s="35">
        <f t="shared" ca="1" si="56"/>
        <v>0</v>
      </c>
      <c r="BZ33" s="35">
        <f t="shared" ca="1" si="57"/>
        <v>0</v>
      </c>
      <c r="CA33" s="35">
        <f t="shared" ca="1" si="58"/>
        <v>0</v>
      </c>
      <c r="CB33" s="35">
        <f t="shared" ca="1" si="59"/>
        <v>0</v>
      </c>
      <c r="CC33" s="35">
        <f t="shared" ca="1" si="60"/>
        <v>0</v>
      </c>
      <c r="CD33" s="35">
        <f t="shared" ca="1" si="61"/>
        <v>0</v>
      </c>
      <c r="CE33" s="35">
        <f t="shared" ca="1" si="62"/>
        <v>0</v>
      </c>
      <c r="CF33" s="35">
        <f t="shared" ca="1" si="63"/>
        <v>0</v>
      </c>
      <c r="CG33" s="35">
        <f t="shared" ca="1" si="64"/>
        <v>0</v>
      </c>
      <c r="CH33" s="35">
        <f t="shared" ca="1" si="65"/>
        <v>0</v>
      </c>
      <c r="CI33" s="35">
        <f t="shared" ca="1" si="66"/>
        <v>0</v>
      </c>
      <c r="CJ33" s="35">
        <f t="shared" ca="1" si="67"/>
        <v>0</v>
      </c>
      <c r="CK33" s="35">
        <f t="shared" ca="1" si="68"/>
        <v>0</v>
      </c>
      <c r="CL33" s="37">
        <f t="shared" ca="1" si="69"/>
        <v>0</v>
      </c>
    </row>
    <row r="34" spans="3:90">
      <c r="C34" s="29">
        <v>40819</v>
      </c>
      <c r="D34" s="19">
        <f ca="1">VLOOKUP(C34,MarketData!$B$7:$C$5000,2)</f>
        <v>747.11</v>
      </c>
      <c r="E34" s="17">
        <f>VLOOKUP('Beta-GARCH'!C34,MarketData!$E$7:$F$5000,2)</f>
        <v>66.970000999999996</v>
      </c>
      <c r="F34" s="17">
        <f t="shared" ca="1" si="8"/>
        <v>95.99501464768467</v>
      </c>
      <c r="G34" s="17">
        <f t="shared" si="9"/>
        <v>94.098641115600415</v>
      </c>
      <c r="H34" s="18" t="str">
        <f t="array" aca="1" ref="H34" ca="1">IF(ROW()-ROW($C$14)&gt;=$C$3,IF($C$8,_xlfn.COVARIANCE.P(OFFSET(E34,-$C$3+1,0):E34/OFFSET(E33,-$C$3+1,0):E33,OFFSET(D34,-$C$3+1,0):D34/OFFSET(D33,-$C$3+1,0):D33)/_xlfn.VAR.P(OFFSET(D34,-$C$3+1,0):D34/OFFSET(D33,-$C$3+1,0):D33),$C$9),"")</f>
        <v/>
      </c>
      <c r="I34" s="19" t="str">
        <f t="array" aca="1" ref="I34" ca="1">IF(ROW()-ROW($C$14)&gt;=$C$3,_xlfn.VAR.P(OFFSET(E34,-$C$3+1,0):E34/OFFSET(E33,-$C$3+1,0):E33),"")</f>
        <v/>
      </c>
      <c r="J34" s="19" t="str">
        <f t="array" aca="1" ref="J34" ca="1">IF(ROW()-ROW($C$14)&gt;=$C$3,_xlfn.VAR.P(OFFSET(D34,-$C$3+1,0):D34/OFFSET(D33,-$C$3+1,0):D33),"")</f>
        <v/>
      </c>
      <c r="K34" s="19" t="e">
        <f t="shared" ca="1" si="10"/>
        <v>#VALUE!</v>
      </c>
      <c r="L34" s="19" t="str">
        <f t="array" aca="1" ref="L34" ca="1">IF(ROW()-ROW($C$14)&lt;$C$3,"",IF(L33="",_xlfn.VAR.P(OFFSET(E34,-$C$3+1,0):E34/OFFSET(E33,-$C$3+1,0):E33),$C$4*L33+$C$5*(1-$C$4)*(E34/E33-1)^2+(1-$C$4)*(1-$C$5)*$C$6))</f>
        <v/>
      </c>
      <c r="M34" s="30" t="str">
        <f t="array" aca="1" ref="M34" ca="1">IF(ROW()-ROW($C$14)&gt;=$C$3,_xlfn.VAR.P(OFFSET(D34,-$C$3+1,0):D34/OFFSET(D33,-$C$3+1,0):D33)*H34^2,"")</f>
        <v/>
      </c>
      <c r="N34" s="17" t="str">
        <f ca="1">IF(M34="","",L34-M34)</f>
        <v/>
      </c>
      <c r="O34" s="18" t="str">
        <f ca="1">IF(N34="","",_xlfn.NORM.INV(1-$C$10,0,1)*$C$7*SQRT(N34))</f>
        <v/>
      </c>
      <c r="P34" s="18" t="str">
        <f t="shared" ca="1" si="3"/>
        <v/>
      </c>
      <c r="Q34" s="18" t="str">
        <f ca="1">IF(P34="","",P34-H34*$C$7*(D34/D33-1))</f>
        <v/>
      </c>
      <c r="R34" s="39"/>
      <c r="V34" s="29">
        <v>40819</v>
      </c>
      <c r="W34" s="19">
        <f t="shared" ca="1" si="11"/>
        <v>-1.847156351406376E-2</v>
      </c>
      <c r="X34" s="17">
        <f t="shared" si="12"/>
        <v>-1.8898344011182511E-2</v>
      </c>
      <c r="AA34" s="31">
        <v>0.01</v>
      </c>
      <c r="AB34" s="32">
        <f t="shared" ca="1" si="5"/>
        <v>43</v>
      </c>
      <c r="AC34" s="32">
        <f t="shared" si="6"/>
        <v>27</v>
      </c>
      <c r="AG34" s="33">
        <v>0.01</v>
      </c>
      <c r="AH34" s="34">
        <f t="shared" ca="1" si="13"/>
        <v>0</v>
      </c>
      <c r="AI34" s="35">
        <f t="shared" ca="1" si="14"/>
        <v>0</v>
      </c>
      <c r="AJ34" s="35">
        <f t="shared" ca="1" si="15"/>
        <v>0</v>
      </c>
      <c r="AK34" s="35">
        <f t="shared" ca="1" si="16"/>
        <v>0</v>
      </c>
      <c r="AL34" s="35">
        <f t="shared" ca="1" si="17"/>
        <v>0</v>
      </c>
      <c r="AM34" s="35">
        <f t="shared" ca="1" si="18"/>
        <v>0</v>
      </c>
      <c r="AN34" s="35">
        <f t="shared" ca="1" si="19"/>
        <v>0</v>
      </c>
      <c r="AO34" s="35">
        <f t="shared" ca="1" si="20"/>
        <v>0</v>
      </c>
      <c r="AP34" s="35">
        <f t="shared" ca="1" si="21"/>
        <v>0</v>
      </c>
      <c r="AQ34" s="35">
        <f t="shared" ca="1" si="22"/>
        <v>0</v>
      </c>
      <c r="AR34" s="35">
        <f t="shared" ca="1" si="23"/>
        <v>1</v>
      </c>
      <c r="AS34" s="35">
        <f t="shared" ca="1" si="24"/>
        <v>0</v>
      </c>
      <c r="AT34" s="35">
        <f t="shared" ca="1" si="25"/>
        <v>0</v>
      </c>
      <c r="AU34" s="35">
        <f t="shared" ca="1" si="26"/>
        <v>1</v>
      </c>
      <c r="AV34" s="35">
        <f t="shared" ca="1" si="27"/>
        <v>1</v>
      </c>
      <c r="AW34" s="35">
        <f t="shared" ca="1" si="28"/>
        <v>1</v>
      </c>
      <c r="AX34" s="35">
        <f t="shared" ca="1" si="29"/>
        <v>0</v>
      </c>
      <c r="AY34" s="35">
        <f t="shared" ca="1" si="30"/>
        <v>2</v>
      </c>
      <c r="AZ34" s="35">
        <f t="shared" ca="1" si="31"/>
        <v>1</v>
      </c>
      <c r="BA34" s="35">
        <f t="shared" ca="1" si="32"/>
        <v>5</v>
      </c>
      <c r="BB34" s="35">
        <f t="shared" ca="1" si="33"/>
        <v>2</v>
      </c>
      <c r="BC34" s="35">
        <f t="shared" ca="1" si="34"/>
        <v>3</v>
      </c>
      <c r="BD34" s="35">
        <f t="shared" ca="1" si="35"/>
        <v>2</v>
      </c>
      <c r="BE34" s="35">
        <f t="shared" ca="1" si="36"/>
        <v>2</v>
      </c>
      <c r="BF34" s="35">
        <f t="shared" ca="1" si="37"/>
        <v>3</v>
      </c>
      <c r="BG34" s="36">
        <f t="shared" ca="1" si="38"/>
        <v>2</v>
      </c>
      <c r="BH34" s="35">
        <f t="shared" ca="1" si="39"/>
        <v>5</v>
      </c>
      <c r="BI34" s="35">
        <f t="shared" ca="1" si="40"/>
        <v>4</v>
      </c>
      <c r="BJ34" s="35">
        <f t="shared" ca="1" si="41"/>
        <v>1</v>
      </c>
      <c r="BK34" s="35">
        <f t="shared" ca="1" si="42"/>
        <v>2</v>
      </c>
      <c r="BL34" s="35">
        <f t="shared" ca="1" si="43"/>
        <v>1</v>
      </c>
      <c r="BM34" s="35">
        <f t="shared" ca="1" si="44"/>
        <v>1</v>
      </c>
      <c r="BN34" s="35">
        <f t="shared" ca="1" si="45"/>
        <v>0</v>
      </c>
      <c r="BO34" s="35">
        <f t="shared" ca="1" si="46"/>
        <v>0</v>
      </c>
      <c r="BP34" s="35">
        <f t="shared" ca="1" si="47"/>
        <v>0</v>
      </c>
      <c r="BQ34" s="35">
        <f t="shared" ca="1" si="48"/>
        <v>1</v>
      </c>
      <c r="BR34" s="35">
        <f t="shared" ca="1" si="49"/>
        <v>0</v>
      </c>
      <c r="BS34" s="35">
        <f t="shared" ca="1" si="50"/>
        <v>0</v>
      </c>
      <c r="BT34" s="35">
        <f t="shared" ca="1" si="51"/>
        <v>1</v>
      </c>
      <c r="BU34" s="35">
        <f t="shared" ca="1" si="52"/>
        <v>0</v>
      </c>
      <c r="BV34" s="35">
        <f t="shared" ca="1" si="53"/>
        <v>0</v>
      </c>
      <c r="BW34" s="35">
        <f t="shared" ca="1" si="54"/>
        <v>0</v>
      </c>
      <c r="BX34" s="35">
        <f t="shared" ca="1" si="55"/>
        <v>1</v>
      </c>
      <c r="BY34" s="35">
        <f t="shared" ca="1" si="56"/>
        <v>0</v>
      </c>
      <c r="BZ34" s="35">
        <f t="shared" ca="1" si="57"/>
        <v>0</v>
      </c>
      <c r="CA34" s="35">
        <f t="shared" ca="1" si="58"/>
        <v>0</v>
      </c>
      <c r="CB34" s="35">
        <f t="shared" ca="1" si="59"/>
        <v>0</v>
      </c>
      <c r="CC34" s="35">
        <f t="shared" ca="1" si="60"/>
        <v>0</v>
      </c>
      <c r="CD34" s="35">
        <f t="shared" ca="1" si="61"/>
        <v>0</v>
      </c>
      <c r="CE34" s="35">
        <f t="shared" ca="1" si="62"/>
        <v>0</v>
      </c>
      <c r="CF34" s="35">
        <f t="shared" ca="1" si="63"/>
        <v>0</v>
      </c>
      <c r="CG34" s="35">
        <f t="shared" ca="1" si="64"/>
        <v>0</v>
      </c>
      <c r="CH34" s="35">
        <f t="shared" ca="1" si="65"/>
        <v>0</v>
      </c>
      <c r="CI34" s="35">
        <f t="shared" ca="1" si="66"/>
        <v>0</v>
      </c>
      <c r="CJ34" s="35">
        <f t="shared" ca="1" si="67"/>
        <v>0</v>
      </c>
      <c r="CK34" s="35">
        <f t="shared" ca="1" si="68"/>
        <v>0</v>
      </c>
      <c r="CL34" s="37">
        <f t="shared" ca="1" si="69"/>
        <v>0</v>
      </c>
    </row>
    <row r="35" spans="3:90">
      <c r="C35" s="29">
        <v>40820</v>
      </c>
      <c r="D35" s="19">
        <f>VLOOKUP(C35,MarketData!$B$7:$C$5000,2)</f>
        <v>736.18</v>
      </c>
      <c r="E35" s="17">
        <f>VLOOKUP('Beta-GARCH'!C35,MarketData!$E$7:$F$5000,2)</f>
        <v>67.209998999999996</v>
      </c>
      <c r="F35" s="17">
        <f t="shared" ca="1" si="8"/>
        <v>94.590635760908697</v>
      </c>
      <c r="G35" s="17">
        <f t="shared" si="9"/>
        <v>94.435859053979456</v>
      </c>
      <c r="H35" s="18" t="str">
        <f t="array" aca="1" ref="H35" ca="1">IF(ROW()-ROW($C$14)&gt;=$C$3,IF($C$8,_xlfn.COVARIANCE.P(OFFSET(E35,-$C$3+1,0):E35/OFFSET(E34,-$C$3+1,0):E34,OFFSET(D35,-$C$3+1,0):D35/OFFSET(D34,-$C$3+1,0):D34)/_xlfn.VAR.P(OFFSET(D35,-$C$3+1,0):D35/OFFSET(D34,-$C$3+1,0):D34),$C$9),"")</f>
        <v/>
      </c>
      <c r="I35" s="19" t="str">
        <f t="array" aca="1" ref="I35" ca="1">IF(ROW()-ROW($C$14)&gt;=$C$3,_xlfn.VAR.P(OFFSET(E35,-$C$3+1,0):E35/OFFSET(E34,-$C$3+1,0):E34),"")</f>
        <v/>
      </c>
      <c r="J35" s="19" t="str">
        <f t="array" aca="1" ref="J35" ca="1">IF(ROW()-ROW($C$14)&gt;=$C$3,_xlfn.VAR.P(OFFSET(D35,-$C$3+1,0):D35/OFFSET(D34,-$C$3+1,0):D34),"")</f>
        <v/>
      </c>
      <c r="K35" s="19" t="e">
        <f t="shared" ca="1" si="10"/>
        <v>#VALUE!</v>
      </c>
      <c r="L35" s="19" t="str">
        <f t="array" aca="1" ref="L35" ca="1">IF(ROW()-ROW($C$14)&lt;$C$3,"",IF(L34="",_xlfn.VAR.P(OFFSET(E35,-$C$3+1,0):E35/OFFSET(E34,-$C$3+1,0):E34),$C$4*L34+$C$5*(1-$C$4)*(E35/E34-1)^2+(1-$C$4)*(1-$C$5)*$C$6))</f>
        <v/>
      </c>
      <c r="M35" s="30" t="str">
        <f t="array" aca="1" ref="M35" ca="1">IF(ROW()-ROW($C$14)&gt;=$C$3,_xlfn.VAR.P(OFFSET(D35,-$C$3+1,0):D35/OFFSET(D34,-$C$3+1,0):D34)*H35^2,"")</f>
        <v/>
      </c>
      <c r="N35" s="17" t="str">
        <f t="shared" ref="N35:N98" ca="1" si="70">IF(M35="","",L35-M35)</f>
        <v/>
      </c>
      <c r="O35" s="18" t="str">
        <f t="shared" ref="O35:O98" ca="1" si="71">IF(N35="","",_xlfn.NORM.INV(1-$C$10,0,1)*$C$7*SQRT(N35))</f>
        <v/>
      </c>
      <c r="P35" s="18" t="str">
        <f t="shared" ca="1" si="3"/>
        <v/>
      </c>
      <c r="Q35" s="18" t="str">
        <f t="shared" ref="Q35:Q98" ca="1" si="72">IF(P35="","",P35-H35*$C$7*(D35/D34-1))</f>
        <v/>
      </c>
      <c r="R35" s="39"/>
      <c r="V35" s="29">
        <v>40820</v>
      </c>
      <c r="W35" s="19">
        <f t="shared" ca="1" si="11"/>
        <v>-1.4629706468927028E-2</v>
      </c>
      <c r="X35" s="17">
        <f t="shared" si="12"/>
        <v>3.5836642737991919E-3</v>
      </c>
      <c r="AA35" s="31">
        <v>8.0000000000000002E-3</v>
      </c>
      <c r="AB35" s="32">
        <f t="shared" ca="1" si="5"/>
        <v>50</v>
      </c>
      <c r="AC35" s="32">
        <f t="shared" si="6"/>
        <v>36</v>
      </c>
      <c r="AG35" s="33">
        <v>8.0000000000000002E-3</v>
      </c>
      <c r="AH35" s="34">
        <f t="shared" ca="1" si="13"/>
        <v>0</v>
      </c>
      <c r="AI35" s="35">
        <f t="shared" ca="1" si="14"/>
        <v>0</v>
      </c>
      <c r="AJ35" s="35">
        <f t="shared" ca="1" si="15"/>
        <v>0</v>
      </c>
      <c r="AK35" s="35">
        <f t="shared" ca="1" si="16"/>
        <v>0</v>
      </c>
      <c r="AL35" s="35">
        <f t="shared" ca="1" si="17"/>
        <v>0</v>
      </c>
      <c r="AM35" s="35">
        <f t="shared" ca="1" si="18"/>
        <v>0</v>
      </c>
      <c r="AN35" s="35">
        <f t="shared" ca="1" si="19"/>
        <v>0</v>
      </c>
      <c r="AO35" s="35">
        <f t="shared" ca="1" si="20"/>
        <v>0</v>
      </c>
      <c r="AP35" s="35">
        <f t="shared" ca="1" si="21"/>
        <v>0</v>
      </c>
      <c r="AQ35" s="35">
        <f t="shared" ca="1" si="22"/>
        <v>1</v>
      </c>
      <c r="AR35" s="35">
        <f t="shared" ca="1" si="23"/>
        <v>1</v>
      </c>
      <c r="AS35" s="35">
        <f t="shared" ca="1" si="24"/>
        <v>0</v>
      </c>
      <c r="AT35" s="35">
        <f t="shared" ca="1" si="25"/>
        <v>0</v>
      </c>
      <c r="AU35" s="35">
        <f t="shared" ca="1" si="26"/>
        <v>0</v>
      </c>
      <c r="AV35" s="35">
        <f t="shared" ca="1" si="27"/>
        <v>1</v>
      </c>
      <c r="AW35" s="35">
        <f t="shared" ca="1" si="28"/>
        <v>0</v>
      </c>
      <c r="AX35" s="35">
        <f t="shared" ca="1" si="29"/>
        <v>1</v>
      </c>
      <c r="AY35" s="35">
        <f t="shared" ca="1" si="30"/>
        <v>1</v>
      </c>
      <c r="AZ35" s="35">
        <f t="shared" ca="1" si="31"/>
        <v>1</v>
      </c>
      <c r="BA35" s="35">
        <f t="shared" ca="1" si="32"/>
        <v>2</v>
      </c>
      <c r="BB35" s="35">
        <f t="shared" ca="1" si="33"/>
        <v>3</v>
      </c>
      <c r="BC35" s="35">
        <f t="shared" ca="1" si="34"/>
        <v>5</v>
      </c>
      <c r="BD35" s="35">
        <f t="shared" ca="1" si="35"/>
        <v>2</v>
      </c>
      <c r="BE35" s="35">
        <f t="shared" ca="1" si="36"/>
        <v>3</v>
      </c>
      <c r="BF35" s="35">
        <f t="shared" ca="1" si="37"/>
        <v>7</v>
      </c>
      <c r="BG35" s="36">
        <f t="shared" ca="1" si="38"/>
        <v>6</v>
      </c>
      <c r="BH35" s="35">
        <f t="shared" ca="1" si="39"/>
        <v>4</v>
      </c>
      <c r="BI35" s="35">
        <f t="shared" ca="1" si="40"/>
        <v>4</v>
      </c>
      <c r="BJ35" s="35">
        <f t="shared" ca="1" si="41"/>
        <v>2</v>
      </c>
      <c r="BK35" s="35">
        <f t="shared" ca="1" si="42"/>
        <v>2</v>
      </c>
      <c r="BL35" s="35">
        <f t="shared" ca="1" si="43"/>
        <v>2</v>
      </c>
      <c r="BM35" s="35">
        <f t="shared" ca="1" si="44"/>
        <v>0</v>
      </c>
      <c r="BN35" s="35">
        <f t="shared" ca="1" si="45"/>
        <v>0</v>
      </c>
      <c r="BO35" s="35">
        <f t="shared" ca="1" si="46"/>
        <v>1</v>
      </c>
      <c r="BP35" s="35">
        <f t="shared" ca="1" si="47"/>
        <v>0</v>
      </c>
      <c r="BQ35" s="35">
        <f t="shared" ca="1" si="48"/>
        <v>0</v>
      </c>
      <c r="BR35" s="35">
        <f t="shared" ca="1" si="49"/>
        <v>0</v>
      </c>
      <c r="BS35" s="35">
        <f t="shared" ca="1" si="50"/>
        <v>0</v>
      </c>
      <c r="BT35" s="35">
        <f t="shared" ca="1" si="51"/>
        <v>0</v>
      </c>
      <c r="BU35" s="35">
        <f t="shared" ca="1" si="52"/>
        <v>0</v>
      </c>
      <c r="BV35" s="35">
        <f t="shared" ca="1" si="53"/>
        <v>1</v>
      </c>
      <c r="BW35" s="35">
        <f t="shared" ca="1" si="54"/>
        <v>0</v>
      </c>
      <c r="BX35" s="35">
        <f t="shared" ca="1" si="55"/>
        <v>0</v>
      </c>
      <c r="BY35" s="35">
        <f t="shared" ca="1" si="56"/>
        <v>0</v>
      </c>
      <c r="BZ35" s="35">
        <f t="shared" ca="1" si="57"/>
        <v>0</v>
      </c>
      <c r="CA35" s="35">
        <f t="shared" ca="1" si="58"/>
        <v>0</v>
      </c>
      <c r="CB35" s="35">
        <f t="shared" ca="1" si="59"/>
        <v>0</v>
      </c>
      <c r="CC35" s="35">
        <f t="shared" ca="1" si="60"/>
        <v>0</v>
      </c>
      <c r="CD35" s="35">
        <f t="shared" ca="1" si="61"/>
        <v>0</v>
      </c>
      <c r="CE35" s="35">
        <f t="shared" ca="1" si="62"/>
        <v>0</v>
      </c>
      <c r="CF35" s="35">
        <f t="shared" ca="1" si="63"/>
        <v>0</v>
      </c>
      <c r="CG35" s="35">
        <f t="shared" ca="1" si="64"/>
        <v>0</v>
      </c>
      <c r="CH35" s="35">
        <f t="shared" ca="1" si="65"/>
        <v>0</v>
      </c>
      <c r="CI35" s="35">
        <f t="shared" ca="1" si="66"/>
        <v>0</v>
      </c>
      <c r="CJ35" s="35">
        <f t="shared" ca="1" si="67"/>
        <v>0</v>
      </c>
      <c r="CK35" s="35">
        <f t="shared" ca="1" si="68"/>
        <v>0</v>
      </c>
      <c r="CL35" s="37">
        <f t="shared" ca="1" si="69"/>
        <v>0</v>
      </c>
    </row>
    <row r="36" spans="3:90">
      <c r="C36" s="29">
        <v>40821</v>
      </c>
      <c r="D36" s="19">
        <f>VLOOKUP(C36,MarketData!$B$7:$C$5000,2)</f>
        <v>726.25</v>
      </c>
      <c r="E36" s="17">
        <f>VLOOKUP('Beta-GARCH'!C36,MarketData!$E$7:$F$5000,2)</f>
        <v>66.690002000000007</v>
      </c>
      <c r="F36" s="17">
        <f t="shared" ca="1" si="8"/>
        <v>93.314745335868878</v>
      </c>
      <c r="G36" s="17">
        <f t="shared" si="9"/>
        <v>93.705218314042952</v>
      </c>
      <c r="H36" s="18" t="str">
        <f t="array" aca="1" ref="H36" ca="1">IF(ROW()-ROW($C$14)&gt;=$C$3,IF($C$8,_xlfn.COVARIANCE.P(OFFSET(E36,-$C$3+1,0):E36/OFFSET(E35,-$C$3+1,0):E35,OFFSET(D36,-$C$3+1,0):D36/OFFSET(D35,-$C$3+1,0):D35)/_xlfn.VAR.P(OFFSET(D36,-$C$3+1,0):D36/OFFSET(D35,-$C$3+1,0):D35),$C$9),"")</f>
        <v/>
      </c>
      <c r="I36" s="19" t="str">
        <f t="array" aca="1" ref="I36" ca="1">IF(ROW()-ROW($C$14)&gt;=$C$3,_xlfn.VAR.P(OFFSET(E36,-$C$3+1,0):E36/OFFSET(E35,-$C$3+1,0):E35),"")</f>
        <v/>
      </c>
      <c r="J36" s="19" t="str">
        <f t="array" aca="1" ref="J36" ca="1">IF(ROW()-ROW($C$14)&gt;=$C$3,_xlfn.VAR.P(OFFSET(D36,-$C$3+1,0):D36/OFFSET(D35,-$C$3+1,0):D35),"")</f>
        <v/>
      </c>
      <c r="K36" s="19" t="e">
        <f t="shared" ca="1" si="10"/>
        <v>#VALUE!</v>
      </c>
      <c r="L36" s="19" t="str">
        <f t="array" aca="1" ref="L36" ca="1">IF(ROW()-ROW($C$14)&lt;$C$3,"",IF(L35="",_xlfn.VAR.P(OFFSET(E36,-$C$3+1,0):E36/OFFSET(E35,-$C$3+1,0):E35),$C$4*L35+$C$5*(1-$C$4)*(E36/E35-1)^2+(1-$C$4)*(1-$C$5)*$C$6))</f>
        <v/>
      </c>
      <c r="M36" s="30" t="str">
        <f t="array" aca="1" ref="M36" ca="1">IF(ROW()-ROW($C$14)&gt;=$C$3,_xlfn.VAR.P(OFFSET(D36,-$C$3+1,0):D36/OFFSET(D35,-$C$3+1,0):D35)*H36^2,"")</f>
        <v/>
      </c>
      <c r="N36" s="17" t="str">
        <f t="shared" ca="1" si="70"/>
        <v/>
      </c>
      <c r="O36" s="18" t="str">
        <f t="shared" ca="1" si="71"/>
        <v/>
      </c>
      <c r="P36" s="18" t="str">
        <f t="shared" ca="1" si="3"/>
        <v/>
      </c>
      <c r="Q36" s="18" t="str">
        <f t="shared" ca="1" si="72"/>
        <v/>
      </c>
      <c r="R36" s="39"/>
      <c r="V36" s="29">
        <v>40821</v>
      </c>
      <c r="W36" s="19">
        <f t="shared" ca="1" si="11"/>
        <v>-1.3488548996169358E-2</v>
      </c>
      <c r="X36" s="17">
        <f t="shared" si="12"/>
        <v>-7.736899386056928E-3</v>
      </c>
      <c r="AA36" s="31">
        <v>6.0000000000000097E-3</v>
      </c>
      <c r="AB36" s="32">
        <f t="shared" ca="1" si="5"/>
        <v>65</v>
      </c>
      <c r="AC36" s="32">
        <f t="shared" si="6"/>
        <v>54</v>
      </c>
      <c r="AG36" s="33">
        <v>6.0000000000000097E-3</v>
      </c>
      <c r="AH36" s="34">
        <f t="shared" ca="1" si="13"/>
        <v>0</v>
      </c>
      <c r="AI36" s="35">
        <f t="shared" ca="1" si="14"/>
        <v>0</v>
      </c>
      <c r="AJ36" s="35">
        <f t="shared" ca="1" si="15"/>
        <v>0</v>
      </c>
      <c r="AK36" s="35">
        <f t="shared" ca="1" si="16"/>
        <v>0</v>
      </c>
      <c r="AL36" s="35">
        <f t="shared" ca="1" si="17"/>
        <v>0</v>
      </c>
      <c r="AM36" s="35">
        <f t="shared" ca="1" si="18"/>
        <v>0</v>
      </c>
      <c r="AN36" s="35">
        <f t="shared" ca="1" si="19"/>
        <v>0</v>
      </c>
      <c r="AO36" s="35">
        <f t="shared" ca="1" si="20"/>
        <v>0</v>
      </c>
      <c r="AP36" s="35">
        <f t="shared" ca="1" si="21"/>
        <v>0</v>
      </c>
      <c r="AQ36" s="35">
        <f t="shared" ca="1" si="22"/>
        <v>0</v>
      </c>
      <c r="AR36" s="35">
        <f t="shared" ca="1" si="23"/>
        <v>0</v>
      </c>
      <c r="AS36" s="35">
        <f t="shared" ca="1" si="24"/>
        <v>0</v>
      </c>
      <c r="AT36" s="35">
        <f t="shared" ca="1" si="25"/>
        <v>1</v>
      </c>
      <c r="AU36" s="35">
        <f t="shared" ca="1" si="26"/>
        <v>1</v>
      </c>
      <c r="AV36" s="35">
        <f t="shared" ca="1" si="27"/>
        <v>1</v>
      </c>
      <c r="AW36" s="35">
        <f t="shared" ca="1" si="28"/>
        <v>3</v>
      </c>
      <c r="AX36" s="35">
        <f t="shared" ca="1" si="29"/>
        <v>4</v>
      </c>
      <c r="AY36" s="35">
        <f t="shared" ca="1" si="30"/>
        <v>2</v>
      </c>
      <c r="AZ36" s="35">
        <f t="shared" ca="1" si="31"/>
        <v>2</v>
      </c>
      <c r="BA36" s="35">
        <f t="shared" ca="1" si="32"/>
        <v>3</v>
      </c>
      <c r="BB36" s="35">
        <f t="shared" ca="1" si="33"/>
        <v>0</v>
      </c>
      <c r="BC36" s="35">
        <f t="shared" ca="1" si="34"/>
        <v>3</v>
      </c>
      <c r="BD36" s="35">
        <f t="shared" ca="1" si="35"/>
        <v>4</v>
      </c>
      <c r="BE36" s="35">
        <f t="shared" ca="1" si="36"/>
        <v>5</v>
      </c>
      <c r="BF36" s="35">
        <f t="shared" ca="1" si="37"/>
        <v>2</v>
      </c>
      <c r="BG36" s="36">
        <f t="shared" ca="1" si="38"/>
        <v>3</v>
      </c>
      <c r="BH36" s="35">
        <f t="shared" ca="1" si="39"/>
        <v>12</v>
      </c>
      <c r="BI36" s="35">
        <f t="shared" ca="1" si="40"/>
        <v>4</v>
      </c>
      <c r="BJ36" s="35">
        <f t="shared" ca="1" si="41"/>
        <v>4</v>
      </c>
      <c r="BK36" s="35">
        <f t="shared" ca="1" si="42"/>
        <v>3</v>
      </c>
      <c r="BL36" s="35">
        <f t="shared" ca="1" si="43"/>
        <v>2</v>
      </c>
      <c r="BM36" s="35">
        <f t="shared" ca="1" si="44"/>
        <v>0</v>
      </c>
      <c r="BN36" s="35">
        <f t="shared" ca="1" si="45"/>
        <v>1</v>
      </c>
      <c r="BO36" s="35">
        <f t="shared" ca="1" si="46"/>
        <v>1</v>
      </c>
      <c r="BP36" s="35">
        <f t="shared" ca="1" si="47"/>
        <v>1</v>
      </c>
      <c r="BQ36" s="35">
        <f t="shared" ca="1" si="48"/>
        <v>2</v>
      </c>
      <c r="BR36" s="35">
        <f t="shared" ca="1" si="49"/>
        <v>0</v>
      </c>
      <c r="BS36" s="35">
        <f t="shared" ca="1" si="50"/>
        <v>0</v>
      </c>
      <c r="BT36" s="35">
        <f t="shared" ca="1" si="51"/>
        <v>0</v>
      </c>
      <c r="BU36" s="35">
        <f t="shared" ca="1" si="52"/>
        <v>0</v>
      </c>
      <c r="BV36" s="35">
        <f t="shared" ca="1" si="53"/>
        <v>0</v>
      </c>
      <c r="BW36" s="35">
        <f t="shared" ca="1" si="54"/>
        <v>0</v>
      </c>
      <c r="BX36" s="35">
        <f t="shared" ca="1" si="55"/>
        <v>1</v>
      </c>
      <c r="BY36" s="35">
        <f t="shared" ca="1" si="56"/>
        <v>0</v>
      </c>
      <c r="BZ36" s="35">
        <f t="shared" ca="1" si="57"/>
        <v>0</v>
      </c>
      <c r="CA36" s="35">
        <f t="shared" ca="1" si="58"/>
        <v>0</v>
      </c>
      <c r="CB36" s="35">
        <f t="shared" ca="1" si="59"/>
        <v>0</v>
      </c>
      <c r="CC36" s="35">
        <f t="shared" ca="1" si="60"/>
        <v>0</v>
      </c>
      <c r="CD36" s="35">
        <f t="shared" ca="1" si="61"/>
        <v>0</v>
      </c>
      <c r="CE36" s="35">
        <f t="shared" ca="1" si="62"/>
        <v>0</v>
      </c>
      <c r="CF36" s="35">
        <f t="shared" ca="1" si="63"/>
        <v>0</v>
      </c>
      <c r="CG36" s="35">
        <f t="shared" ca="1" si="64"/>
        <v>0</v>
      </c>
      <c r="CH36" s="35">
        <f t="shared" ca="1" si="65"/>
        <v>0</v>
      </c>
      <c r="CI36" s="35">
        <f t="shared" ca="1" si="66"/>
        <v>0</v>
      </c>
      <c r="CJ36" s="35">
        <f t="shared" ca="1" si="67"/>
        <v>0</v>
      </c>
      <c r="CK36" s="35">
        <f t="shared" ca="1" si="68"/>
        <v>0</v>
      </c>
      <c r="CL36" s="37">
        <f t="shared" ca="1" si="69"/>
        <v>0</v>
      </c>
    </row>
    <row r="37" spans="3:90">
      <c r="C37" s="29">
        <v>40822</v>
      </c>
      <c r="D37" s="19">
        <f ca="1">VLOOKUP(C37,MarketData!$B$7:$C$5000,2)</f>
        <v>736.86</v>
      </c>
      <c r="E37" s="17">
        <f>VLOOKUP('Beta-GARCH'!C37,MarketData!$E$7:$F$5000,2)</f>
        <v>67.199996999999996</v>
      </c>
      <c r="F37" s="17">
        <f t="shared" ca="1" si="8"/>
        <v>94.678007914889292</v>
      </c>
      <c r="G37" s="17">
        <f t="shared" si="9"/>
        <v>94.421805379283541</v>
      </c>
      <c r="H37" s="18" t="str">
        <f t="array" aca="1" ref="H37" ca="1">IF(ROW()-ROW($C$14)&gt;=$C$3,IF($C$8,_xlfn.COVARIANCE.P(OFFSET(E37,-$C$3+1,0):E37/OFFSET(E36,-$C$3+1,0):E36,OFFSET(D37,-$C$3+1,0):D37/OFFSET(D36,-$C$3+1,0):D36)/_xlfn.VAR.P(OFFSET(D37,-$C$3+1,0):D37/OFFSET(D36,-$C$3+1,0):D36),$C$9),"")</f>
        <v/>
      </c>
      <c r="I37" s="19" t="str">
        <f t="array" aca="1" ref="I37" ca="1">IF(ROW()-ROW($C$14)&gt;=$C$3,_xlfn.VAR.P(OFFSET(E37,-$C$3+1,0):E37/OFFSET(E36,-$C$3+1,0):E36),"")</f>
        <v/>
      </c>
      <c r="J37" s="19" t="str">
        <f t="array" aca="1" ref="J37" ca="1">IF(ROW()-ROW($C$14)&gt;=$C$3,_xlfn.VAR.P(OFFSET(D37,-$C$3+1,0):D37/OFFSET(D36,-$C$3+1,0):D36),"")</f>
        <v/>
      </c>
      <c r="K37" s="19" t="e">
        <f t="shared" ca="1" si="10"/>
        <v>#VALUE!</v>
      </c>
      <c r="L37" s="19" t="str">
        <f t="array" aca="1" ref="L37" ca="1">IF(ROW()-ROW($C$14)&lt;$C$3,"",IF(L36="",_xlfn.VAR.P(OFFSET(E37,-$C$3+1,0):E37/OFFSET(E36,-$C$3+1,0):E36),$C$4*L36+$C$5*(1-$C$4)*(E37/E36-1)^2+(1-$C$4)*(1-$C$5)*$C$6))</f>
        <v/>
      </c>
      <c r="M37" s="30" t="str">
        <f t="array" aca="1" ref="M37" ca="1">IF(ROW()-ROW($C$14)&gt;=$C$3,_xlfn.VAR.P(OFFSET(D37,-$C$3+1,0):D37/OFFSET(D36,-$C$3+1,0):D36)*H37^2,"")</f>
        <v/>
      </c>
      <c r="N37" s="17" t="str">
        <f t="shared" ca="1" si="70"/>
        <v/>
      </c>
      <c r="O37" s="18" t="str">
        <f t="shared" ca="1" si="71"/>
        <v/>
      </c>
      <c r="P37" s="18" t="str">
        <f t="shared" ca="1" si="3"/>
        <v/>
      </c>
      <c r="Q37" s="18" t="str">
        <f t="shared" ca="1" si="72"/>
        <v/>
      </c>
      <c r="R37" s="39"/>
      <c r="V37" s="29">
        <v>40822</v>
      </c>
      <c r="W37" s="19">
        <f t="shared" ca="1" si="11"/>
        <v>1.4609294320137689E-2</v>
      </c>
      <c r="X37" s="17">
        <f t="shared" si="12"/>
        <v>7.6472482337006653E-3</v>
      </c>
      <c r="AA37" s="31">
        <v>4.0000000000000001E-3</v>
      </c>
      <c r="AB37" s="32">
        <f t="shared" ca="1" si="5"/>
        <v>50</v>
      </c>
      <c r="AC37" s="32">
        <f t="shared" si="6"/>
        <v>57</v>
      </c>
      <c r="AG37" s="33">
        <v>4.0000000000000001E-3</v>
      </c>
      <c r="AH37" s="34">
        <f t="shared" ca="1" si="13"/>
        <v>0</v>
      </c>
      <c r="AI37" s="35">
        <f t="shared" ca="1" si="14"/>
        <v>0</v>
      </c>
      <c r="AJ37" s="35">
        <f t="shared" ca="1" si="15"/>
        <v>0</v>
      </c>
      <c r="AK37" s="35">
        <f t="shared" ca="1" si="16"/>
        <v>0</v>
      </c>
      <c r="AL37" s="35">
        <f t="shared" ca="1" si="17"/>
        <v>0</v>
      </c>
      <c r="AM37" s="35">
        <f t="shared" ca="1" si="18"/>
        <v>0</v>
      </c>
      <c r="AN37" s="35">
        <f t="shared" ca="1" si="19"/>
        <v>0</v>
      </c>
      <c r="AO37" s="35">
        <f t="shared" ca="1" si="20"/>
        <v>0</v>
      </c>
      <c r="AP37" s="35">
        <f t="shared" ca="1" si="21"/>
        <v>0</v>
      </c>
      <c r="AQ37" s="35">
        <f t="shared" ca="1" si="22"/>
        <v>0</v>
      </c>
      <c r="AR37" s="35">
        <f t="shared" ca="1" si="23"/>
        <v>1</v>
      </c>
      <c r="AS37" s="35">
        <f t="shared" ca="1" si="24"/>
        <v>0</v>
      </c>
      <c r="AT37" s="35">
        <f t="shared" ca="1" si="25"/>
        <v>0</v>
      </c>
      <c r="AU37" s="35">
        <f t="shared" ca="1" si="26"/>
        <v>0</v>
      </c>
      <c r="AV37" s="35">
        <f t="shared" ca="1" si="27"/>
        <v>0</v>
      </c>
      <c r="AW37" s="35">
        <f t="shared" ca="1" si="28"/>
        <v>1</v>
      </c>
      <c r="AX37" s="35">
        <f t="shared" ca="1" si="29"/>
        <v>0</v>
      </c>
      <c r="AY37" s="35">
        <f t="shared" ca="1" si="30"/>
        <v>0</v>
      </c>
      <c r="AZ37" s="35">
        <f t="shared" ca="1" si="31"/>
        <v>0</v>
      </c>
      <c r="BA37" s="35">
        <f t="shared" ca="1" si="32"/>
        <v>4</v>
      </c>
      <c r="BB37" s="35">
        <f t="shared" ca="1" si="33"/>
        <v>1</v>
      </c>
      <c r="BC37" s="35">
        <f t="shared" ca="1" si="34"/>
        <v>3</v>
      </c>
      <c r="BD37" s="35">
        <f t="shared" ca="1" si="35"/>
        <v>5</v>
      </c>
      <c r="BE37" s="35">
        <f t="shared" ca="1" si="36"/>
        <v>4</v>
      </c>
      <c r="BF37" s="35">
        <f t="shared" ca="1" si="37"/>
        <v>1</v>
      </c>
      <c r="BG37" s="36">
        <f t="shared" ca="1" si="38"/>
        <v>4</v>
      </c>
      <c r="BH37" s="35">
        <f t="shared" ca="1" si="39"/>
        <v>5</v>
      </c>
      <c r="BI37" s="35">
        <f t="shared" ca="1" si="40"/>
        <v>6</v>
      </c>
      <c r="BJ37" s="35">
        <f t="shared" ca="1" si="41"/>
        <v>5</v>
      </c>
      <c r="BK37" s="35">
        <f t="shared" ca="1" si="42"/>
        <v>4</v>
      </c>
      <c r="BL37" s="35">
        <f t="shared" ca="1" si="43"/>
        <v>3</v>
      </c>
      <c r="BM37" s="35">
        <f t="shared" ca="1" si="44"/>
        <v>0</v>
      </c>
      <c r="BN37" s="35">
        <f t="shared" ca="1" si="45"/>
        <v>0</v>
      </c>
      <c r="BO37" s="35">
        <f t="shared" ca="1" si="46"/>
        <v>1</v>
      </c>
      <c r="BP37" s="35">
        <f t="shared" ca="1" si="47"/>
        <v>1</v>
      </c>
      <c r="BQ37" s="35">
        <f t="shared" ca="1" si="48"/>
        <v>0</v>
      </c>
      <c r="BR37" s="35">
        <f t="shared" ca="1" si="49"/>
        <v>0</v>
      </c>
      <c r="BS37" s="35">
        <f t="shared" ca="1" si="50"/>
        <v>0</v>
      </c>
      <c r="BT37" s="35">
        <f t="shared" ca="1" si="51"/>
        <v>0</v>
      </c>
      <c r="BU37" s="35">
        <f t="shared" ca="1" si="52"/>
        <v>0</v>
      </c>
      <c r="BV37" s="35">
        <f t="shared" ca="1" si="53"/>
        <v>0</v>
      </c>
      <c r="BW37" s="35">
        <f t="shared" ca="1" si="54"/>
        <v>0</v>
      </c>
      <c r="BX37" s="35">
        <f t="shared" ca="1" si="55"/>
        <v>1</v>
      </c>
      <c r="BY37" s="35">
        <f t="shared" ca="1" si="56"/>
        <v>0</v>
      </c>
      <c r="BZ37" s="35">
        <f t="shared" ca="1" si="57"/>
        <v>0</v>
      </c>
      <c r="CA37" s="35">
        <f t="shared" ca="1" si="58"/>
        <v>0</v>
      </c>
      <c r="CB37" s="35">
        <f t="shared" ca="1" si="59"/>
        <v>0</v>
      </c>
      <c r="CC37" s="35">
        <f t="shared" ca="1" si="60"/>
        <v>0</v>
      </c>
      <c r="CD37" s="35">
        <f t="shared" ca="1" si="61"/>
        <v>0</v>
      </c>
      <c r="CE37" s="35">
        <f t="shared" ca="1" si="62"/>
        <v>0</v>
      </c>
      <c r="CF37" s="35">
        <f t="shared" ca="1" si="63"/>
        <v>0</v>
      </c>
      <c r="CG37" s="35">
        <f t="shared" ca="1" si="64"/>
        <v>0</v>
      </c>
      <c r="CH37" s="35">
        <f t="shared" ca="1" si="65"/>
        <v>0</v>
      </c>
      <c r="CI37" s="35">
        <f t="shared" ca="1" si="66"/>
        <v>0</v>
      </c>
      <c r="CJ37" s="35">
        <f t="shared" ca="1" si="67"/>
        <v>0</v>
      </c>
      <c r="CK37" s="35">
        <f t="shared" ca="1" si="68"/>
        <v>0</v>
      </c>
      <c r="CL37" s="37">
        <f t="shared" ca="1" si="69"/>
        <v>0</v>
      </c>
    </row>
    <row r="38" spans="3:90">
      <c r="C38" s="29">
        <v>40823</v>
      </c>
      <c r="D38" s="19">
        <f ca="1">VLOOKUP(C38,MarketData!$B$7:$C$5000,2)</f>
        <v>741.55</v>
      </c>
      <c r="E38" s="17">
        <f>VLOOKUP('Beta-GARCH'!C38,MarketData!$E$7:$F$5000,2)</f>
        <v>66.129997000000003</v>
      </c>
      <c r="F38" s="17">
        <f t="shared" ca="1" si="8"/>
        <v>95.280618800431768</v>
      </c>
      <c r="G38" s="17">
        <f t="shared" si="9"/>
        <v>92.918362875322813</v>
      </c>
      <c r="H38" s="18" t="str">
        <f t="array" aca="1" ref="H38" ca="1">IF(ROW()-ROW($C$14)&gt;=$C$3,IF($C$8,_xlfn.COVARIANCE.P(OFFSET(E38,-$C$3+1,0):E38/OFFSET(E37,-$C$3+1,0):E37,OFFSET(D38,-$C$3+1,0):D38/OFFSET(D37,-$C$3+1,0):D37)/_xlfn.VAR.P(OFFSET(D38,-$C$3+1,0):D38/OFFSET(D37,-$C$3+1,0):D37),$C$9),"")</f>
        <v/>
      </c>
      <c r="I38" s="19" t="str">
        <f t="array" aca="1" ref="I38" ca="1">IF(ROW()-ROW($C$14)&gt;=$C$3,_xlfn.VAR.P(OFFSET(E38,-$C$3+1,0):E38/OFFSET(E37,-$C$3+1,0):E37),"")</f>
        <v/>
      </c>
      <c r="J38" s="19" t="str">
        <f t="array" aca="1" ref="J38" ca="1">IF(ROW()-ROW($C$14)&gt;=$C$3,_xlfn.VAR.P(OFFSET(D38,-$C$3+1,0):D38/OFFSET(D37,-$C$3+1,0):D37),"")</f>
        <v/>
      </c>
      <c r="K38" s="19" t="e">
        <f t="shared" ca="1" si="10"/>
        <v>#VALUE!</v>
      </c>
      <c r="L38" s="19" t="str">
        <f t="array" aca="1" ref="L38" ca="1">IF(ROW()-ROW($C$14)&lt;$C$3,"",IF(L37="",_xlfn.VAR.P(OFFSET(E38,-$C$3+1,0):E38/OFFSET(E37,-$C$3+1,0):E37),$C$4*L37+$C$5*(1-$C$4)*(E38/E37-1)^2+(1-$C$4)*(1-$C$5)*$C$6))</f>
        <v/>
      </c>
      <c r="M38" s="30" t="str">
        <f t="array" aca="1" ref="M38" ca="1">IF(ROW()-ROW($C$14)&gt;=$C$3,_xlfn.VAR.P(OFFSET(D38,-$C$3+1,0):D38/OFFSET(D37,-$C$3+1,0):D37)*H38^2,"")</f>
        <v/>
      </c>
      <c r="N38" s="17" t="str">
        <f t="shared" ca="1" si="70"/>
        <v/>
      </c>
      <c r="O38" s="18" t="str">
        <f t="shared" ca="1" si="71"/>
        <v/>
      </c>
      <c r="P38" s="18" t="str">
        <f t="shared" ca="1" si="3"/>
        <v/>
      </c>
      <c r="Q38" s="18" t="str">
        <f t="shared" ca="1" si="72"/>
        <v/>
      </c>
      <c r="R38" s="39"/>
      <c r="V38" s="29">
        <v>40823</v>
      </c>
      <c r="W38" s="19">
        <f t="shared" ca="1" si="11"/>
        <v>6.3648454251823416E-3</v>
      </c>
      <c r="X38" s="17">
        <f t="shared" si="12"/>
        <v>-1.5922619758450218E-2</v>
      </c>
      <c r="AA38" s="31">
        <v>2E-3</v>
      </c>
      <c r="AB38" s="32">
        <f t="shared" ca="1" si="5"/>
        <v>73</v>
      </c>
      <c r="AC38" s="32">
        <f t="shared" si="6"/>
        <v>72</v>
      </c>
      <c r="AG38" s="33">
        <v>2E-3</v>
      </c>
      <c r="AH38" s="34">
        <f t="shared" ca="1" si="13"/>
        <v>0</v>
      </c>
      <c r="AI38" s="35">
        <f t="shared" ca="1" si="14"/>
        <v>0</v>
      </c>
      <c r="AJ38" s="35">
        <f t="shared" ca="1" si="15"/>
        <v>0</v>
      </c>
      <c r="AK38" s="35">
        <f t="shared" ca="1" si="16"/>
        <v>0</v>
      </c>
      <c r="AL38" s="35">
        <f t="shared" ca="1" si="17"/>
        <v>0</v>
      </c>
      <c r="AM38" s="35">
        <f t="shared" ca="1" si="18"/>
        <v>0</v>
      </c>
      <c r="AN38" s="35">
        <f t="shared" ca="1" si="19"/>
        <v>0</v>
      </c>
      <c r="AO38" s="35">
        <f t="shared" ca="1" si="20"/>
        <v>0</v>
      </c>
      <c r="AP38" s="35">
        <f t="shared" ca="1" si="21"/>
        <v>0</v>
      </c>
      <c r="AQ38" s="35">
        <f t="shared" ca="1" si="22"/>
        <v>0</v>
      </c>
      <c r="AR38" s="35">
        <f t="shared" ca="1" si="23"/>
        <v>0</v>
      </c>
      <c r="AS38" s="35">
        <f t="shared" ca="1" si="24"/>
        <v>1</v>
      </c>
      <c r="AT38" s="35">
        <f t="shared" ca="1" si="25"/>
        <v>1</v>
      </c>
      <c r="AU38" s="35">
        <f t="shared" ca="1" si="26"/>
        <v>1</v>
      </c>
      <c r="AV38" s="35">
        <f t="shared" ca="1" si="27"/>
        <v>2</v>
      </c>
      <c r="AW38" s="35">
        <f t="shared" ca="1" si="28"/>
        <v>1</v>
      </c>
      <c r="AX38" s="35">
        <f t="shared" ca="1" si="29"/>
        <v>2</v>
      </c>
      <c r="AY38" s="35">
        <f t="shared" ca="1" si="30"/>
        <v>1</v>
      </c>
      <c r="AZ38" s="35">
        <f t="shared" ca="1" si="31"/>
        <v>3</v>
      </c>
      <c r="BA38" s="35">
        <f t="shared" ca="1" si="32"/>
        <v>1</v>
      </c>
      <c r="BB38" s="35">
        <f t="shared" ca="1" si="33"/>
        <v>3</v>
      </c>
      <c r="BC38" s="35">
        <f t="shared" ca="1" si="34"/>
        <v>2</v>
      </c>
      <c r="BD38" s="35">
        <f t="shared" ca="1" si="35"/>
        <v>4</v>
      </c>
      <c r="BE38" s="35">
        <f t="shared" ca="1" si="36"/>
        <v>3</v>
      </c>
      <c r="BF38" s="35">
        <f t="shared" ca="1" si="37"/>
        <v>4</v>
      </c>
      <c r="BG38" s="36">
        <f t="shared" ca="1" si="38"/>
        <v>6</v>
      </c>
      <c r="BH38" s="35">
        <f t="shared" ca="1" si="39"/>
        <v>12</v>
      </c>
      <c r="BI38" s="35">
        <f t="shared" ca="1" si="40"/>
        <v>6</v>
      </c>
      <c r="BJ38" s="35">
        <f t="shared" ca="1" si="41"/>
        <v>10</v>
      </c>
      <c r="BK38" s="35">
        <f t="shared" ca="1" si="42"/>
        <v>0</v>
      </c>
      <c r="BL38" s="35">
        <f t="shared" ca="1" si="43"/>
        <v>4</v>
      </c>
      <c r="BM38" s="35">
        <f t="shared" ca="1" si="44"/>
        <v>1</v>
      </c>
      <c r="BN38" s="35">
        <f t="shared" ca="1" si="45"/>
        <v>2</v>
      </c>
      <c r="BO38" s="35">
        <f t="shared" ca="1" si="46"/>
        <v>0</v>
      </c>
      <c r="BP38" s="35">
        <f t="shared" ca="1" si="47"/>
        <v>2</v>
      </c>
      <c r="BQ38" s="35">
        <f t="shared" ca="1" si="48"/>
        <v>0</v>
      </c>
      <c r="BR38" s="35">
        <f t="shared" ca="1" si="49"/>
        <v>0</v>
      </c>
      <c r="BS38" s="35">
        <f t="shared" ca="1" si="50"/>
        <v>0</v>
      </c>
      <c r="BT38" s="35">
        <f t="shared" ca="1" si="51"/>
        <v>0</v>
      </c>
      <c r="BU38" s="35">
        <f t="shared" ca="1" si="52"/>
        <v>0</v>
      </c>
      <c r="BV38" s="35">
        <f t="shared" ca="1" si="53"/>
        <v>0</v>
      </c>
      <c r="BW38" s="35">
        <f t="shared" ca="1" si="54"/>
        <v>1</v>
      </c>
      <c r="BX38" s="35">
        <f t="shared" ca="1" si="55"/>
        <v>0</v>
      </c>
      <c r="BY38" s="35">
        <f t="shared" ca="1" si="56"/>
        <v>0</v>
      </c>
      <c r="BZ38" s="35">
        <f t="shared" ca="1" si="57"/>
        <v>0</v>
      </c>
      <c r="CA38" s="35">
        <f t="shared" ca="1" si="58"/>
        <v>0</v>
      </c>
      <c r="CB38" s="35">
        <f t="shared" ca="1" si="59"/>
        <v>0</v>
      </c>
      <c r="CC38" s="35">
        <f t="shared" ca="1" si="60"/>
        <v>0</v>
      </c>
      <c r="CD38" s="35">
        <f t="shared" ca="1" si="61"/>
        <v>0</v>
      </c>
      <c r="CE38" s="35">
        <f t="shared" ca="1" si="62"/>
        <v>0</v>
      </c>
      <c r="CF38" s="35">
        <f t="shared" ca="1" si="63"/>
        <v>0</v>
      </c>
      <c r="CG38" s="35">
        <f t="shared" ca="1" si="64"/>
        <v>0</v>
      </c>
      <c r="CH38" s="35">
        <f t="shared" ca="1" si="65"/>
        <v>0</v>
      </c>
      <c r="CI38" s="35">
        <f t="shared" ca="1" si="66"/>
        <v>0</v>
      </c>
      <c r="CJ38" s="35">
        <f t="shared" ca="1" si="67"/>
        <v>0</v>
      </c>
      <c r="CK38" s="35">
        <f t="shared" ca="1" si="68"/>
        <v>0</v>
      </c>
      <c r="CL38" s="37">
        <f t="shared" ca="1" si="69"/>
        <v>0</v>
      </c>
    </row>
    <row r="39" spans="3:90">
      <c r="C39" s="29">
        <v>40827</v>
      </c>
      <c r="D39" s="19">
        <f ca="1">VLOOKUP(C39,MarketData!$B$7:$C$5000,2)</f>
        <v>755</v>
      </c>
      <c r="E39" s="17">
        <f>VLOOKUP('Beta-GARCH'!C39,MarketData!$E$7:$F$5000,2)</f>
        <v>67.309997999999993</v>
      </c>
      <c r="F39" s="17">
        <f t="shared" ca="1" si="8"/>
        <v>97.008788610782801</v>
      </c>
      <c r="G39" s="17">
        <f t="shared" si="9"/>
        <v>94.576366294122963</v>
      </c>
      <c r="H39" s="18" t="str">
        <f t="array" aca="1" ref="H39" ca="1">IF(ROW()-ROW($C$14)&gt;=$C$3,IF($C$8,_xlfn.COVARIANCE.P(OFFSET(E39,-$C$3+1,0):E39/OFFSET(E38,-$C$3+1,0):E38,OFFSET(D39,-$C$3+1,0):D39/OFFSET(D38,-$C$3+1,0):D38)/_xlfn.VAR.P(OFFSET(D39,-$C$3+1,0):D39/OFFSET(D38,-$C$3+1,0):D38),$C$9),"")</f>
        <v/>
      </c>
      <c r="I39" s="19" t="str">
        <f t="array" aca="1" ref="I39" ca="1">IF(ROW()-ROW($C$14)&gt;=$C$3,_xlfn.VAR.P(OFFSET(E39,-$C$3+1,0):E39/OFFSET(E38,-$C$3+1,0):E38),"")</f>
        <v/>
      </c>
      <c r="J39" s="19" t="str">
        <f t="array" aca="1" ref="J39" ca="1">IF(ROW()-ROW($C$14)&gt;=$C$3,_xlfn.VAR.P(OFFSET(D39,-$C$3+1,0):D39/OFFSET(D38,-$C$3+1,0):D38),"")</f>
        <v/>
      </c>
      <c r="K39" s="19" t="e">
        <f t="shared" ca="1" si="10"/>
        <v>#VALUE!</v>
      </c>
      <c r="L39" s="19" t="str">
        <f t="array" aca="1" ref="L39" ca="1">IF(ROW()-ROW($C$14)&lt;$C$3,"",IF(L38="",_xlfn.VAR.P(OFFSET(E39,-$C$3+1,0):E39/OFFSET(E38,-$C$3+1,0):E38),$C$4*L38+$C$5*(1-$C$4)*(E39/E38-1)^2+(1-$C$4)*(1-$C$5)*$C$6))</f>
        <v/>
      </c>
      <c r="M39" s="30" t="str">
        <f t="array" aca="1" ref="M39" ca="1">IF(ROW()-ROW($C$14)&gt;=$C$3,_xlfn.VAR.P(OFFSET(D39,-$C$3+1,0):D39/OFFSET(D38,-$C$3+1,0):D38)*H39^2,"")</f>
        <v/>
      </c>
      <c r="N39" s="17" t="str">
        <f t="shared" ca="1" si="70"/>
        <v/>
      </c>
      <c r="O39" s="18" t="str">
        <f t="shared" ca="1" si="71"/>
        <v/>
      </c>
      <c r="P39" s="18" t="str">
        <f t="shared" ca="1" si="3"/>
        <v/>
      </c>
      <c r="Q39" s="18" t="str">
        <f t="shared" ca="1" si="72"/>
        <v/>
      </c>
      <c r="R39" s="39"/>
      <c r="V39" s="29">
        <v>40827</v>
      </c>
      <c r="W39" s="19">
        <f t="shared" ca="1" si="11"/>
        <v>1.8137684579596858E-2</v>
      </c>
      <c r="X39" s="17">
        <f t="shared" si="12"/>
        <v>1.7843657243776789E-2</v>
      </c>
      <c r="AA39" s="40">
        <v>0</v>
      </c>
      <c r="AB39" s="41">
        <f t="shared" ca="1" si="5"/>
        <v>86</v>
      </c>
      <c r="AC39" s="41">
        <f t="shared" si="6"/>
        <v>54</v>
      </c>
      <c r="AG39" s="42">
        <v>0</v>
      </c>
      <c r="AH39" s="24">
        <f t="shared" ca="1" si="13"/>
        <v>0</v>
      </c>
      <c r="AI39" s="43">
        <f t="shared" ca="1" si="14"/>
        <v>0</v>
      </c>
      <c r="AJ39" s="43">
        <f t="shared" ca="1" si="15"/>
        <v>0</v>
      </c>
      <c r="AK39" s="43">
        <f t="shared" ca="1" si="16"/>
        <v>0</v>
      </c>
      <c r="AL39" s="43">
        <f t="shared" ca="1" si="17"/>
        <v>0</v>
      </c>
      <c r="AM39" s="43">
        <f t="shared" ca="1" si="18"/>
        <v>0</v>
      </c>
      <c r="AN39" s="43">
        <f t="shared" ca="1" si="19"/>
        <v>0</v>
      </c>
      <c r="AO39" s="43">
        <f t="shared" ca="1" si="20"/>
        <v>0</v>
      </c>
      <c r="AP39" s="43">
        <f t="shared" ca="1" si="21"/>
        <v>0</v>
      </c>
      <c r="AQ39" s="43">
        <f t="shared" ca="1" si="22"/>
        <v>0</v>
      </c>
      <c r="AR39" s="43">
        <f t="shared" ca="1" si="23"/>
        <v>0</v>
      </c>
      <c r="AS39" s="43">
        <f t="shared" ca="1" si="24"/>
        <v>1</v>
      </c>
      <c r="AT39" s="43">
        <f t="shared" ca="1" si="25"/>
        <v>0</v>
      </c>
      <c r="AU39" s="43">
        <f t="shared" ca="1" si="26"/>
        <v>0</v>
      </c>
      <c r="AV39" s="43">
        <f t="shared" ca="1" si="27"/>
        <v>1</v>
      </c>
      <c r="AW39" s="43">
        <f t="shared" ca="1" si="28"/>
        <v>0</v>
      </c>
      <c r="AX39" s="43">
        <f t="shared" ca="1" si="29"/>
        <v>0</v>
      </c>
      <c r="AY39" s="43">
        <f t="shared" ca="1" si="30"/>
        <v>1</v>
      </c>
      <c r="AZ39" s="43">
        <f t="shared" ca="1" si="31"/>
        <v>5</v>
      </c>
      <c r="BA39" s="43">
        <f t="shared" ca="1" si="32"/>
        <v>5</v>
      </c>
      <c r="BB39" s="43">
        <f t="shared" ca="1" si="33"/>
        <v>2</v>
      </c>
      <c r="BC39" s="43">
        <f t="shared" ca="1" si="34"/>
        <v>2</v>
      </c>
      <c r="BD39" s="43">
        <f t="shared" ca="1" si="35"/>
        <v>5</v>
      </c>
      <c r="BE39" s="43">
        <f t="shared" ca="1" si="36"/>
        <v>6</v>
      </c>
      <c r="BF39" s="43">
        <f t="shared" ca="1" si="37"/>
        <v>8</v>
      </c>
      <c r="BG39" s="44">
        <f t="shared" ca="1" si="38"/>
        <v>4</v>
      </c>
      <c r="BH39" s="43">
        <f t="shared" ca="1" si="39"/>
        <v>11</v>
      </c>
      <c r="BI39" s="43">
        <f t="shared" ca="1" si="40"/>
        <v>8</v>
      </c>
      <c r="BJ39" s="43">
        <f t="shared" ca="1" si="41"/>
        <v>9</v>
      </c>
      <c r="BK39" s="43">
        <f t="shared" ca="1" si="42"/>
        <v>4</v>
      </c>
      <c r="BL39" s="43">
        <f t="shared" ca="1" si="43"/>
        <v>2</v>
      </c>
      <c r="BM39" s="43">
        <f t="shared" ca="1" si="44"/>
        <v>5</v>
      </c>
      <c r="BN39" s="43">
        <f t="shared" ca="1" si="45"/>
        <v>2</v>
      </c>
      <c r="BO39" s="43">
        <f t="shared" ca="1" si="46"/>
        <v>1</v>
      </c>
      <c r="BP39" s="43">
        <f t="shared" ca="1" si="47"/>
        <v>0</v>
      </c>
      <c r="BQ39" s="43">
        <f t="shared" ca="1" si="48"/>
        <v>1</v>
      </c>
      <c r="BR39" s="43">
        <f t="shared" ca="1" si="49"/>
        <v>1</v>
      </c>
      <c r="BS39" s="43">
        <f t="shared" ca="1" si="50"/>
        <v>0</v>
      </c>
      <c r="BT39" s="43">
        <f t="shared" ca="1" si="51"/>
        <v>2</v>
      </c>
      <c r="BU39" s="43">
        <f t="shared" ca="1" si="52"/>
        <v>0</v>
      </c>
      <c r="BV39" s="43">
        <f t="shared" ca="1" si="53"/>
        <v>0</v>
      </c>
      <c r="BW39" s="43">
        <f t="shared" ca="1" si="54"/>
        <v>0</v>
      </c>
      <c r="BX39" s="43">
        <f t="shared" ca="1" si="55"/>
        <v>0</v>
      </c>
      <c r="BY39" s="43">
        <f t="shared" ca="1" si="56"/>
        <v>0</v>
      </c>
      <c r="BZ39" s="43">
        <f t="shared" ca="1" si="57"/>
        <v>0</v>
      </c>
      <c r="CA39" s="43">
        <f t="shared" ca="1" si="58"/>
        <v>0</v>
      </c>
      <c r="CB39" s="43">
        <f t="shared" ca="1" si="59"/>
        <v>0</v>
      </c>
      <c r="CC39" s="43">
        <f t="shared" ca="1" si="60"/>
        <v>0</v>
      </c>
      <c r="CD39" s="43">
        <f t="shared" ca="1" si="61"/>
        <v>0</v>
      </c>
      <c r="CE39" s="43">
        <f t="shared" ca="1" si="62"/>
        <v>0</v>
      </c>
      <c r="CF39" s="43">
        <f t="shared" ca="1" si="63"/>
        <v>0</v>
      </c>
      <c r="CG39" s="43">
        <f t="shared" ca="1" si="64"/>
        <v>0</v>
      </c>
      <c r="CH39" s="43">
        <f t="shared" ca="1" si="65"/>
        <v>0</v>
      </c>
      <c r="CI39" s="43">
        <f t="shared" ca="1" si="66"/>
        <v>0</v>
      </c>
      <c r="CJ39" s="43">
        <f t="shared" ca="1" si="67"/>
        <v>0</v>
      </c>
      <c r="CK39" s="43">
        <f t="shared" ca="1" si="68"/>
        <v>0</v>
      </c>
      <c r="CL39" s="45">
        <f t="shared" ca="1" si="69"/>
        <v>0</v>
      </c>
    </row>
    <row r="40" spans="3:90">
      <c r="C40" s="29">
        <v>40828</v>
      </c>
      <c r="D40" s="19">
        <f ca="1">VLOOKUP(C40,MarketData!$B$7:$C$5000,2)</f>
        <v>753.44</v>
      </c>
      <c r="E40" s="17">
        <f>VLOOKUP('Beta-GARCH'!C40,MarketData!$E$7:$F$5000,2)</f>
        <v>67.800003000000004</v>
      </c>
      <c r="F40" s="17">
        <f t="shared" ca="1" si="8"/>
        <v>96.80834661047443</v>
      </c>
      <c r="G40" s="17">
        <f t="shared" si="9"/>
        <v>95.264865681182116</v>
      </c>
      <c r="H40" s="18" t="str">
        <f t="array" aca="1" ref="H40" ca="1">IF(ROW()-ROW($C$14)&gt;=$C$3,IF($C$8,_xlfn.COVARIANCE.P(OFFSET(E40,-$C$3+1,0):E40/OFFSET(E39,-$C$3+1,0):E39,OFFSET(D40,-$C$3+1,0):D40/OFFSET(D39,-$C$3+1,0):D39)/_xlfn.VAR.P(OFFSET(D40,-$C$3+1,0):D40/OFFSET(D39,-$C$3+1,0):D39),$C$9),"")</f>
        <v/>
      </c>
      <c r="I40" s="19" t="str">
        <f t="array" aca="1" ref="I40" ca="1">IF(ROW()-ROW($C$14)&gt;=$C$3,_xlfn.VAR.P(OFFSET(E40,-$C$3+1,0):E40/OFFSET(E39,-$C$3+1,0):E39),"")</f>
        <v/>
      </c>
      <c r="J40" s="19" t="str">
        <f t="array" aca="1" ref="J40" ca="1">IF(ROW()-ROW($C$14)&gt;=$C$3,_xlfn.VAR.P(OFFSET(D40,-$C$3+1,0):D40/OFFSET(D39,-$C$3+1,0):D39),"")</f>
        <v/>
      </c>
      <c r="K40" s="19" t="e">
        <f t="shared" ca="1" si="10"/>
        <v>#VALUE!</v>
      </c>
      <c r="L40" s="19" t="str">
        <f t="array" aca="1" ref="L40" ca="1">IF(ROW()-ROW($C$14)&lt;$C$3,"",IF(L39="",_xlfn.VAR.P(OFFSET(E40,-$C$3+1,0):E40/OFFSET(E39,-$C$3+1,0):E39),$C$4*L39+$C$5*(1-$C$4)*(E40/E39-1)^2+(1-$C$4)*(1-$C$5)*$C$6))</f>
        <v/>
      </c>
      <c r="M40" s="30" t="str">
        <f t="array" aca="1" ref="M40" ca="1">IF(ROW()-ROW($C$14)&gt;=$C$3,_xlfn.VAR.P(OFFSET(D40,-$C$3+1,0):D40/OFFSET(D39,-$C$3+1,0):D39)*H40^2,"")</f>
        <v/>
      </c>
      <c r="N40" s="17" t="str">
        <f t="shared" ca="1" si="70"/>
        <v/>
      </c>
      <c r="O40" s="18" t="str">
        <f t="shared" ca="1" si="71"/>
        <v/>
      </c>
      <c r="P40" s="18" t="str">
        <f t="shared" ca="1" si="3"/>
        <v/>
      </c>
      <c r="Q40" s="18" t="str">
        <f t="shared" ca="1" si="72"/>
        <v/>
      </c>
      <c r="R40" s="39"/>
      <c r="V40" s="29">
        <v>40828</v>
      </c>
      <c r="W40" s="19">
        <f t="shared" ca="1" si="11"/>
        <v>-2.0662251655628738E-3</v>
      </c>
      <c r="X40" s="17">
        <f t="shared" si="12"/>
        <v>7.2798249080323618E-3</v>
      </c>
      <c r="AA40" s="31">
        <v>-1.9999999999999901E-3</v>
      </c>
      <c r="AB40" s="32">
        <f t="shared" ca="1" si="5"/>
        <v>70</v>
      </c>
      <c r="AC40" s="32">
        <f t="shared" si="6"/>
        <v>95</v>
      </c>
      <c r="AG40" s="33">
        <v>-1.9999999999999901E-3</v>
      </c>
      <c r="AH40" s="34">
        <f t="shared" ca="1" si="13"/>
        <v>0</v>
      </c>
      <c r="AI40" s="35">
        <f t="shared" ca="1" si="14"/>
        <v>0</v>
      </c>
      <c r="AJ40" s="35">
        <f t="shared" ca="1" si="15"/>
        <v>0</v>
      </c>
      <c r="AK40" s="35">
        <f t="shared" ca="1" si="16"/>
        <v>0</v>
      </c>
      <c r="AL40" s="35">
        <f t="shared" ca="1" si="17"/>
        <v>0</v>
      </c>
      <c r="AM40" s="35">
        <f t="shared" ca="1" si="18"/>
        <v>0</v>
      </c>
      <c r="AN40" s="35">
        <f t="shared" ca="1" si="19"/>
        <v>0</v>
      </c>
      <c r="AO40" s="35">
        <f t="shared" ca="1" si="20"/>
        <v>0</v>
      </c>
      <c r="AP40" s="35">
        <f t="shared" ca="1" si="21"/>
        <v>0</v>
      </c>
      <c r="AQ40" s="35">
        <f t="shared" ca="1" si="22"/>
        <v>0</v>
      </c>
      <c r="AR40" s="35">
        <f t="shared" ca="1" si="23"/>
        <v>0</v>
      </c>
      <c r="AS40" s="35">
        <f t="shared" ca="1" si="24"/>
        <v>0</v>
      </c>
      <c r="AT40" s="35">
        <f t="shared" ca="1" si="25"/>
        <v>0</v>
      </c>
      <c r="AU40" s="35">
        <f t="shared" ca="1" si="26"/>
        <v>1</v>
      </c>
      <c r="AV40" s="35">
        <f t="shared" ca="1" si="27"/>
        <v>2</v>
      </c>
      <c r="AW40" s="35">
        <f t="shared" ca="1" si="28"/>
        <v>1</v>
      </c>
      <c r="AX40" s="35">
        <f t="shared" ca="1" si="29"/>
        <v>1</v>
      </c>
      <c r="AY40" s="35">
        <f t="shared" ca="1" si="30"/>
        <v>1</v>
      </c>
      <c r="AZ40" s="35">
        <f t="shared" ca="1" si="31"/>
        <v>2</v>
      </c>
      <c r="BA40" s="35">
        <f t="shared" ca="1" si="32"/>
        <v>0</v>
      </c>
      <c r="BB40" s="35">
        <f t="shared" ca="1" si="33"/>
        <v>1</v>
      </c>
      <c r="BC40" s="35">
        <f t="shared" ca="1" si="34"/>
        <v>5</v>
      </c>
      <c r="BD40" s="35">
        <f t="shared" ca="1" si="35"/>
        <v>4</v>
      </c>
      <c r="BE40" s="35">
        <f t="shared" ca="1" si="36"/>
        <v>4</v>
      </c>
      <c r="BF40" s="35">
        <f t="shared" ca="1" si="37"/>
        <v>10</v>
      </c>
      <c r="BG40" s="36">
        <f t="shared" ca="1" si="38"/>
        <v>5</v>
      </c>
      <c r="BH40" s="35">
        <f t="shared" ca="1" si="39"/>
        <v>8</v>
      </c>
      <c r="BI40" s="35">
        <f t="shared" ca="1" si="40"/>
        <v>4</v>
      </c>
      <c r="BJ40" s="35">
        <f t="shared" ca="1" si="41"/>
        <v>7</v>
      </c>
      <c r="BK40" s="35">
        <f t="shared" ca="1" si="42"/>
        <v>1</v>
      </c>
      <c r="BL40" s="35">
        <f t="shared" ca="1" si="43"/>
        <v>3</v>
      </c>
      <c r="BM40" s="35">
        <f t="shared" ca="1" si="44"/>
        <v>5</v>
      </c>
      <c r="BN40" s="35">
        <f t="shared" ca="1" si="45"/>
        <v>0</v>
      </c>
      <c r="BO40" s="35">
        <f t="shared" ca="1" si="46"/>
        <v>2</v>
      </c>
      <c r="BP40" s="35">
        <f t="shared" ca="1" si="47"/>
        <v>0</v>
      </c>
      <c r="BQ40" s="35">
        <f t="shared" ca="1" si="48"/>
        <v>1</v>
      </c>
      <c r="BR40" s="35">
        <f t="shared" ca="1" si="49"/>
        <v>0</v>
      </c>
      <c r="BS40" s="35">
        <f t="shared" ca="1" si="50"/>
        <v>0</v>
      </c>
      <c r="BT40" s="35">
        <f t="shared" ca="1" si="51"/>
        <v>0</v>
      </c>
      <c r="BU40" s="35">
        <f t="shared" ca="1" si="52"/>
        <v>1</v>
      </c>
      <c r="BV40" s="35">
        <f t="shared" ca="1" si="53"/>
        <v>0</v>
      </c>
      <c r="BW40" s="35">
        <f t="shared" ca="1" si="54"/>
        <v>0</v>
      </c>
      <c r="BX40" s="35">
        <f t="shared" ca="1" si="55"/>
        <v>0</v>
      </c>
      <c r="BY40" s="35">
        <f t="shared" ca="1" si="56"/>
        <v>0</v>
      </c>
      <c r="BZ40" s="35">
        <f t="shared" ca="1" si="57"/>
        <v>0</v>
      </c>
      <c r="CA40" s="35">
        <f t="shared" ca="1" si="58"/>
        <v>0</v>
      </c>
      <c r="CB40" s="35">
        <f t="shared" ca="1" si="59"/>
        <v>1</v>
      </c>
      <c r="CC40" s="35">
        <f t="shared" ca="1" si="60"/>
        <v>0</v>
      </c>
      <c r="CD40" s="35">
        <f t="shared" ca="1" si="61"/>
        <v>0</v>
      </c>
      <c r="CE40" s="35">
        <f t="shared" ca="1" si="62"/>
        <v>0</v>
      </c>
      <c r="CF40" s="35">
        <f t="shared" ca="1" si="63"/>
        <v>0</v>
      </c>
      <c r="CG40" s="35">
        <f t="shared" ca="1" si="64"/>
        <v>0</v>
      </c>
      <c r="CH40" s="35">
        <f t="shared" ca="1" si="65"/>
        <v>0</v>
      </c>
      <c r="CI40" s="35">
        <f t="shared" ca="1" si="66"/>
        <v>0</v>
      </c>
      <c r="CJ40" s="35">
        <f t="shared" ca="1" si="67"/>
        <v>0</v>
      </c>
      <c r="CK40" s="35">
        <f t="shared" ca="1" si="68"/>
        <v>0</v>
      </c>
      <c r="CL40" s="37">
        <f t="shared" ca="1" si="69"/>
        <v>0</v>
      </c>
    </row>
    <row r="41" spans="3:90">
      <c r="C41" s="29">
        <v>40829</v>
      </c>
      <c r="D41" s="19">
        <f ca="1">VLOOKUP(C41,MarketData!$B$7:$C$5000,2)</f>
        <v>758.83</v>
      </c>
      <c r="E41" s="17">
        <f>VLOOKUP('Beta-GARCH'!C41,MarketData!$E$7:$F$5000,2)</f>
        <v>67.699996999999996</v>
      </c>
      <c r="F41" s="17">
        <f t="shared" ca="1" si="8"/>
        <v>97.500899419232212</v>
      </c>
      <c r="G41" s="17">
        <f t="shared" si="9"/>
        <v>95.124348605433426</v>
      </c>
      <c r="H41" s="18" t="str">
        <f t="array" aca="1" ref="H41" ca="1">IF(ROW()-ROW($C$14)&gt;=$C$3,IF($C$8,_xlfn.COVARIANCE.P(OFFSET(E41,-$C$3+1,0):E41/OFFSET(E40,-$C$3+1,0):E40,OFFSET(D41,-$C$3+1,0):D41/OFFSET(D40,-$C$3+1,0):D40)/_xlfn.VAR.P(OFFSET(D41,-$C$3+1,0):D41/OFFSET(D40,-$C$3+1,0):D40),$C$9),"")</f>
        <v/>
      </c>
      <c r="I41" s="19" t="str">
        <f t="array" aca="1" ref="I41" ca="1">IF(ROW()-ROW($C$14)&gt;=$C$3,_xlfn.VAR.P(OFFSET(E41,-$C$3+1,0):E41/OFFSET(E40,-$C$3+1,0):E40),"")</f>
        <v/>
      </c>
      <c r="J41" s="19" t="str">
        <f t="array" aca="1" ref="J41" ca="1">IF(ROW()-ROW($C$14)&gt;=$C$3,_xlfn.VAR.P(OFFSET(D41,-$C$3+1,0):D41/OFFSET(D40,-$C$3+1,0):D40),"")</f>
        <v/>
      </c>
      <c r="K41" s="19" t="e">
        <f t="shared" ca="1" si="10"/>
        <v>#VALUE!</v>
      </c>
      <c r="L41" s="19" t="str">
        <f t="array" aca="1" ref="L41" ca="1">IF(ROW()-ROW($C$14)&lt;$C$3,"",IF(L40="",_xlfn.VAR.P(OFFSET(E41,-$C$3+1,0):E41/OFFSET(E40,-$C$3+1,0):E40),$C$4*L40+$C$5*(1-$C$4)*(E41/E40-1)^2+(1-$C$4)*(1-$C$5)*$C$6))</f>
        <v/>
      </c>
      <c r="M41" s="30" t="str">
        <f t="array" aca="1" ref="M41" ca="1">IF(ROW()-ROW($C$14)&gt;=$C$3,_xlfn.VAR.P(OFFSET(D41,-$C$3+1,0):D41/OFFSET(D40,-$C$3+1,0):D40)*H41^2,"")</f>
        <v/>
      </c>
      <c r="N41" s="17" t="str">
        <f t="shared" ca="1" si="70"/>
        <v/>
      </c>
      <c r="O41" s="18" t="str">
        <f t="shared" ca="1" si="71"/>
        <v/>
      </c>
      <c r="P41" s="18" t="str">
        <f t="shared" ca="1" si="3"/>
        <v/>
      </c>
      <c r="Q41" s="18" t="str">
        <f t="shared" ca="1" si="72"/>
        <v/>
      </c>
      <c r="R41" s="39"/>
      <c r="V41" s="29">
        <v>40829</v>
      </c>
      <c r="W41" s="19">
        <f t="shared" ca="1" si="11"/>
        <v>7.1538543215119432E-3</v>
      </c>
      <c r="X41" s="17">
        <f t="shared" si="12"/>
        <v>-1.4750146839964673E-3</v>
      </c>
      <c r="AA41" s="31">
        <v>-4.0000000000000001E-3</v>
      </c>
      <c r="AB41" s="32">
        <f t="shared" ca="1" si="5"/>
        <v>76</v>
      </c>
      <c r="AC41" s="32">
        <f t="shared" si="6"/>
        <v>66</v>
      </c>
      <c r="AG41" s="33">
        <v>-4.0000000000000001E-3</v>
      </c>
      <c r="AH41" s="34">
        <f t="shared" ca="1" si="13"/>
        <v>0</v>
      </c>
      <c r="AI41" s="35">
        <f t="shared" ca="1" si="14"/>
        <v>0</v>
      </c>
      <c r="AJ41" s="35">
        <f t="shared" ca="1" si="15"/>
        <v>0</v>
      </c>
      <c r="AK41" s="35">
        <f t="shared" ca="1" si="16"/>
        <v>0</v>
      </c>
      <c r="AL41" s="35">
        <f t="shared" ca="1" si="17"/>
        <v>0</v>
      </c>
      <c r="AM41" s="35">
        <f t="shared" ca="1" si="18"/>
        <v>0</v>
      </c>
      <c r="AN41" s="35">
        <f t="shared" ca="1" si="19"/>
        <v>0</v>
      </c>
      <c r="AO41" s="35">
        <f t="shared" ca="1" si="20"/>
        <v>0</v>
      </c>
      <c r="AP41" s="35">
        <f t="shared" ca="1" si="21"/>
        <v>0</v>
      </c>
      <c r="AQ41" s="35">
        <f t="shared" ca="1" si="22"/>
        <v>0</v>
      </c>
      <c r="AR41" s="35">
        <f t="shared" ca="1" si="23"/>
        <v>0</v>
      </c>
      <c r="AS41" s="35">
        <f t="shared" ca="1" si="24"/>
        <v>0</v>
      </c>
      <c r="AT41" s="35">
        <f t="shared" ca="1" si="25"/>
        <v>0</v>
      </c>
      <c r="AU41" s="35">
        <f t="shared" ca="1" si="26"/>
        <v>0</v>
      </c>
      <c r="AV41" s="35">
        <f t="shared" ca="1" si="27"/>
        <v>0</v>
      </c>
      <c r="AW41" s="35">
        <f t="shared" ca="1" si="28"/>
        <v>0</v>
      </c>
      <c r="AX41" s="35">
        <f t="shared" ca="1" si="29"/>
        <v>0</v>
      </c>
      <c r="AY41" s="35">
        <f t="shared" ca="1" si="30"/>
        <v>0</v>
      </c>
      <c r="AZ41" s="35">
        <f t="shared" ca="1" si="31"/>
        <v>1</v>
      </c>
      <c r="BA41" s="35">
        <f t="shared" ca="1" si="32"/>
        <v>2</v>
      </c>
      <c r="BB41" s="35">
        <f t="shared" ca="1" si="33"/>
        <v>1</v>
      </c>
      <c r="BC41" s="35">
        <f t="shared" ca="1" si="34"/>
        <v>3</v>
      </c>
      <c r="BD41" s="35">
        <f t="shared" ca="1" si="35"/>
        <v>4</v>
      </c>
      <c r="BE41" s="35">
        <f t="shared" ca="1" si="36"/>
        <v>7</v>
      </c>
      <c r="BF41" s="35">
        <f t="shared" ca="1" si="37"/>
        <v>8</v>
      </c>
      <c r="BG41" s="36">
        <f t="shared" ca="1" si="38"/>
        <v>3</v>
      </c>
      <c r="BH41" s="35">
        <f t="shared" ca="1" si="39"/>
        <v>13</v>
      </c>
      <c r="BI41" s="35">
        <f t="shared" ca="1" si="40"/>
        <v>3</v>
      </c>
      <c r="BJ41" s="35">
        <f t="shared" ca="1" si="41"/>
        <v>4</v>
      </c>
      <c r="BK41" s="35">
        <f t="shared" ca="1" si="42"/>
        <v>1</v>
      </c>
      <c r="BL41" s="35">
        <f t="shared" ca="1" si="43"/>
        <v>6</v>
      </c>
      <c r="BM41" s="35">
        <f t="shared" ca="1" si="44"/>
        <v>3</v>
      </c>
      <c r="BN41" s="35">
        <f t="shared" ca="1" si="45"/>
        <v>6</v>
      </c>
      <c r="BO41" s="35">
        <f t="shared" ca="1" si="46"/>
        <v>4</v>
      </c>
      <c r="BP41" s="35">
        <f t="shared" ca="1" si="47"/>
        <v>2</v>
      </c>
      <c r="BQ41" s="35">
        <f t="shared" ca="1" si="48"/>
        <v>0</v>
      </c>
      <c r="BR41" s="35">
        <f t="shared" ca="1" si="49"/>
        <v>1</v>
      </c>
      <c r="BS41" s="35">
        <f t="shared" ca="1" si="50"/>
        <v>2</v>
      </c>
      <c r="BT41" s="35">
        <f t="shared" ca="1" si="51"/>
        <v>1</v>
      </c>
      <c r="BU41" s="35">
        <f t="shared" ca="1" si="52"/>
        <v>0</v>
      </c>
      <c r="BV41" s="35">
        <f t="shared" ca="1" si="53"/>
        <v>0</v>
      </c>
      <c r="BW41" s="35">
        <f t="shared" ca="1" si="54"/>
        <v>1</v>
      </c>
      <c r="BX41" s="35">
        <f t="shared" ca="1" si="55"/>
        <v>0</v>
      </c>
      <c r="BY41" s="35">
        <f t="shared" ca="1" si="56"/>
        <v>0</v>
      </c>
      <c r="BZ41" s="35">
        <f t="shared" ca="1" si="57"/>
        <v>0</v>
      </c>
      <c r="CA41" s="35">
        <f t="shared" ca="1" si="58"/>
        <v>0</v>
      </c>
      <c r="CB41" s="35">
        <f t="shared" ca="1" si="59"/>
        <v>0</v>
      </c>
      <c r="CC41" s="35">
        <f t="shared" ca="1" si="60"/>
        <v>0</v>
      </c>
      <c r="CD41" s="35">
        <f t="shared" ca="1" si="61"/>
        <v>0</v>
      </c>
      <c r="CE41" s="35">
        <f t="shared" ca="1" si="62"/>
        <v>0</v>
      </c>
      <c r="CF41" s="35">
        <f t="shared" ca="1" si="63"/>
        <v>0</v>
      </c>
      <c r="CG41" s="35">
        <f t="shared" ca="1" si="64"/>
        <v>0</v>
      </c>
      <c r="CH41" s="35">
        <f t="shared" ca="1" si="65"/>
        <v>0</v>
      </c>
      <c r="CI41" s="35">
        <f t="shared" ca="1" si="66"/>
        <v>0</v>
      </c>
      <c r="CJ41" s="35">
        <f t="shared" ca="1" si="67"/>
        <v>0</v>
      </c>
      <c r="CK41" s="35">
        <f t="shared" ca="1" si="68"/>
        <v>0</v>
      </c>
      <c r="CL41" s="37">
        <f t="shared" ca="1" si="69"/>
        <v>0</v>
      </c>
    </row>
    <row r="42" spans="3:90">
      <c r="C42" s="29">
        <v>40830</v>
      </c>
      <c r="D42" s="19">
        <f ca="1">VLOOKUP(C42,MarketData!$B$7:$C$5000,2)</f>
        <v>748.81</v>
      </c>
      <c r="E42" s="17">
        <f>VLOOKUP('Beta-GARCH'!C42,MarketData!$E$7:$F$5000,2)</f>
        <v>67.459998999999996</v>
      </c>
      <c r="F42" s="17">
        <f t="shared" ca="1" si="8"/>
        <v>96.21344503263613</v>
      </c>
      <c r="G42" s="17">
        <f t="shared" si="9"/>
        <v>94.787130667054399</v>
      </c>
      <c r="H42" s="18" t="str">
        <f t="array" aca="1" ref="H42" ca="1">IF(ROW()-ROW($C$14)&gt;=$C$3,IF($C$8,_xlfn.COVARIANCE.P(OFFSET(E42,-$C$3+1,0):E42/OFFSET(E41,-$C$3+1,0):E41,OFFSET(D42,-$C$3+1,0):D42/OFFSET(D41,-$C$3+1,0):D41)/_xlfn.VAR.P(OFFSET(D42,-$C$3+1,0):D42/OFFSET(D41,-$C$3+1,0):D41),$C$9),"")</f>
        <v/>
      </c>
      <c r="I42" s="19" t="str">
        <f t="array" aca="1" ref="I42" ca="1">IF(ROW()-ROW($C$14)&gt;=$C$3,_xlfn.VAR.P(OFFSET(E42,-$C$3+1,0):E42/OFFSET(E41,-$C$3+1,0):E41),"")</f>
        <v/>
      </c>
      <c r="J42" s="19" t="str">
        <f t="array" aca="1" ref="J42" ca="1">IF(ROW()-ROW($C$14)&gt;=$C$3,_xlfn.VAR.P(OFFSET(D42,-$C$3+1,0):D42/OFFSET(D41,-$C$3+1,0):D41),"")</f>
        <v/>
      </c>
      <c r="K42" s="19" t="e">
        <f t="shared" ca="1" si="10"/>
        <v>#VALUE!</v>
      </c>
      <c r="L42" s="19" t="str">
        <f t="array" aca="1" ref="L42" ca="1">IF(ROW()-ROW($C$14)&lt;$C$3,"",IF(L41="",_xlfn.VAR.P(OFFSET(E42,-$C$3+1,0):E42/OFFSET(E41,-$C$3+1,0):E41),$C$4*L41+$C$5*(1-$C$4)*(E42/E41-1)^2+(1-$C$4)*(1-$C$5)*$C$6))</f>
        <v/>
      </c>
      <c r="M42" s="30" t="str">
        <f t="array" aca="1" ref="M42" ca="1">IF(ROW()-ROW($C$14)&gt;=$C$3,_xlfn.VAR.P(OFFSET(D42,-$C$3+1,0):D42/OFFSET(D41,-$C$3+1,0):D41)*H42^2,"")</f>
        <v/>
      </c>
      <c r="N42" s="17" t="str">
        <f t="shared" ca="1" si="70"/>
        <v/>
      </c>
      <c r="O42" s="18" t="str">
        <f t="shared" ca="1" si="71"/>
        <v/>
      </c>
      <c r="P42" s="18" t="str">
        <f t="shared" ca="1" si="3"/>
        <v/>
      </c>
      <c r="Q42" s="18" t="str">
        <f t="shared" ca="1" si="72"/>
        <v/>
      </c>
      <c r="R42" s="39"/>
      <c r="V42" s="29">
        <v>40830</v>
      </c>
      <c r="W42" s="19">
        <f t="shared" ca="1" si="11"/>
        <v>-1.3204538565950386E-2</v>
      </c>
      <c r="X42" s="17">
        <f t="shared" si="12"/>
        <v>-3.545022313664159E-3</v>
      </c>
      <c r="AA42" s="31">
        <v>-6.0000000000000001E-3</v>
      </c>
      <c r="AB42" s="32">
        <f t="shared" ca="1" si="5"/>
        <v>56</v>
      </c>
      <c r="AC42" s="32">
        <f t="shared" si="6"/>
        <v>73</v>
      </c>
      <c r="AG42" s="33">
        <v>-6.0000000000000001E-3</v>
      </c>
      <c r="AH42" s="34">
        <f t="shared" ca="1" si="13"/>
        <v>0</v>
      </c>
      <c r="AI42" s="35">
        <f t="shared" ca="1" si="14"/>
        <v>0</v>
      </c>
      <c r="AJ42" s="35">
        <f t="shared" ca="1" si="15"/>
        <v>0</v>
      </c>
      <c r="AK42" s="35">
        <f t="shared" ca="1" si="16"/>
        <v>1</v>
      </c>
      <c r="AL42" s="35">
        <f t="shared" ca="1" si="17"/>
        <v>0</v>
      </c>
      <c r="AM42" s="35">
        <f t="shared" ca="1" si="18"/>
        <v>0</v>
      </c>
      <c r="AN42" s="35">
        <f t="shared" ca="1" si="19"/>
        <v>0</v>
      </c>
      <c r="AO42" s="35">
        <f t="shared" ca="1" si="20"/>
        <v>0</v>
      </c>
      <c r="AP42" s="35">
        <f t="shared" ca="1" si="21"/>
        <v>0</v>
      </c>
      <c r="AQ42" s="35">
        <f t="shared" ca="1" si="22"/>
        <v>0</v>
      </c>
      <c r="AR42" s="35">
        <f t="shared" ca="1" si="23"/>
        <v>0</v>
      </c>
      <c r="AS42" s="35">
        <f t="shared" ca="1" si="24"/>
        <v>0</v>
      </c>
      <c r="AT42" s="35">
        <f t="shared" ca="1" si="25"/>
        <v>0</v>
      </c>
      <c r="AU42" s="35">
        <f t="shared" ca="1" si="26"/>
        <v>0</v>
      </c>
      <c r="AV42" s="35">
        <f t="shared" ca="1" si="27"/>
        <v>0</v>
      </c>
      <c r="AW42" s="35">
        <f t="shared" ca="1" si="28"/>
        <v>0</v>
      </c>
      <c r="AX42" s="35">
        <f t="shared" ca="1" si="29"/>
        <v>0</v>
      </c>
      <c r="AY42" s="35">
        <f t="shared" ca="1" si="30"/>
        <v>1</v>
      </c>
      <c r="AZ42" s="35">
        <f t="shared" ca="1" si="31"/>
        <v>0</v>
      </c>
      <c r="BA42" s="35">
        <f t="shared" ca="1" si="32"/>
        <v>0</v>
      </c>
      <c r="BB42" s="35">
        <f t="shared" ca="1" si="33"/>
        <v>0</v>
      </c>
      <c r="BC42" s="35">
        <f t="shared" ca="1" si="34"/>
        <v>0</v>
      </c>
      <c r="BD42" s="35">
        <f t="shared" ca="1" si="35"/>
        <v>5</v>
      </c>
      <c r="BE42" s="35">
        <f t="shared" ca="1" si="36"/>
        <v>5</v>
      </c>
      <c r="BF42" s="35">
        <f t="shared" ca="1" si="37"/>
        <v>4</v>
      </c>
      <c r="BG42" s="36">
        <f t="shared" ca="1" si="38"/>
        <v>5</v>
      </c>
      <c r="BH42" s="35">
        <f t="shared" ca="1" si="39"/>
        <v>2</v>
      </c>
      <c r="BI42" s="35">
        <f t="shared" ca="1" si="40"/>
        <v>3</v>
      </c>
      <c r="BJ42" s="35">
        <f t="shared" ca="1" si="41"/>
        <v>7</v>
      </c>
      <c r="BK42" s="35">
        <f t="shared" ca="1" si="42"/>
        <v>6</v>
      </c>
      <c r="BL42" s="35">
        <f t="shared" ca="1" si="43"/>
        <v>5</v>
      </c>
      <c r="BM42" s="35">
        <f t="shared" ca="1" si="44"/>
        <v>3</v>
      </c>
      <c r="BN42" s="35">
        <f t="shared" ca="1" si="45"/>
        <v>4</v>
      </c>
      <c r="BO42" s="35">
        <f t="shared" ca="1" si="46"/>
        <v>0</v>
      </c>
      <c r="BP42" s="35">
        <f t="shared" ca="1" si="47"/>
        <v>2</v>
      </c>
      <c r="BQ42" s="35">
        <f t="shared" ca="1" si="48"/>
        <v>0</v>
      </c>
      <c r="BR42" s="35">
        <f t="shared" ca="1" si="49"/>
        <v>1</v>
      </c>
      <c r="BS42" s="35">
        <f t="shared" ca="1" si="50"/>
        <v>1</v>
      </c>
      <c r="BT42" s="35">
        <f t="shared" ca="1" si="51"/>
        <v>0</v>
      </c>
      <c r="BU42" s="35">
        <f t="shared" ca="1" si="52"/>
        <v>0</v>
      </c>
      <c r="BV42" s="35">
        <f t="shared" ca="1" si="53"/>
        <v>0</v>
      </c>
      <c r="BW42" s="35">
        <f t="shared" ca="1" si="54"/>
        <v>0</v>
      </c>
      <c r="BX42" s="35">
        <f t="shared" ca="1" si="55"/>
        <v>0</v>
      </c>
      <c r="BY42" s="35">
        <f t="shared" ca="1" si="56"/>
        <v>0</v>
      </c>
      <c r="BZ42" s="35">
        <f t="shared" ca="1" si="57"/>
        <v>1</v>
      </c>
      <c r="CA42" s="35">
        <f t="shared" ca="1" si="58"/>
        <v>0</v>
      </c>
      <c r="CB42" s="35">
        <f t="shared" ca="1" si="59"/>
        <v>0</v>
      </c>
      <c r="CC42" s="35">
        <f t="shared" ca="1" si="60"/>
        <v>0</v>
      </c>
      <c r="CD42" s="35">
        <f t="shared" ca="1" si="61"/>
        <v>0</v>
      </c>
      <c r="CE42" s="35">
        <f t="shared" ca="1" si="62"/>
        <v>0</v>
      </c>
      <c r="CF42" s="35">
        <f t="shared" ca="1" si="63"/>
        <v>0</v>
      </c>
      <c r="CG42" s="35">
        <f t="shared" ca="1" si="64"/>
        <v>0</v>
      </c>
      <c r="CH42" s="35">
        <f t="shared" ca="1" si="65"/>
        <v>0</v>
      </c>
      <c r="CI42" s="35">
        <f t="shared" ca="1" si="66"/>
        <v>0</v>
      </c>
      <c r="CJ42" s="35">
        <f t="shared" ca="1" si="67"/>
        <v>0</v>
      </c>
      <c r="CK42" s="35">
        <f t="shared" ca="1" si="68"/>
        <v>0</v>
      </c>
      <c r="CL42" s="37">
        <f t="shared" ca="1" si="69"/>
        <v>0</v>
      </c>
    </row>
    <row r="43" spans="3:90">
      <c r="C43" s="29">
        <v>40833</v>
      </c>
      <c r="D43" s="19">
        <f ca="1">VLOOKUP(C43,MarketData!$B$7:$C$5000,2)</f>
        <v>761.88</v>
      </c>
      <c r="E43" s="17">
        <f>VLOOKUP('Beta-GARCH'!C43,MarketData!$E$7:$F$5000,2)</f>
        <v>67.319999999999993</v>
      </c>
      <c r="F43" s="17">
        <f t="shared" ca="1" si="8"/>
        <v>97.892789227527444</v>
      </c>
      <c r="G43" s="17">
        <f t="shared" si="9"/>
        <v>94.590419968818878</v>
      </c>
      <c r="H43" s="18" t="str">
        <f t="array" aca="1" ref="H43" ca="1">IF(ROW()-ROW($C$14)&gt;=$C$3,IF($C$8,_xlfn.COVARIANCE.P(OFFSET(E43,-$C$3+1,0):E43/OFFSET(E42,-$C$3+1,0):E42,OFFSET(D43,-$C$3+1,0):D43/OFFSET(D42,-$C$3+1,0):D42)/_xlfn.VAR.P(OFFSET(D43,-$C$3+1,0):D43/OFFSET(D42,-$C$3+1,0):D42),$C$9),"")</f>
        <v/>
      </c>
      <c r="I43" s="19" t="str">
        <f t="array" aca="1" ref="I43" ca="1">IF(ROW()-ROW($C$14)&gt;=$C$3,_xlfn.VAR.P(OFFSET(E43,-$C$3+1,0):E43/OFFSET(E42,-$C$3+1,0):E42),"")</f>
        <v/>
      </c>
      <c r="J43" s="19" t="str">
        <f t="array" aca="1" ref="J43" ca="1">IF(ROW()-ROW($C$14)&gt;=$C$3,_xlfn.VAR.P(OFFSET(D43,-$C$3+1,0):D43/OFFSET(D42,-$C$3+1,0):D42),"")</f>
        <v/>
      </c>
      <c r="K43" s="19" t="e">
        <f t="shared" ca="1" si="10"/>
        <v>#VALUE!</v>
      </c>
      <c r="L43" s="19" t="str">
        <f t="array" aca="1" ref="L43" ca="1">IF(ROW()-ROW($C$14)&lt;$C$3,"",IF(L42="",_xlfn.VAR.P(OFFSET(E43,-$C$3+1,0):E43/OFFSET(E42,-$C$3+1,0):E42),$C$4*L42+$C$5*(1-$C$4)*(E43/E42-1)^2+(1-$C$4)*(1-$C$5)*$C$6))</f>
        <v/>
      </c>
      <c r="M43" s="30" t="str">
        <f t="array" aca="1" ref="M43" ca="1">IF(ROW()-ROW($C$14)&gt;=$C$3,_xlfn.VAR.P(OFFSET(D43,-$C$3+1,0):D43/OFFSET(D42,-$C$3+1,0):D42)*H43^2,"")</f>
        <v/>
      </c>
      <c r="N43" s="17" t="str">
        <f t="shared" ca="1" si="70"/>
        <v/>
      </c>
      <c r="O43" s="18" t="str">
        <f ca="1">IF(N43="","",_xlfn.NORM.INV(1-$C$10,0,1)*$C$7*SQRT(N43))</f>
        <v/>
      </c>
      <c r="P43" s="18" t="str">
        <f t="shared" ca="1" si="3"/>
        <v/>
      </c>
      <c r="Q43" s="18" t="str">
        <f t="shared" ca="1" si="72"/>
        <v/>
      </c>
      <c r="R43" s="39"/>
      <c r="V43" s="29">
        <v>40833</v>
      </c>
      <c r="W43" s="19">
        <f t="shared" ca="1" si="11"/>
        <v>1.7454360919325396E-2</v>
      </c>
      <c r="X43" s="17">
        <f t="shared" si="12"/>
        <v>-2.0752890909471189E-3</v>
      </c>
      <c r="AA43" s="31">
        <v>-8.0000000000001008E-3</v>
      </c>
      <c r="AB43" s="32">
        <f t="shared" ca="1" si="5"/>
        <v>46</v>
      </c>
      <c r="AC43" s="32">
        <f t="shared" si="6"/>
        <v>40</v>
      </c>
      <c r="AG43" s="33">
        <v>-8.0000000000001008E-3</v>
      </c>
      <c r="AH43" s="34">
        <f t="shared" ca="1" si="13"/>
        <v>0</v>
      </c>
      <c r="AI43" s="35">
        <f t="shared" ca="1" si="14"/>
        <v>0</v>
      </c>
      <c r="AJ43" s="35">
        <f t="shared" ca="1" si="15"/>
        <v>0</v>
      </c>
      <c r="AK43" s="35">
        <f t="shared" ca="1" si="16"/>
        <v>0</v>
      </c>
      <c r="AL43" s="35">
        <f t="shared" ca="1" si="17"/>
        <v>0</v>
      </c>
      <c r="AM43" s="35">
        <f t="shared" ca="1" si="18"/>
        <v>0</v>
      </c>
      <c r="AN43" s="35">
        <f t="shared" ca="1" si="19"/>
        <v>0</v>
      </c>
      <c r="AO43" s="35">
        <f t="shared" ca="1" si="20"/>
        <v>0</v>
      </c>
      <c r="AP43" s="35">
        <f t="shared" ca="1" si="21"/>
        <v>0</v>
      </c>
      <c r="AQ43" s="35">
        <f t="shared" ca="1" si="22"/>
        <v>0</v>
      </c>
      <c r="AR43" s="35">
        <f t="shared" ca="1" si="23"/>
        <v>0</v>
      </c>
      <c r="AS43" s="35">
        <f t="shared" ca="1" si="24"/>
        <v>0</v>
      </c>
      <c r="AT43" s="35">
        <f t="shared" ca="1" si="25"/>
        <v>0</v>
      </c>
      <c r="AU43" s="35">
        <f t="shared" ca="1" si="26"/>
        <v>0</v>
      </c>
      <c r="AV43" s="35">
        <f t="shared" ca="1" si="27"/>
        <v>0</v>
      </c>
      <c r="AW43" s="35">
        <f t="shared" ca="1" si="28"/>
        <v>0</v>
      </c>
      <c r="AX43" s="35">
        <f t="shared" ca="1" si="29"/>
        <v>0</v>
      </c>
      <c r="AY43" s="35">
        <f t="shared" ca="1" si="30"/>
        <v>1</v>
      </c>
      <c r="AZ43" s="35">
        <f t="shared" ca="1" si="31"/>
        <v>0</v>
      </c>
      <c r="BA43" s="35">
        <f t="shared" ca="1" si="32"/>
        <v>0</v>
      </c>
      <c r="BB43" s="35">
        <f t="shared" ca="1" si="33"/>
        <v>3</v>
      </c>
      <c r="BC43" s="35">
        <f t="shared" ca="1" si="34"/>
        <v>1</v>
      </c>
      <c r="BD43" s="35">
        <f t="shared" ca="1" si="35"/>
        <v>1</v>
      </c>
      <c r="BE43" s="35">
        <f t="shared" ca="1" si="36"/>
        <v>6</v>
      </c>
      <c r="BF43" s="35">
        <f t="shared" ca="1" si="37"/>
        <v>6</v>
      </c>
      <c r="BG43" s="36">
        <f t="shared" ca="1" si="38"/>
        <v>1</v>
      </c>
      <c r="BH43" s="35">
        <f t="shared" ca="1" si="39"/>
        <v>4</v>
      </c>
      <c r="BI43" s="35">
        <f t="shared" ca="1" si="40"/>
        <v>3</v>
      </c>
      <c r="BJ43" s="35">
        <f t="shared" ca="1" si="41"/>
        <v>3</v>
      </c>
      <c r="BK43" s="35">
        <f t="shared" ca="1" si="42"/>
        <v>3</v>
      </c>
      <c r="BL43" s="35">
        <f t="shared" ca="1" si="43"/>
        <v>4</v>
      </c>
      <c r="BM43" s="35">
        <f t="shared" ca="1" si="44"/>
        <v>2</v>
      </c>
      <c r="BN43" s="35">
        <f t="shared" ca="1" si="45"/>
        <v>1</v>
      </c>
      <c r="BO43" s="35">
        <f t="shared" ca="1" si="46"/>
        <v>1</v>
      </c>
      <c r="BP43" s="35">
        <f t="shared" ca="1" si="47"/>
        <v>0</v>
      </c>
      <c r="BQ43" s="35">
        <f t="shared" ca="1" si="48"/>
        <v>2</v>
      </c>
      <c r="BR43" s="35">
        <f t="shared" ca="1" si="49"/>
        <v>1</v>
      </c>
      <c r="BS43" s="35">
        <f t="shared" ca="1" si="50"/>
        <v>1</v>
      </c>
      <c r="BT43" s="35">
        <f t="shared" ca="1" si="51"/>
        <v>1</v>
      </c>
      <c r="BU43" s="35">
        <f t="shared" ca="1" si="52"/>
        <v>0</v>
      </c>
      <c r="BV43" s="35">
        <f t="shared" ca="1" si="53"/>
        <v>0</v>
      </c>
      <c r="BW43" s="35">
        <f t="shared" ca="1" si="54"/>
        <v>1</v>
      </c>
      <c r="BX43" s="35">
        <f t="shared" ca="1" si="55"/>
        <v>0</v>
      </c>
      <c r="BY43" s="35">
        <f t="shared" ca="1" si="56"/>
        <v>0</v>
      </c>
      <c r="BZ43" s="35">
        <f t="shared" ca="1" si="57"/>
        <v>0</v>
      </c>
      <c r="CA43" s="35">
        <f t="shared" ca="1" si="58"/>
        <v>0</v>
      </c>
      <c r="CB43" s="35">
        <f t="shared" ca="1" si="59"/>
        <v>0</v>
      </c>
      <c r="CC43" s="35">
        <f t="shared" ca="1" si="60"/>
        <v>0</v>
      </c>
      <c r="CD43" s="35">
        <f t="shared" ca="1" si="61"/>
        <v>0</v>
      </c>
      <c r="CE43" s="35">
        <f t="shared" ca="1" si="62"/>
        <v>0</v>
      </c>
      <c r="CF43" s="35">
        <f t="shared" ca="1" si="63"/>
        <v>0</v>
      </c>
      <c r="CG43" s="35">
        <f t="shared" ca="1" si="64"/>
        <v>0</v>
      </c>
      <c r="CH43" s="35">
        <f t="shared" ca="1" si="65"/>
        <v>0</v>
      </c>
      <c r="CI43" s="35">
        <f t="shared" ca="1" si="66"/>
        <v>0</v>
      </c>
      <c r="CJ43" s="35">
        <f t="shared" ca="1" si="67"/>
        <v>0</v>
      </c>
      <c r="CK43" s="35">
        <f t="shared" ca="1" si="68"/>
        <v>0</v>
      </c>
      <c r="CL43" s="37">
        <f t="shared" ca="1" si="69"/>
        <v>0</v>
      </c>
    </row>
    <row r="44" spans="3:90">
      <c r="C44" s="29">
        <v>40834</v>
      </c>
      <c r="D44" s="19">
        <f ca="1">VLOOKUP(C44,MarketData!$B$7:$C$5000,2)</f>
        <v>751.24</v>
      </c>
      <c r="E44" s="17">
        <f>VLOOKUP('Beta-GARCH'!C44,MarketData!$E$7:$F$5000,2)</f>
        <v>68.120002999999997</v>
      </c>
      <c r="F44" s="17">
        <f t="shared" ca="1" si="8"/>
        <v>96.525671994654957</v>
      </c>
      <c r="G44" s="17">
        <f t="shared" si="9"/>
        <v>95.714493345918029</v>
      </c>
      <c r="H44" s="18" t="str">
        <f t="array" aca="1" ref="H44" ca="1">IF(ROW()-ROW($C$14)&gt;=$C$3,IF($C$8,_xlfn.COVARIANCE.P(OFFSET(E44,-$C$3+1,0):E44/OFFSET(E43,-$C$3+1,0):E43,OFFSET(D44,-$C$3+1,0):D44/OFFSET(D43,-$C$3+1,0):D43)/_xlfn.VAR.P(OFFSET(D44,-$C$3+1,0):D44/OFFSET(D43,-$C$3+1,0):D43),$C$9),"")</f>
        <v/>
      </c>
      <c r="I44" s="19" t="str">
        <f t="array" aca="1" ref="I44" ca="1">IF(ROW()-ROW($C$14)&gt;=$C$3,_xlfn.VAR.P(OFFSET(E44,-$C$3+1,0):E44/OFFSET(E43,-$C$3+1,0):E43),"")</f>
        <v/>
      </c>
      <c r="J44" s="19" t="str">
        <f t="array" aca="1" ref="J44" ca="1">IF(ROW()-ROW($C$14)&gt;=$C$3,_xlfn.VAR.P(OFFSET(D44,-$C$3+1,0):D44/OFFSET(D43,-$C$3+1,0):D43),"")</f>
        <v/>
      </c>
      <c r="K44" s="19" t="e">
        <f t="shared" ca="1" si="10"/>
        <v>#VALUE!</v>
      </c>
      <c r="L44" s="19" t="str">
        <f t="array" aca="1" ref="L44" ca="1">IF(ROW()-ROW($C$14)&lt;$C$3,"",IF(L43="",_xlfn.VAR.P(OFFSET(E44,-$C$3+1,0):E44/OFFSET(E43,-$C$3+1,0):E43),$C$4*L43+$C$5*(1-$C$4)*(E44/E43-1)^2+(1-$C$4)*(1-$C$5)*$C$6))</f>
        <v/>
      </c>
      <c r="M44" s="30" t="str">
        <f t="array" aca="1" ref="M44" ca="1">IF(ROW()-ROW($C$14)&gt;=$C$3,_xlfn.VAR.P(OFFSET(D44,-$C$3+1,0):D44/OFFSET(D43,-$C$3+1,0):D43)*H44^2,"")</f>
        <v/>
      </c>
      <c r="N44" s="17" t="str">
        <f t="shared" ca="1" si="70"/>
        <v/>
      </c>
      <c r="O44" s="18" t="str">
        <f t="shared" ca="1" si="71"/>
        <v/>
      </c>
      <c r="P44" s="18" t="str">
        <f t="shared" ca="1" si="3"/>
        <v/>
      </c>
      <c r="Q44" s="18" t="str">
        <f t="shared" ca="1" si="72"/>
        <v/>
      </c>
      <c r="R44" s="39"/>
      <c r="V44" s="29">
        <v>40834</v>
      </c>
      <c r="W44" s="19">
        <f t="shared" ca="1" si="11"/>
        <v>-1.3965453877251011E-2</v>
      </c>
      <c r="X44" s="17">
        <f t="shared" si="12"/>
        <v>1.1883585858585954E-2</v>
      </c>
      <c r="AA44" s="31">
        <v>-1.0000000000000101E-2</v>
      </c>
      <c r="AB44" s="32">
        <f t="shared" ca="1" si="5"/>
        <v>43</v>
      </c>
      <c r="AC44" s="32">
        <f t="shared" si="6"/>
        <v>46</v>
      </c>
      <c r="AG44" s="33">
        <v>-1.0000000000000101E-2</v>
      </c>
      <c r="AH44" s="34">
        <f t="shared" ca="1" si="13"/>
        <v>0</v>
      </c>
      <c r="AI44" s="35">
        <f t="shared" ca="1" si="14"/>
        <v>0</v>
      </c>
      <c r="AJ44" s="35">
        <f t="shared" ca="1" si="15"/>
        <v>0</v>
      </c>
      <c r="AK44" s="35">
        <f t="shared" ca="1" si="16"/>
        <v>0</v>
      </c>
      <c r="AL44" s="35">
        <f t="shared" ca="1" si="17"/>
        <v>0</v>
      </c>
      <c r="AM44" s="35">
        <f t="shared" ca="1" si="18"/>
        <v>0</v>
      </c>
      <c r="AN44" s="35">
        <f t="shared" ca="1" si="19"/>
        <v>0</v>
      </c>
      <c r="AO44" s="35">
        <f t="shared" ca="1" si="20"/>
        <v>0</v>
      </c>
      <c r="AP44" s="35">
        <f t="shared" ca="1" si="21"/>
        <v>0</v>
      </c>
      <c r="AQ44" s="35">
        <f t="shared" ca="1" si="22"/>
        <v>0</v>
      </c>
      <c r="AR44" s="35">
        <f t="shared" ca="1" si="23"/>
        <v>0</v>
      </c>
      <c r="AS44" s="35">
        <f t="shared" ca="1" si="24"/>
        <v>0</v>
      </c>
      <c r="AT44" s="35">
        <f t="shared" ca="1" si="25"/>
        <v>0</v>
      </c>
      <c r="AU44" s="35">
        <f t="shared" ca="1" si="26"/>
        <v>0</v>
      </c>
      <c r="AV44" s="35">
        <f t="shared" ca="1" si="27"/>
        <v>0</v>
      </c>
      <c r="AW44" s="35">
        <f t="shared" ca="1" si="28"/>
        <v>0</v>
      </c>
      <c r="AX44" s="35">
        <f t="shared" ca="1" si="29"/>
        <v>1</v>
      </c>
      <c r="AY44" s="35">
        <f t="shared" ca="1" si="30"/>
        <v>2</v>
      </c>
      <c r="AZ44" s="35">
        <f t="shared" ca="1" si="31"/>
        <v>1</v>
      </c>
      <c r="BA44" s="35">
        <f t="shared" ca="1" si="32"/>
        <v>2</v>
      </c>
      <c r="BB44" s="35">
        <f t="shared" ca="1" si="33"/>
        <v>1</v>
      </c>
      <c r="BC44" s="35">
        <f t="shared" ca="1" si="34"/>
        <v>0</v>
      </c>
      <c r="BD44" s="35">
        <f t="shared" ca="1" si="35"/>
        <v>2</v>
      </c>
      <c r="BE44" s="35">
        <f t="shared" ca="1" si="36"/>
        <v>1</v>
      </c>
      <c r="BF44" s="35">
        <f t="shared" ca="1" si="37"/>
        <v>5</v>
      </c>
      <c r="BG44" s="36">
        <f t="shared" ca="1" si="38"/>
        <v>1</v>
      </c>
      <c r="BH44" s="35">
        <f t="shared" ca="1" si="39"/>
        <v>4</v>
      </c>
      <c r="BI44" s="35">
        <f t="shared" ca="1" si="40"/>
        <v>3</v>
      </c>
      <c r="BJ44" s="35">
        <f t="shared" ca="1" si="41"/>
        <v>2</v>
      </c>
      <c r="BK44" s="35">
        <f t="shared" ca="1" si="42"/>
        <v>3</v>
      </c>
      <c r="BL44" s="35">
        <f t="shared" ca="1" si="43"/>
        <v>1</v>
      </c>
      <c r="BM44" s="35">
        <f t="shared" ca="1" si="44"/>
        <v>2</v>
      </c>
      <c r="BN44" s="35">
        <f t="shared" ca="1" si="45"/>
        <v>3</v>
      </c>
      <c r="BO44" s="35">
        <f t="shared" ca="1" si="46"/>
        <v>0</v>
      </c>
      <c r="BP44" s="35">
        <f t="shared" ca="1" si="47"/>
        <v>1</v>
      </c>
      <c r="BQ44" s="35">
        <f t="shared" ca="1" si="48"/>
        <v>3</v>
      </c>
      <c r="BR44" s="35">
        <f t="shared" ca="1" si="49"/>
        <v>1</v>
      </c>
      <c r="BS44" s="35">
        <f t="shared" ca="1" si="50"/>
        <v>0</v>
      </c>
      <c r="BT44" s="35">
        <f t="shared" ca="1" si="51"/>
        <v>2</v>
      </c>
      <c r="BU44" s="35">
        <f t="shared" ca="1" si="52"/>
        <v>0</v>
      </c>
      <c r="BV44" s="35">
        <f t="shared" ca="1" si="53"/>
        <v>0</v>
      </c>
      <c r="BW44" s="35">
        <f t="shared" ca="1" si="54"/>
        <v>0</v>
      </c>
      <c r="BX44" s="35">
        <f t="shared" ca="1" si="55"/>
        <v>0</v>
      </c>
      <c r="BY44" s="35">
        <f t="shared" ca="1" si="56"/>
        <v>1</v>
      </c>
      <c r="BZ44" s="35">
        <f t="shared" ca="1" si="57"/>
        <v>0</v>
      </c>
      <c r="CA44" s="35">
        <f t="shared" ca="1" si="58"/>
        <v>0</v>
      </c>
      <c r="CB44" s="35">
        <f t="shared" ca="1" si="59"/>
        <v>0</v>
      </c>
      <c r="CC44" s="35">
        <f t="shared" ca="1" si="60"/>
        <v>1</v>
      </c>
      <c r="CD44" s="35">
        <f t="shared" ca="1" si="61"/>
        <v>0</v>
      </c>
      <c r="CE44" s="35">
        <f t="shared" ca="1" si="62"/>
        <v>0</v>
      </c>
      <c r="CF44" s="35">
        <f t="shared" ca="1" si="63"/>
        <v>0</v>
      </c>
      <c r="CG44" s="35">
        <f t="shared" ca="1" si="64"/>
        <v>0</v>
      </c>
      <c r="CH44" s="35">
        <f t="shared" ca="1" si="65"/>
        <v>0</v>
      </c>
      <c r="CI44" s="35">
        <f t="shared" ca="1" si="66"/>
        <v>0</v>
      </c>
      <c r="CJ44" s="35">
        <f t="shared" ca="1" si="67"/>
        <v>0</v>
      </c>
      <c r="CK44" s="35">
        <f t="shared" ca="1" si="68"/>
        <v>0</v>
      </c>
      <c r="CL44" s="37">
        <f t="shared" ca="1" si="69"/>
        <v>0</v>
      </c>
    </row>
    <row r="45" spans="3:90">
      <c r="C45" s="29">
        <v>40835</v>
      </c>
      <c r="D45" s="19">
        <f ca="1">VLOOKUP(C45,MarketData!$B$7:$C$5000,2)</f>
        <v>751.49</v>
      </c>
      <c r="E45" s="17">
        <f>VLOOKUP('Beta-GARCH'!C45,MarketData!$E$7:$F$5000,2)</f>
        <v>67.339995999999999</v>
      </c>
      <c r="F45" s="17">
        <f t="shared" ca="1" si="8"/>
        <v>96.557794110088992</v>
      </c>
      <c r="G45" s="17">
        <f t="shared" si="9"/>
        <v>94.618516077519061</v>
      </c>
      <c r="H45" s="18" t="str">
        <f t="array" aca="1" ref="H45" ca="1">IF(ROW()-ROW($C$14)&gt;=$C$3,IF($C$8,_xlfn.COVARIANCE.P(OFFSET(E45,-$C$3+1,0):E45/OFFSET(E44,-$C$3+1,0):E44,OFFSET(D45,-$C$3+1,0):D45/OFFSET(D44,-$C$3+1,0):D44)/_xlfn.VAR.P(OFFSET(D45,-$C$3+1,0):D45/OFFSET(D44,-$C$3+1,0):D44),$C$9),"")</f>
        <v/>
      </c>
      <c r="I45" s="19" t="str">
        <f t="array" aca="1" ref="I45" ca="1">IF(ROW()-ROW($C$14)&gt;=$C$3,_xlfn.VAR.P(OFFSET(E45,-$C$3+1,0):E45/OFFSET(E44,-$C$3+1,0):E44),"")</f>
        <v/>
      </c>
      <c r="J45" s="19" t="str">
        <f t="array" aca="1" ref="J45" ca="1">IF(ROW()-ROW($C$14)&gt;=$C$3,_xlfn.VAR.P(OFFSET(D45,-$C$3+1,0):D45/OFFSET(D44,-$C$3+1,0):D44),"")</f>
        <v/>
      </c>
      <c r="K45" s="19" t="e">
        <f t="shared" ca="1" si="10"/>
        <v>#VALUE!</v>
      </c>
      <c r="L45" s="19" t="str">
        <f t="array" aca="1" ref="L45" ca="1">IF(ROW()-ROW($C$14)&lt;$C$3,"",IF(L44="",_xlfn.VAR.P(OFFSET(E45,-$C$3+1,0):E45/OFFSET(E44,-$C$3+1,0):E44),$C$4*L44+$C$5*(1-$C$4)*(E45/E44-1)^2+(1-$C$4)*(1-$C$5)*$C$6))</f>
        <v/>
      </c>
      <c r="M45" s="30" t="str">
        <f t="array" aca="1" ref="M45" ca="1">IF(ROW()-ROW($C$14)&gt;=$C$3,_xlfn.VAR.P(OFFSET(D45,-$C$3+1,0):D45/OFFSET(D44,-$C$3+1,0):D44)*H45^2,"")</f>
        <v/>
      </c>
      <c r="N45" s="17" t="str">
        <f t="shared" ca="1" si="70"/>
        <v/>
      </c>
      <c r="O45" s="18" t="str">
        <f t="shared" ca="1" si="71"/>
        <v/>
      </c>
      <c r="P45" s="18" t="str">
        <f t="shared" ca="1" si="3"/>
        <v/>
      </c>
      <c r="Q45" s="18" t="str">
        <f t="shared" ca="1" si="72"/>
        <v/>
      </c>
      <c r="R45" s="39"/>
      <c r="V45" s="29">
        <v>40835</v>
      </c>
      <c r="W45" s="19">
        <f t="shared" ca="1" si="11"/>
        <v>3.3278313188866981E-4</v>
      </c>
      <c r="X45" s="17">
        <f t="shared" si="12"/>
        <v>-1.1450483934946409E-2</v>
      </c>
      <c r="AA45" s="31">
        <v>-1.2000000000000101E-2</v>
      </c>
      <c r="AB45" s="32">
        <f t="shared" ca="1" si="5"/>
        <v>27</v>
      </c>
      <c r="AC45" s="32">
        <f t="shared" si="6"/>
        <v>34</v>
      </c>
      <c r="AG45" s="33">
        <v>-1.2000000000000101E-2</v>
      </c>
      <c r="AH45" s="34">
        <f t="shared" ca="1" si="13"/>
        <v>0</v>
      </c>
      <c r="AI45" s="35">
        <f t="shared" ca="1" si="14"/>
        <v>0</v>
      </c>
      <c r="AJ45" s="35">
        <f t="shared" ca="1" si="15"/>
        <v>0</v>
      </c>
      <c r="AK45" s="35">
        <f t="shared" ca="1" si="16"/>
        <v>0</v>
      </c>
      <c r="AL45" s="35">
        <f t="shared" ca="1" si="17"/>
        <v>0</v>
      </c>
      <c r="AM45" s="35">
        <f t="shared" ca="1" si="18"/>
        <v>0</v>
      </c>
      <c r="AN45" s="35">
        <f t="shared" ca="1" si="19"/>
        <v>0</v>
      </c>
      <c r="AO45" s="35">
        <f t="shared" ca="1" si="20"/>
        <v>0</v>
      </c>
      <c r="AP45" s="35">
        <f t="shared" ca="1" si="21"/>
        <v>0</v>
      </c>
      <c r="AQ45" s="35">
        <f t="shared" ca="1" si="22"/>
        <v>0</v>
      </c>
      <c r="AR45" s="35">
        <f t="shared" ca="1" si="23"/>
        <v>0</v>
      </c>
      <c r="AS45" s="35">
        <f t="shared" ca="1" si="24"/>
        <v>0</v>
      </c>
      <c r="AT45" s="35">
        <f t="shared" ca="1" si="25"/>
        <v>0</v>
      </c>
      <c r="AU45" s="35">
        <f t="shared" ca="1" si="26"/>
        <v>0</v>
      </c>
      <c r="AV45" s="35">
        <f t="shared" ca="1" si="27"/>
        <v>0</v>
      </c>
      <c r="AW45" s="35">
        <f t="shared" ca="1" si="28"/>
        <v>0</v>
      </c>
      <c r="AX45" s="35">
        <f t="shared" ca="1" si="29"/>
        <v>0</v>
      </c>
      <c r="AY45" s="35">
        <f t="shared" ca="1" si="30"/>
        <v>0</v>
      </c>
      <c r="AZ45" s="35">
        <f t="shared" ca="1" si="31"/>
        <v>0</v>
      </c>
      <c r="BA45" s="35">
        <f t="shared" ca="1" si="32"/>
        <v>0</v>
      </c>
      <c r="BB45" s="35">
        <f t="shared" ca="1" si="33"/>
        <v>0</v>
      </c>
      <c r="BC45" s="35">
        <f t="shared" ca="1" si="34"/>
        <v>1</v>
      </c>
      <c r="BD45" s="35">
        <f t="shared" ca="1" si="35"/>
        <v>3</v>
      </c>
      <c r="BE45" s="35">
        <f t="shared" ca="1" si="36"/>
        <v>0</v>
      </c>
      <c r="BF45" s="35">
        <f t="shared" ca="1" si="37"/>
        <v>0</v>
      </c>
      <c r="BG45" s="36">
        <f t="shared" ca="1" si="38"/>
        <v>1</v>
      </c>
      <c r="BH45" s="35">
        <f t="shared" ca="1" si="39"/>
        <v>1</v>
      </c>
      <c r="BI45" s="35">
        <f t="shared" ca="1" si="40"/>
        <v>2</v>
      </c>
      <c r="BJ45" s="35">
        <f t="shared" ca="1" si="41"/>
        <v>4</v>
      </c>
      <c r="BK45" s="35">
        <f t="shared" ca="1" si="42"/>
        <v>1</v>
      </c>
      <c r="BL45" s="35">
        <f t="shared" ca="1" si="43"/>
        <v>2</v>
      </c>
      <c r="BM45" s="35">
        <f t="shared" ca="1" si="44"/>
        <v>1</v>
      </c>
      <c r="BN45" s="35">
        <f t="shared" ca="1" si="45"/>
        <v>3</v>
      </c>
      <c r="BO45" s="35">
        <f t="shared" ca="1" si="46"/>
        <v>3</v>
      </c>
      <c r="BP45" s="35">
        <f t="shared" ca="1" si="47"/>
        <v>1</v>
      </c>
      <c r="BQ45" s="35">
        <f t="shared" ca="1" si="48"/>
        <v>0</v>
      </c>
      <c r="BR45" s="35">
        <f t="shared" ca="1" si="49"/>
        <v>2</v>
      </c>
      <c r="BS45" s="35">
        <f t="shared" ca="1" si="50"/>
        <v>0</v>
      </c>
      <c r="BT45" s="35">
        <f t="shared" ca="1" si="51"/>
        <v>2</v>
      </c>
      <c r="BU45" s="35">
        <f t="shared" ca="1" si="52"/>
        <v>0</v>
      </c>
      <c r="BV45" s="35">
        <f t="shared" ca="1" si="53"/>
        <v>0</v>
      </c>
      <c r="BW45" s="35">
        <f t="shared" ca="1" si="54"/>
        <v>0</v>
      </c>
      <c r="BX45" s="35">
        <f t="shared" ca="1" si="55"/>
        <v>0</v>
      </c>
      <c r="BY45" s="35">
        <f t="shared" ca="1" si="56"/>
        <v>0</v>
      </c>
      <c r="BZ45" s="35">
        <f t="shared" ca="1" si="57"/>
        <v>0</v>
      </c>
      <c r="CA45" s="35">
        <f t="shared" ca="1" si="58"/>
        <v>0</v>
      </c>
      <c r="CB45" s="35">
        <f t="shared" ca="1" si="59"/>
        <v>0</v>
      </c>
      <c r="CC45" s="35">
        <f t="shared" ca="1" si="60"/>
        <v>0</v>
      </c>
      <c r="CD45" s="35">
        <f t="shared" ca="1" si="61"/>
        <v>0</v>
      </c>
      <c r="CE45" s="35">
        <f t="shared" ca="1" si="62"/>
        <v>0</v>
      </c>
      <c r="CF45" s="35">
        <f t="shared" ca="1" si="63"/>
        <v>0</v>
      </c>
      <c r="CG45" s="35">
        <f t="shared" ca="1" si="64"/>
        <v>0</v>
      </c>
      <c r="CH45" s="35">
        <f t="shared" ca="1" si="65"/>
        <v>0</v>
      </c>
      <c r="CI45" s="35">
        <f t="shared" ca="1" si="66"/>
        <v>0</v>
      </c>
      <c r="CJ45" s="35">
        <f t="shared" ca="1" si="67"/>
        <v>0</v>
      </c>
      <c r="CK45" s="35">
        <f t="shared" ca="1" si="68"/>
        <v>0</v>
      </c>
      <c r="CL45" s="37">
        <f t="shared" ca="1" si="69"/>
        <v>0</v>
      </c>
    </row>
    <row r="46" spans="3:90">
      <c r="C46" s="29">
        <v>40836</v>
      </c>
      <c r="D46" s="19">
        <f ca="1">VLOOKUP(C46,MarketData!$B$7:$C$5000,2)</f>
        <v>746.02</v>
      </c>
      <c r="E46" s="17">
        <f>VLOOKUP('Beta-GARCH'!C46,MarketData!$E$7:$F$5000,2)</f>
        <v>66.790001000000004</v>
      </c>
      <c r="F46" s="17">
        <f t="shared" ca="1" si="8"/>
        <v>95.854962224392324</v>
      </c>
      <c r="G46" s="17">
        <f t="shared" si="9"/>
        <v>93.845725554186473</v>
      </c>
      <c r="H46" s="18" t="str">
        <f t="array" aca="1" ref="H46" ca="1">IF(ROW()-ROW($C$14)&gt;=$C$3,IF($C$8,_xlfn.COVARIANCE.P(OFFSET(E46,-$C$3+1,0):E46/OFFSET(E45,-$C$3+1,0):E45,OFFSET(D46,-$C$3+1,0):D46/OFFSET(D45,-$C$3+1,0):D45)/_xlfn.VAR.P(OFFSET(D46,-$C$3+1,0):D46/OFFSET(D45,-$C$3+1,0):D45),$C$9),"")</f>
        <v/>
      </c>
      <c r="I46" s="19" t="str">
        <f t="array" aca="1" ref="I46" ca="1">IF(ROW()-ROW($C$14)&gt;=$C$3,_xlfn.VAR.P(OFFSET(E46,-$C$3+1,0):E46/OFFSET(E45,-$C$3+1,0):E45),"")</f>
        <v/>
      </c>
      <c r="J46" s="19" t="str">
        <f t="array" aca="1" ref="J46" ca="1">IF(ROW()-ROW($C$14)&gt;=$C$3,_xlfn.VAR.P(OFFSET(D46,-$C$3+1,0):D46/OFFSET(D45,-$C$3+1,0):D45),"")</f>
        <v/>
      </c>
      <c r="K46" s="19" t="e">
        <f t="shared" ca="1" si="10"/>
        <v>#VALUE!</v>
      </c>
      <c r="L46" s="19" t="str">
        <f t="array" aca="1" ref="L46" ca="1">IF(ROW()-ROW($C$14)&lt;$C$3,"",IF(L45="",_xlfn.VAR.P(OFFSET(E46,-$C$3+1,0):E46/OFFSET(E45,-$C$3+1,0):E45),$C$4*L45+$C$5*(1-$C$4)*(E46/E45-1)^2+(1-$C$4)*(1-$C$5)*$C$6))</f>
        <v/>
      </c>
      <c r="M46" s="30" t="str">
        <f t="array" aca="1" ref="M46" ca="1">IF(ROW()-ROW($C$14)&gt;=$C$3,_xlfn.VAR.P(OFFSET(D46,-$C$3+1,0):D46/OFFSET(D45,-$C$3+1,0):D45)*H46^2,"")</f>
        <v/>
      </c>
      <c r="N46" s="17" t="str">
        <f t="shared" ca="1" si="70"/>
        <v/>
      </c>
      <c r="O46" s="18" t="str">
        <f t="shared" ca="1" si="71"/>
        <v/>
      </c>
      <c r="P46" s="18" t="str">
        <f t="shared" ca="1" si="3"/>
        <v/>
      </c>
      <c r="Q46" s="18" t="str">
        <f t="shared" ca="1" si="72"/>
        <v/>
      </c>
      <c r="R46" s="39"/>
      <c r="V46" s="29">
        <v>40836</v>
      </c>
      <c r="W46" s="19">
        <f t="shared" ca="1" si="11"/>
        <v>-7.2788726396891823E-3</v>
      </c>
      <c r="X46" s="17">
        <f t="shared" si="12"/>
        <v>-8.1674344025799428E-3</v>
      </c>
      <c r="AA46" s="31">
        <v>-1.4000000000000099E-2</v>
      </c>
      <c r="AB46" s="32">
        <f t="shared" ca="1" si="5"/>
        <v>31</v>
      </c>
      <c r="AC46" s="32">
        <f t="shared" si="6"/>
        <v>31</v>
      </c>
      <c r="AG46" s="33">
        <v>-1.4000000000000099E-2</v>
      </c>
      <c r="AH46" s="34">
        <f t="shared" ca="1" si="13"/>
        <v>1</v>
      </c>
      <c r="AI46" s="35">
        <f t="shared" ca="1" si="14"/>
        <v>0</v>
      </c>
      <c r="AJ46" s="35">
        <f t="shared" ca="1" si="15"/>
        <v>0</v>
      </c>
      <c r="AK46" s="35">
        <f t="shared" ca="1" si="16"/>
        <v>0</v>
      </c>
      <c r="AL46" s="35">
        <f t="shared" ca="1" si="17"/>
        <v>0</v>
      </c>
      <c r="AM46" s="35">
        <f t="shared" ca="1" si="18"/>
        <v>0</v>
      </c>
      <c r="AN46" s="35">
        <f t="shared" ca="1" si="19"/>
        <v>0</v>
      </c>
      <c r="AO46" s="35">
        <f t="shared" ca="1" si="20"/>
        <v>0</v>
      </c>
      <c r="AP46" s="35">
        <f t="shared" ca="1" si="21"/>
        <v>0</v>
      </c>
      <c r="AQ46" s="35">
        <f t="shared" ca="1" si="22"/>
        <v>0</v>
      </c>
      <c r="AR46" s="35">
        <f t="shared" ca="1" si="23"/>
        <v>1</v>
      </c>
      <c r="AS46" s="35">
        <f t="shared" ca="1" si="24"/>
        <v>0</v>
      </c>
      <c r="AT46" s="35">
        <f t="shared" ca="1" si="25"/>
        <v>0</v>
      </c>
      <c r="AU46" s="35">
        <f t="shared" ca="1" si="26"/>
        <v>0</v>
      </c>
      <c r="AV46" s="35">
        <f t="shared" ca="1" si="27"/>
        <v>1</v>
      </c>
      <c r="AW46" s="35">
        <f t="shared" ca="1" si="28"/>
        <v>0</v>
      </c>
      <c r="AX46" s="35">
        <f t="shared" ca="1" si="29"/>
        <v>0</v>
      </c>
      <c r="AY46" s="35">
        <f t="shared" ca="1" si="30"/>
        <v>1</v>
      </c>
      <c r="AZ46" s="35">
        <f t="shared" ca="1" si="31"/>
        <v>1</v>
      </c>
      <c r="BA46" s="35">
        <f t="shared" ca="1" si="32"/>
        <v>1</v>
      </c>
      <c r="BB46" s="35">
        <f t="shared" ca="1" si="33"/>
        <v>1</v>
      </c>
      <c r="BC46" s="35">
        <f t="shared" ca="1" si="34"/>
        <v>0</v>
      </c>
      <c r="BD46" s="35">
        <f t="shared" ca="1" si="35"/>
        <v>0</v>
      </c>
      <c r="BE46" s="35">
        <f t="shared" ca="1" si="36"/>
        <v>0</v>
      </c>
      <c r="BF46" s="35">
        <f t="shared" ca="1" si="37"/>
        <v>2</v>
      </c>
      <c r="BG46" s="36">
        <f t="shared" ca="1" si="38"/>
        <v>0</v>
      </c>
      <c r="BH46" s="35">
        <f t="shared" ca="1" si="39"/>
        <v>3</v>
      </c>
      <c r="BI46" s="35">
        <f t="shared" ca="1" si="40"/>
        <v>2</v>
      </c>
      <c r="BJ46" s="35">
        <f t="shared" ca="1" si="41"/>
        <v>2</v>
      </c>
      <c r="BK46" s="35">
        <f t="shared" ca="1" si="42"/>
        <v>1</v>
      </c>
      <c r="BL46" s="35">
        <f t="shared" ca="1" si="43"/>
        <v>3</v>
      </c>
      <c r="BM46" s="35">
        <f t="shared" ca="1" si="44"/>
        <v>1</v>
      </c>
      <c r="BN46" s="35">
        <f t="shared" ca="1" si="45"/>
        <v>1</v>
      </c>
      <c r="BO46" s="35">
        <f t="shared" ca="1" si="46"/>
        <v>1</v>
      </c>
      <c r="BP46" s="35">
        <f t="shared" ca="1" si="47"/>
        <v>3</v>
      </c>
      <c r="BQ46" s="35">
        <f t="shared" ca="1" si="48"/>
        <v>1</v>
      </c>
      <c r="BR46" s="35">
        <f t="shared" ca="1" si="49"/>
        <v>3</v>
      </c>
      <c r="BS46" s="35">
        <f t="shared" ca="1" si="50"/>
        <v>0</v>
      </c>
      <c r="BT46" s="35">
        <f t="shared" ca="1" si="51"/>
        <v>0</v>
      </c>
      <c r="BU46" s="35">
        <f t="shared" ca="1" si="52"/>
        <v>0</v>
      </c>
      <c r="BV46" s="35">
        <f t="shared" ca="1" si="53"/>
        <v>0</v>
      </c>
      <c r="BW46" s="35">
        <f t="shared" ca="1" si="54"/>
        <v>1</v>
      </c>
      <c r="BX46" s="35">
        <f t="shared" ca="1" si="55"/>
        <v>0</v>
      </c>
      <c r="BY46" s="35">
        <f t="shared" ca="1" si="56"/>
        <v>0</v>
      </c>
      <c r="BZ46" s="35">
        <f t="shared" ca="1" si="57"/>
        <v>0</v>
      </c>
      <c r="CA46" s="35">
        <f t="shared" ca="1" si="58"/>
        <v>0</v>
      </c>
      <c r="CB46" s="35">
        <f t="shared" ca="1" si="59"/>
        <v>0</v>
      </c>
      <c r="CC46" s="35">
        <f t="shared" ca="1" si="60"/>
        <v>0</v>
      </c>
      <c r="CD46" s="35">
        <f t="shared" ca="1" si="61"/>
        <v>0</v>
      </c>
      <c r="CE46" s="35">
        <f t="shared" ca="1" si="62"/>
        <v>0</v>
      </c>
      <c r="CF46" s="35">
        <f t="shared" ca="1" si="63"/>
        <v>0</v>
      </c>
      <c r="CG46" s="35">
        <f t="shared" ca="1" si="64"/>
        <v>0</v>
      </c>
      <c r="CH46" s="35">
        <f t="shared" ca="1" si="65"/>
        <v>0</v>
      </c>
      <c r="CI46" s="35">
        <f t="shared" ca="1" si="66"/>
        <v>0</v>
      </c>
      <c r="CJ46" s="35">
        <f t="shared" ca="1" si="67"/>
        <v>0</v>
      </c>
      <c r="CK46" s="35">
        <f t="shared" ca="1" si="68"/>
        <v>0</v>
      </c>
      <c r="CL46" s="37">
        <f t="shared" ca="1" si="69"/>
        <v>0</v>
      </c>
    </row>
    <row r="47" spans="3:90">
      <c r="C47" s="29">
        <v>40837</v>
      </c>
      <c r="D47" s="19">
        <f ca="1">VLOOKUP(C47,MarketData!$B$7:$C$5000,2)</f>
        <v>744.21</v>
      </c>
      <c r="E47" s="17">
        <f>VLOOKUP('Beta-GARCH'!C47,MarketData!$E$7:$F$5000,2)</f>
        <v>67.610000999999997</v>
      </c>
      <c r="F47" s="17">
        <f t="shared" ca="1" si="8"/>
        <v>95.622398108649932</v>
      </c>
      <c r="G47" s="17">
        <f t="shared" si="9"/>
        <v>94.997896445072257</v>
      </c>
      <c r="H47" s="18" t="str">
        <f t="array" aca="1" ref="H47" ca="1">IF(ROW()-ROW($C$14)&gt;=$C$3,IF($C$8,_xlfn.COVARIANCE.P(OFFSET(E47,-$C$3+1,0):E47/OFFSET(E46,-$C$3+1,0):E46,OFFSET(D47,-$C$3+1,0):D47/OFFSET(D46,-$C$3+1,0):D46)/_xlfn.VAR.P(OFFSET(D47,-$C$3+1,0):D47/OFFSET(D46,-$C$3+1,0):D46),$C$9),"")</f>
        <v/>
      </c>
      <c r="I47" s="19" t="str">
        <f t="array" aca="1" ref="I47" ca="1">IF(ROW()-ROW($C$14)&gt;=$C$3,_xlfn.VAR.P(OFFSET(E47,-$C$3+1,0):E47/OFFSET(E46,-$C$3+1,0):E46),"")</f>
        <v/>
      </c>
      <c r="J47" s="19" t="str">
        <f t="array" aca="1" ref="J47" ca="1">IF(ROW()-ROW($C$14)&gt;=$C$3,_xlfn.VAR.P(OFFSET(D47,-$C$3+1,0):D47/OFFSET(D46,-$C$3+1,0):D46),"")</f>
        <v/>
      </c>
      <c r="K47" s="19" t="e">
        <f t="shared" ca="1" si="10"/>
        <v>#VALUE!</v>
      </c>
      <c r="L47" s="19" t="str">
        <f t="array" aca="1" ref="L47" ca="1">IF(ROW()-ROW($C$14)&lt;$C$3,"",IF(L46="",_xlfn.VAR.P(OFFSET(E47,-$C$3+1,0):E47/OFFSET(E46,-$C$3+1,0):E46),$C$4*L46+$C$5*(1-$C$4)*(E47/E46-1)^2+(1-$C$4)*(1-$C$5)*$C$6))</f>
        <v/>
      </c>
      <c r="M47" s="30" t="str">
        <f t="array" aca="1" ref="M47" ca="1">IF(ROW()-ROW($C$14)&gt;=$C$3,_xlfn.VAR.P(OFFSET(D47,-$C$3+1,0):D47/OFFSET(D46,-$C$3+1,0):D46)*H47^2,"")</f>
        <v/>
      </c>
      <c r="N47" s="17" t="str">
        <f t="shared" ca="1" si="70"/>
        <v/>
      </c>
      <c r="O47" s="18" t="str">
        <f t="shared" ca="1" si="71"/>
        <v/>
      </c>
      <c r="P47" s="18" t="str">
        <f t="shared" ca="1" si="3"/>
        <v/>
      </c>
      <c r="Q47" s="18" t="str">
        <f t="shared" ca="1" si="72"/>
        <v/>
      </c>
      <c r="R47" s="39"/>
      <c r="V47" s="29">
        <v>40837</v>
      </c>
      <c r="W47" s="19">
        <f t="shared" ca="1" si="11"/>
        <v>-2.4262084126430716E-3</v>
      </c>
      <c r="X47" s="17">
        <f t="shared" si="12"/>
        <v>1.2277286835195467E-2</v>
      </c>
      <c r="AA47" s="31">
        <v>-1.6000000000000101E-2</v>
      </c>
      <c r="AB47" s="32">
        <f t="shared" ref="AB47:AB69" ca="1" si="73">SUMPRODUCT((W$15:W$973&gt;$AA47)*(W$15:W$973&lt;=$AA46)*1)</f>
        <v>21</v>
      </c>
      <c r="AC47" s="32">
        <f t="shared" ref="AC47:AC69" si="74">SUMPRODUCT((X$15:X$973&gt;$AA47)*(X$15:X$973&lt;=$AA46)*1)</f>
        <v>19</v>
      </c>
      <c r="AG47" s="33">
        <v>-1.6000000000000101E-2</v>
      </c>
      <c r="AH47" s="34">
        <f t="shared" ca="1" si="13"/>
        <v>0</v>
      </c>
      <c r="AI47" s="35">
        <f t="shared" ca="1" si="14"/>
        <v>0</v>
      </c>
      <c r="AJ47" s="35">
        <f t="shared" ca="1" si="15"/>
        <v>0</v>
      </c>
      <c r="AK47" s="35">
        <f t="shared" ca="1" si="16"/>
        <v>0</v>
      </c>
      <c r="AL47" s="35">
        <f t="shared" ca="1" si="17"/>
        <v>0</v>
      </c>
      <c r="AM47" s="35">
        <f t="shared" ca="1" si="18"/>
        <v>0</v>
      </c>
      <c r="AN47" s="35">
        <f t="shared" ca="1" si="19"/>
        <v>0</v>
      </c>
      <c r="AO47" s="35">
        <f t="shared" ca="1" si="20"/>
        <v>0</v>
      </c>
      <c r="AP47" s="35">
        <f t="shared" ca="1" si="21"/>
        <v>0</v>
      </c>
      <c r="AQ47" s="35">
        <f t="shared" ca="1" si="22"/>
        <v>0</v>
      </c>
      <c r="AR47" s="35">
        <f t="shared" ca="1" si="23"/>
        <v>1</v>
      </c>
      <c r="AS47" s="35">
        <f t="shared" ca="1" si="24"/>
        <v>0</v>
      </c>
      <c r="AT47" s="35">
        <f t="shared" ca="1" si="25"/>
        <v>0</v>
      </c>
      <c r="AU47" s="35">
        <f t="shared" ca="1" si="26"/>
        <v>0</v>
      </c>
      <c r="AV47" s="35">
        <f t="shared" ca="1" si="27"/>
        <v>0</v>
      </c>
      <c r="AW47" s="35">
        <f t="shared" ca="1" si="28"/>
        <v>0</v>
      </c>
      <c r="AX47" s="35">
        <f t="shared" ca="1" si="29"/>
        <v>0</v>
      </c>
      <c r="AY47" s="35">
        <f t="shared" ca="1" si="30"/>
        <v>0</v>
      </c>
      <c r="AZ47" s="35">
        <f t="shared" ca="1" si="31"/>
        <v>0</v>
      </c>
      <c r="BA47" s="35">
        <f t="shared" ca="1" si="32"/>
        <v>0</v>
      </c>
      <c r="BB47" s="35">
        <f t="shared" ca="1" si="33"/>
        <v>0</v>
      </c>
      <c r="BC47" s="35">
        <f t="shared" ca="1" si="34"/>
        <v>0</v>
      </c>
      <c r="BD47" s="35">
        <f t="shared" ca="1" si="35"/>
        <v>0</v>
      </c>
      <c r="BE47" s="35">
        <f t="shared" ca="1" si="36"/>
        <v>0</v>
      </c>
      <c r="BF47" s="35">
        <f t="shared" ca="1" si="37"/>
        <v>2</v>
      </c>
      <c r="BG47" s="36">
        <f t="shared" ca="1" si="38"/>
        <v>2</v>
      </c>
      <c r="BH47" s="35">
        <f t="shared" ca="1" si="39"/>
        <v>0</v>
      </c>
      <c r="BI47" s="35">
        <f t="shared" ca="1" si="40"/>
        <v>3</v>
      </c>
      <c r="BJ47" s="35">
        <f t="shared" ca="1" si="41"/>
        <v>4</v>
      </c>
      <c r="BK47" s="35">
        <f t="shared" ca="1" si="42"/>
        <v>2</v>
      </c>
      <c r="BL47" s="35">
        <f t="shared" ca="1" si="43"/>
        <v>1</v>
      </c>
      <c r="BM47" s="35">
        <f t="shared" ca="1" si="44"/>
        <v>1</v>
      </c>
      <c r="BN47" s="35">
        <f t="shared" ca="1" si="45"/>
        <v>1</v>
      </c>
      <c r="BO47" s="35">
        <f t="shared" ca="1" si="46"/>
        <v>0</v>
      </c>
      <c r="BP47" s="35">
        <f t="shared" ca="1" si="47"/>
        <v>0</v>
      </c>
      <c r="BQ47" s="35">
        <f t="shared" ca="1" si="48"/>
        <v>0</v>
      </c>
      <c r="BR47" s="35">
        <f t="shared" ca="1" si="49"/>
        <v>1</v>
      </c>
      <c r="BS47" s="35">
        <f t="shared" ca="1" si="50"/>
        <v>0</v>
      </c>
      <c r="BT47" s="35">
        <f t="shared" ca="1" si="51"/>
        <v>2</v>
      </c>
      <c r="BU47" s="35">
        <f t="shared" ca="1" si="52"/>
        <v>1</v>
      </c>
      <c r="BV47" s="35">
        <f t="shared" ca="1" si="53"/>
        <v>0</v>
      </c>
      <c r="BW47" s="35">
        <f t="shared" ca="1" si="54"/>
        <v>0</v>
      </c>
      <c r="BX47" s="35">
        <f t="shared" ca="1" si="55"/>
        <v>0</v>
      </c>
      <c r="BY47" s="35">
        <f t="shared" ca="1" si="56"/>
        <v>0</v>
      </c>
      <c r="BZ47" s="35">
        <f t="shared" ca="1" si="57"/>
        <v>0</v>
      </c>
      <c r="CA47" s="35">
        <f t="shared" ca="1" si="58"/>
        <v>0</v>
      </c>
      <c r="CB47" s="35">
        <f t="shared" ca="1" si="59"/>
        <v>0</v>
      </c>
      <c r="CC47" s="35">
        <f t="shared" ca="1" si="60"/>
        <v>0</v>
      </c>
      <c r="CD47" s="35">
        <f t="shared" ca="1" si="61"/>
        <v>0</v>
      </c>
      <c r="CE47" s="35">
        <f t="shared" ca="1" si="62"/>
        <v>0</v>
      </c>
      <c r="CF47" s="35">
        <f t="shared" ca="1" si="63"/>
        <v>0</v>
      </c>
      <c r="CG47" s="35">
        <f t="shared" ca="1" si="64"/>
        <v>0</v>
      </c>
      <c r="CH47" s="35">
        <f t="shared" ca="1" si="65"/>
        <v>0</v>
      </c>
      <c r="CI47" s="35">
        <f t="shared" ca="1" si="66"/>
        <v>0</v>
      </c>
      <c r="CJ47" s="35">
        <f t="shared" ca="1" si="67"/>
        <v>0</v>
      </c>
      <c r="CK47" s="35">
        <f t="shared" ca="1" si="68"/>
        <v>0</v>
      </c>
      <c r="CL47" s="37">
        <f t="shared" ca="1" si="69"/>
        <v>0</v>
      </c>
    </row>
    <row r="48" spans="3:90">
      <c r="C48" s="29">
        <v>40840</v>
      </c>
      <c r="D48" s="19">
        <f>VLOOKUP(C48,MarketData!$B$7:$C$5000,2)</f>
        <v>755.44</v>
      </c>
      <c r="E48" s="17">
        <f>VLOOKUP('Beta-GARCH'!C48,MarketData!$E$7:$F$5000,2)</f>
        <v>68.029999000000004</v>
      </c>
      <c r="F48" s="17">
        <f t="shared" ca="1" si="8"/>
        <v>97.065323533946739</v>
      </c>
      <c r="G48" s="17">
        <f t="shared" si="9"/>
        <v>95.588029944865255</v>
      </c>
      <c r="H48" s="18" t="str">
        <f t="array" aca="1" ref="H48" ca="1">IF(ROW()-ROW($C$14)&gt;=$C$3,IF($C$8,_xlfn.COVARIANCE.P(OFFSET(E48,-$C$3+1,0):E48/OFFSET(E47,-$C$3+1,0):E47,OFFSET(D48,-$C$3+1,0):D48/OFFSET(D47,-$C$3+1,0):D47)/_xlfn.VAR.P(OFFSET(D48,-$C$3+1,0):D48/OFFSET(D47,-$C$3+1,0):D47),$C$9),"")</f>
        <v/>
      </c>
      <c r="I48" s="19" t="str">
        <f t="array" aca="1" ref="I48" ca="1">IF(ROW()-ROW($C$14)&gt;=$C$3,_xlfn.VAR.P(OFFSET(E48,-$C$3+1,0):E48/OFFSET(E47,-$C$3+1,0):E47),"")</f>
        <v/>
      </c>
      <c r="J48" s="19" t="str">
        <f t="array" aca="1" ref="J48" ca="1">IF(ROW()-ROW($C$14)&gt;=$C$3,_xlfn.VAR.P(OFFSET(D48,-$C$3+1,0):D48/OFFSET(D47,-$C$3+1,0):D47),"")</f>
        <v/>
      </c>
      <c r="K48" s="19" t="e">
        <f t="shared" ca="1" si="10"/>
        <v>#VALUE!</v>
      </c>
      <c r="L48" s="19" t="str">
        <f t="array" aca="1" ref="L48" ca="1">IF(ROW()-ROW($C$14)&lt;$C$3,"",IF(L47="",_xlfn.VAR.P(OFFSET(E48,-$C$3+1,0):E48/OFFSET(E47,-$C$3+1,0):E47),$C$4*L47+$C$5*(1-$C$4)*(E48/E47-1)^2+(1-$C$4)*(1-$C$5)*$C$6))</f>
        <v/>
      </c>
      <c r="M48" s="30" t="str">
        <f t="array" aca="1" ref="M48" ca="1">IF(ROW()-ROW($C$14)&gt;=$C$3,_xlfn.VAR.P(OFFSET(D48,-$C$3+1,0):D48/OFFSET(D47,-$C$3+1,0):D47)*H48^2,"")</f>
        <v/>
      </c>
      <c r="N48" s="17" t="str">
        <f t="shared" ca="1" si="70"/>
        <v/>
      </c>
      <c r="O48" s="18" t="str">
        <f t="shared" ca="1" si="71"/>
        <v/>
      </c>
      <c r="P48" s="18" t="str">
        <f t="shared" ca="1" si="3"/>
        <v/>
      </c>
      <c r="Q48" s="18" t="str">
        <f t="shared" ca="1" si="72"/>
        <v/>
      </c>
      <c r="R48" s="39"/>
      <c r="V48" s="29">
        <v>40840</v>
      </c>
      <c r="W48" s="19">
        <f t="shared" ca="1" si="11"/>
        <v>1.5089826796200079E-2</v>
      </c>
      <c r="X48" s="17">
        <f t="shared" si="12"/>
        <v>6.2120691286486895E-3</v>
      </c>
      <c r="AA48" s="31">
        <v>-1.8000000000000099E-2</v>
      </c>
      <c r="AB48" s="32">
        <f t="shared" ca="1" si="73"/>
        <v>19</v>
      </c>
      <c r="AC48" s="32">
        <f t="shared" si="74"/>
        <v>17</v>
      </c>
      <c r="AG48" s="33">
        <v>-1.8000000000000099E-2</v>
      </c>
      <c r="AH48" s="34">
        <f t="shared" ca="1" si="13"/>
        <v>0</v>
      </c>
      <c r="AI48" s="35">
        <f t="shared" ca="1" si="14"/>
        <v>0</v>
      </c>
      <c r="AJ48" s="35">
        <f t="shared" ca="1" si="15"/>
        <v>0</v>
      </c>
      <c r="AK48" s="35">
        <f t="shared" ca="1" si="16"/>
        <v>0</v>
      </c>
      <c r="AL48" s="35">
        <f t="shared" ca="1" si="17"/>
        <v>0</v>
      </c>
      <c r="AM48" s="35">
        <f t="shared" ca="1" si="18"/>
        <v>0</v>
      </c>
      <c r="AN48" s="35">
        <f t="shared" ca="1" si="19"/>
        <v>0</v>
      </c>
      <c r="AO48" s="35">
        <f t="shared" ca="1" si="20"/>
        <v>0</v>
      </c>
      <c r="AP48" s="35">
        <f t="shared" ca="1" si="21"/>
        <v>0</v>
      </c>
      <c r="AQ48" s="35">
        <f t="shared" ca="1" si="22"/>
        <v>0</v>
      </c>
      <c r="AR48" s="35">
        <f t="shared" ca="1" si="23"/>
        <v>0</v>
      </c>
      <c r="AS48" s="35">
        <f t="shared" ca="1" si="24"/>
        <v>0</v>
      </c>
      <c r="AT48" s="35">
        <f t="shared" ca="1" si="25"/>
        <v>0</v>
      </c>
      <c r="AU48" s="35">
        <f t="shared" ca="1" si="26"/>
        <v>0</v>
      </c>
      <c r="AV48" s="35">
        <f t="shared" ca="1" si="27"/>
        <v>0</v>
      </c>
      <c r="AW48" s="35">
        <f t="shared" ca="1" si="28"/>
        <v>0</v>
      </c>
      <c r="AX48" s="35">
        <f t="shared" ca="1" si="29"/>
        <v>0</v>
      </c>
      <c r="AY48" s="35">
        <f t="shared" ca="1" si="30"/>
        <v>0</v>
      </c>
      <c r="AZ48" s="35">
        <f t="shared" ca="1" si="31"/>
        <v>0</v>
      </c>
      <c r="BA48" s="35">
        <f t="shared" ca="1" si="32"/>
        <v>0</v>
      </c>
      <c r="BB48" s="35">
        <f t="shared" ca="1" si="33"/>
        <v>1</v>
      </c>
      <c r="BC48" s="35">
        <f t="shared" ca="1" si="34"/>
        <v>0</v>
      </c>
      <c r="BD48" s="35">
        <f t="shared" ca="1" si="35"/>
        <v>0</v>
      </c>
      <c r="BE48" s="35">
        <f t="shared" ca="1" si="36"/>
        <v>0</v>
      </c>
      <c r="BF48" s="35">
        <f t="shared" ca="1" si="37"/>
        <v>1</v>
      </c>
      <c r="BG48" s="36">
        <f t="shared" ca="1" si="38"/>
        <v>2</v>
      </c>
      <c r="BH48" s="35">
        <f t="shared" ca="1" si="39"/>
        <v>1</v>
      </c>
      <c r="BI48" s="35">
        <f t="shared" ca="1" si="40"/>
        <v>1</v>
      </c>
      <c r="BJ48" s="35">
        <f t="shared" ca="1" si="41"/>
        <v>3</v>
      </c>
      <c r="BK48" s="35">
        <f t="shared" ca="1" si="42"/>
        <v>2</v>
      </c>
      <c r="BL48" s="35">
        <f t="shared" ca="1" si="43"/>
        <v>0</v>
      </c>
      <c r="BM48" s="35">
        <f t="shared" ca="1" si="44"/>
        <v>2</v>
      </c>
      <c r="BN48" s="35">
        <f t="shared" ca="1" si="45"/>
        <v>2</v>
      </c>
      <c r="BO48" s="35">
        <f t="shared" ca="1" si="46"/>
        <v>1</v>
      </c>
      <c r="BP48" s="35">
        <f t="shared" ca="1" si="47"/>
        <v>0</v>
      </c>
      <c r="BQ48" s="35">
        <f t="shared" ca="1" si="48"/>
        <v>1</v>
      </c>
      <c r="BR48" s="35">
        <f t="shared" ca="1" si="49"/>
        <v>1</v>
      </c>
      <c r="BS48" s="35">
        <f t="shared" ca="1" si="50"/>
        <v>0</v>
      </c>
      <c r="BT48" s="35">
        <f t="shared" ca="1" si="51"/>
        <v>1</v>
      </c>
      <c r="BU48" s="35">
        <f t="shared" ca="1" si="52"/>
        <v>0</v>
      </c>
      <c r="BV48" s="35">
        <f t="shared" ca="1" si="53"/>
        <v>0</v>
      </c>
      <c r="BW48" s="35">
        <f t="shared" ca="1" si="54"/>
        <v>0</v>
      </c>
      <c r="BX48" s="35">
        <f t="shared" ca="1" si="55"/>
        <v>0</v>
      </c>
      <c r="BY48" s="35">
        <f t="shared" ca="1" si="56"/>
        <v>0</v>
      </c>
      <c r="BZ48" s="35">
        <f t="shared" ca="1" si="57"/>
        <v>0</v>
      </c>
      <c r="CA48" s="35">
        <f t="shared" ca="1" si="58"/>
        <v>0</v>
      </c>
      <c r="CB48" s="35">
        <f t="shared" ca="1" si="59"/>
        <v>0</v>
      </c>
      <c r="CC48" s="35">
        <f t="shared" ca="1" si="60"/>
        <v>0</v>
      </c>
      <c r="CD48" s="35">
        <f t="shared" ca="1" si="61"/>
        <v>0</v>
      </c>
      <c r="CE48" s="35">
        <f t="shared" ca="1" si="62"/>
        <v>0</v>
      </c>
      <c r="CF48" s="35">
        <f t="shared" ca="1" si="63"/>
        <v>0</v>
      </c>
      <c r="CG48" s="35">
        <f t="shared" ca="1" si="64"/>
        <v>0</v>
      </c>
      <c r="CH48" s="35">
        <f t="shared" ca="1" si="65"/>
        <v>0</v>
      </c>
      <c r="CI48" s="35">
        <f t="shared" ca="1" si="66"/>
        <v>0</v>
      </c>
      <c r="CJ48" s="35">
        <f t="shared" ca="1" si="67"/>
        <v>0</v>
      </c>
      <c r="CK48" s="35">
        <f t="shared" ca="1" si="68"/>
        <v>0</v>
      </c>
      <c r="CL48" s="37">
        <f t="shared" ca="1" si="69"/>
        <v>0</v>
      </c>
    </row>
    <row r="49" spans="3:90">
      <c r="C49" s="29">
        <v>40841</v>
      </c>
      <c r="D49" s="19">
        <f ca="1">VLOOKUP(C49,MarketData!$B$7:$C$5000,2)</f>
        <v>747.7</v>
      </c>
      <c r="E49" s="17">
        <f>VLOOKUP('Beta-GARCH'!C49,MarketData!$E$7:$F$5000,2)</f>
        <v>66.319999999999993</v>
      </c>
      <c r="F49" s="17">
        <f t="shared" ca="1" si="8"/>
        <v>96.070822840109045</v>
      </c>
      <c r="G49" s="17">
        <f t="shared" si="9"/>
        <v>93.185333516519123</v>
      </c>
      <c r="H49" s="18" t="str">
        <f t="array" aca="1" ref="H49" ca="1">IF(ROW()-ROW($C$14)&gt;=$C$3,IF($C$8,_xlfn.COVARIANCE.P(OFFSET(E49,-$C$3+1,0):E49/OFFSET(E48,-$C$3+1,0):E48,OFFSET(D49,-$C$3+1,0):D49/OFFSET(D48,-$C$3+1,0):D48)/_xlfn.VAR.P(OFFSET(D49,-$C$3+1,0):D49/OFFSET(D48,-$C$3+1,0):D48),$C$9),"")</f>
        <v/>
      </c>
      <c r="I49" s="19" t="str">
        <f t="array" aca="1" ref="I49" ca="1">IF(ROW()-ROW($C$14)&gt;=$C$3,_xlfn.VAR.P(OFFSET(E49,-$C$3+1,0):E49/OFFSET(E48,-$C$3+1,0):E48),"")</f>
        <v/>
      </c>
      <c r="J49" s="19" t="str">
        <f t="array" aca="1" ref="J49" ca="1">IF(ROW()-ROW($C$14)&gt;=$C$3,_xlfn.VAR.P(OFFSET(D49,-$C$3+1,0):D49/OFFSET(D48,-$C$3+1,0):D48),"")</f>
        <v/>
      </c>
      <c r="K49" s="19" t="e">
        <f t="shared" ca="1" si="10"/>
        <v>#VALUE!</v>
      </c>
      <c r="L49" s="19" t="str">
        <f t="array" aca="1" ref="L49" ca="1">IF(ROW()-ROW($C$14)&lt;$C$3,"",IF(L48="",_xlfn.VAR.P(OFFSET(E49,-$C$3+1,0):E49/OFFSET(E48,-$C$3+1,0):E48),$C$4*L48+$C$5*(1-$C$4)*(E49/E48-1)^2+(1-$C$4)*(1-$C$5)*$C$6))</f>
        <v/>
      </c>
      <c r="M49" s="30" t="str">
        <f t="array" aca="1" ref="M49" ca="1">IF(ROW()-ROW($C$14)&gt;=$C$3,_xlfn.VAR.P(OFFSET(D49,-$C$3+1,0):D49/OFFSET(D48,-$C$3+1,0):D48)*H49^2,"")</f>
        <v/>
      </c>
      <c r="N49" s="17" t="str">
        <f t="shared" ca="1" si="70"/>
        <v/>
      </c>
      <c r="O49" s="18" t="str">
        <f t="shared" ca="1" si="71"/>
        <v/>
      </c>
      <c r="P49" s="18" t="str">
        <f t="shared" ca="1" si="3"/>
        <v/>
      </c>
      <c r="Q49" s="18" t="str">
        <f t="shared" ca="1" si="72"/>
        <v/>
      </c>
      <c r="R49" s="39"/>
      <c r="V49" s="29">
        <v>40841</v>
      </c>
      <c r="W49" s="19">
        <f t="shared" ca="1" si="11"/>
        <v>-1.0245684634120567E-2</v>
      </c>
      <c r="X49" s="17">
        <f t="shared" si="12"/>
        <v>-2.5135955095339835E-2</v>
      </c>
      <c r="AA49" s="31">
        <v>-2.0000000000000101E-2</v>
      </c>
      <c r="AB49" s="32">
        <f t="shared" ca="1" si="73"/>
        <v>16</v>
      </c>
      <c r="AC49" s="32">
        <f t="shared" si="74"/>
        <v>15</v>
      </c>
      <c r="AG49" s="33">
        <v>-2.0000000000000101E-2</v>
      </c>
      <c r="AH49" s="34">
        <f t="shared" ca="1" si="13"/>
        <v>0</v>
      </c>
      <c r="AI49" s="35">
        <f t="shared" ca="1" si="14"/>
        <v>0</v>
      </c>
      <c r="AJ49" s="35">
        <f t="shared" ca="1" si="15"/>
        <v>0</v>
      </c>
      <c r="AK49" s="35">
        <f t="shared" ca="1" si="16"/>
        <v>0</v>
      </c>
      <c r="AL49" s="35">
        <f t="shared" ca="1" si="17"/>
        <v>0</v>
      </c>
      <c r="AM49" s="35">
        <f t="shared" ca="1" si="18"/>
        <v>0</v>
      </c>
      <c r="AN49" s="35">
        <f t="shared" ca="1" si="19"/>
        <v>0</v>
      </c>
      <c r="AO49" s="35">
        <f t="shared" ca="1" si="20"/>
        <v>0</v>
      </c>
      <c r="AP49" s="35">
        <f t="shared" ca="1" si="21"/>
        <v>0</v>
      </c>
      <c r="AQ49" s="35">
        <f t="shared" ca="1" si="22"/>
        <v>0</v>
      </c>
      <c r="AR49" s="35">
        <f t="shared" ca="1" si="23"/>
        <v>0</v>
      </c>
      <c r="AS49" s="35">
        <f t="shared" ca="1" si="24"/>
        <v>0</v>
      </c>
      <c r="AT49" s="35">
        <f t="shared" ca="1" si="25"/>
        <v>0</v>
      </c>
      <c r="AU49" s="35">
        <f t="shared" ca="1" si="26"/>
        <v>0</v>
      </c>
      <c r="AV49" s="35">
        <f t="shared" ca="1" si="27"/>
        <v>0</v>
      </c>
      <c r="AW49" s="35">
        <f t="shared" ca="1" si="28"/>
        <v>0</v>
      </c>
      <c r="AX49" s="35">
        <f t="shared" ca="1" si="29"/>
        <v>0</v>
      </c>
      <c r="AY49" s="35">
        <f t="shared" ca="1" si="30"/>
        <v>0</v>
      </c>
      <c r="AZ49" s="35">
        <f t="shared" ca="1" si="31"/>
        <v>0</v>
      </c>
      <c r="BA49" s="35">
        <f t="shared" ca="1" si="32"/>
        <v>0</v>
      </c>
      <c r="BB49" s="35">
        <f t="shared" ca="1" si="33"/>
        <v>0</v>
      </c>
      <c r="BC49" s="35">
        <f t="shared" ca="1" si="34"/>
        <v>0</v>
      </c>
      <c r="BD49" s="35">
        <f t="shared" ca="1" si="35"/>
        <v>0</v>
      </c>
      <c r="BE49" s="35">
        <f t="shared" ca="1" si="36"/>
        <v>2</v>
      </c>
      <c r="BF49" s="35">
        <f t="shared" ca="1" si="37"/>
        <v>1</v>
      </c>
      <c r="BG49" s="36">
        <f t="shared" ca="1" si="38"/>
        <v>1</v>
      </c>
      <c r="BH49" s="35">
        <f t="shared" ca="1" si="39"/>
        <v>2</v>
      </c>
      <c r="BI49" s="35">
        <f t="shared" ca="1" si="40"/>
        <v>1</v>
      </c>
      <c r="BJ49" s="35">
        <f t="shared" ca="1" si="41"/>
        <v>0</v>
      </c>
      <c r="BK49" s="35">
        <f t="shared" ca="1" si="42"/>
        <v>0</v>
      </c>
      <c r="BL49" s="35">
        <f t="shared" ca="1" si="43"/>
        <v>0</v>
      </c>
      <c r="BM49" s="35">
        <f t="shared" ca="1" si="44"/>
        <v>0</v>
      </c>
      <c r="BN49" s="35">
        <f t="shared" ca="1" si="45"/>
        <v>0</v>
      </c>
      <c r="BO49" s="35">
        <f t="shared" ca="1" si="46"/>
        <v>1</v>
      </c>
      <c r="BP49" s="35">
        <f t="shared" ca="1" si="47"/>
        <v>2</v>
      </c>
      <c r="BQ49" s="35">
        <f t="shared" ca="1" si="48"/>
        <v>2</v>
      </c>
      <c r="BR49" s="35">
        <f t="shared" ca="1" si="49"/>
        <v>1</v>
      </c>
      <c r="BS49" s="35">
        <f t="shared" ca="1" si="50"/>
        <v>1</v>
      </c>
      <c r="BT49" s="35">
        <f t="shared" ca="1" si="51"/>
        <v>0</v>
      </c>
      <c r="BU49" s="35">
        <f t="shared" ca="1" si="52"/>
        <v>1</v>
      </c>
      <c r="BV49" s="35">
        <f t="shared" ca="1" si="53"/>
        <v>0</v>
      </c>
      <c r="BW49" s="35">
        <f t="shared" ca="1" si="54"/>
        <v>1</v>
      </c>
      <c r="BX49" s="35">
        <f t="shared" ca="1" si="55"/>
        <v>0</v>
      </c>
      <c r="BY49" s="35">
        <f t="shared" ca="1" si="56"/>
        <v>0</v>
      </c>
      <c r="BZ49" s="35">
        <f t="shared" ca="1" si="57"/>
        <v>0</v>
      </c>
      <c r="CA49" s="35">
        <f t="shared" ca="1" si="58"/>
        <v>0</v>
      </c>
      <c r="CB49" s="35">
        <f t="shared" ca="1" si="59"/>
        <v>0</v>
      </c>
      <c r="CC49" s="35">
        <f t="shared" ca="1" si="60"/>
        <v>0</v>
      </c>
      <c r="CD49" s="35">
        <f t="shared" ca="1" si="61"/>
        <v>0</v>
      </c>
      <c r="CE49" s="35">
        <f t="shared" ca="1" si="62"/>
        <v>0</v>
      </c>
      <c r="CF49" s="35">
        <f t="shared" ca="1" si="63"/>
        <v>0</v>
      </c>
      <c r="CG49" s="35">
        <f t="shared" ca="1" si="64"/>
        <v>0</v>
      </c>
      <c r="CH49" s="35">
        <f t="shared" ca="1" si="65"/>
        <v>0</v>
      </c>
      <c r="CI49" s="35">
        <f t="shared" ca="1" si="66"/>
        <v>0</v>
      </c>
      <c r="CJ49" s="35">
        <f t="shared" ca="1" si="67"/>
        <v>0</v>
      </c>
      <c r="CK49" s="35">
        <f t="shared" ca="1" si="68"/>
        <v>0</v>
      </c>
      <c r="CL49" s="37">
        <f t="shared" ca="1" si="69"/>
        <v>0</v>
      </c>
    </row>
    <row r="50" spans="3:90">
      <c r="C50" s="29">
        <v>40842</v>
      </c>
      <c r="D50" s="19">
        <f ca="1">VLOOKUP(C50,MarketData!$B$7:$C$5000,2)</f>
        <v>746.48</v>
      </c>
      <c r="E50" s="17">
        <f>VLOOKUP('Beta-GARCH'!C50,MarketData!$E$7:$F$5000,2)</f>
        <v>66.889999000000003</v>
      </c>
      <c r="F50" s="17">
        <f t="shared" ca="1" si="8"/>
        <v>95.914066916790958</v>
      </c>
      <c r="G50" s="17">
        <f t="shared" si="9"/>
        <v>93.986231389243542</v>
      </c>
      <c r="H50" s="18" t="str">
        <f t="array" aca="1" ref="H50" ca="1">IF(ROW()-ROW($C$14)&gt;=$C$3,IF($C$8,_xlfn.COVARIANCE.P(OFFSET(E50,-$C$3+1,0):E50/OFFSET(E49,-$C$3+1,0):E49,OFFSET(D50,-$C$3+1,0):D50/OFFSET(D49,-$C$3+1,0):D49)/_xlfn.VAR.P(OFFSET(D50,-$C$3+1,0):D50/OFFSET(D49,-$C$3+1,0):D49),$C$9),"")</f>
        <v/>
      </c>
      <c r="I50" s="19" t="str">
        <f t="array" aca="1" ref="I50" ca="1">IF(ROW()-ROW($C$14)&gt;=$C$3,_xlfn.VAR.P(OFFSET(E50,-$C$3+1,0):E50/OFFSET(E49,-$C$3+1,0):E49),"")</f>
        <v/>
      </c>
      <c r="J50" s="19" t="str">
        <f t="array" aca="1" ref="J50" ca="1">IF(ROW()-ROW($C$14)&gt;=$C$3,_xlfn.VAR.P(OFFSET(D50,-$C$3+1,0):D50/OFFSET(D49,-$C$3+1,0):D49),"")</f>
        <v/>
      </c>
      <c r="K50" s="19" t="e">
        <f t="shared" ca="1" si="10"/>
        <v>#VALUE!</v>
      </c>
      <c r="L50" s="19" t="str">
        <f t="array" aca="1" ref="L50" ca="1">IF(ROW()-ROW($C$14)&lt;$C$3,"",IF(L49="",_xlfn.VAR.P(OFFSET(E50,-$C$3+1,0):E50/OFFSET(E49,-$C$3+1,0):E49),$C$4*L49+$C$5*(1-$C$4)*(E50/E49-1)^2+(1-$C$4)*(1-$C$5)*$C$6))</f>
        <v/>
      </c>
      <c r="M50" s="30" t="str">
        <f t="array" aca="1" ref="M50" ca="1">IF(ROW()-ROW($C$14)&gt;=$C$3,_xlfn.VAR.P(OFFSET(D50,-$C$3+1,0):D50/OFFSET(D49,-$C$3+1,0):D49)*H50^2,"")</f>
        <v/>
      </c>
      <c r="N50" s="17" t="str">
        <f t="shared" ca="1" si="70"/>
        <v/>
      </c>
      <c r="O50" s="18" t="str">
        <f t="shared" ca="1" si="71"/>
        <v/>
      </c>
      <c r="P50" s="18" t="str">
        <f t="shared" ca="1" si="3"/>
        <v/>
      </c>
      <c r="Q50" s="18" t="str">
        <f t="shared" ca="1" si="72"/>
        <v/>
      </c>
      <c r="R50" s="39"/>
      <c r="V50" s="29">
        <v>40842</v>
      </c>
      <c r="W50" s="19">
        <f t="shared" ca="1" si="11"/>
        <v>-1.6316704560652706E-3</v>
      </c>
      <c r="X50" s="17">
        <f t="shared" si="12"/>
        <v>8.5946773220748618E-3</v>
      </c>
      <c r="AA50" s="31">
        <v>-2.2000000000000099E-2</v>
      </c>
      <c r="AB50" s="32">
        <f t="shared" ca="1" si="73"/>
        <v>8</v>
      </c>
      <c r="AC50" s="32">
        <f t="shared" si="74"/>
        <v>15</v>
      </c>
      <c r="AG50" s="33">
        <v>-2.2000000000000099E-2</v>
      </c>
      <c r="AH50" s="34">
        <f t="shared" ca="1" si="13"/>
        <v>0</v>
      </c>
      <c r="AI50" s="35">
        <f t="shared" ca="1" si="14"/>
        <v>0</v>
      </c>
      <c r="AJ50" s="35">
        <f t="shared" ca="1" si="15"/>
        <v>0</v>
      </c>
      <c r="AK50" s="35">
        <f t="shared" ca="1" si="16"/>
        <v>0</v>
      </c>
      <c r="AL50" s="35">
        <f t="shared" ca="1" si="17"/>
        <v>0</v>
      </c>
      <c r="AM50" s="35">
        <f t="shared" ca="1" si="18"/>
        <v>0</v>
      </c>
      <c r="AN50" s="35">
        <f t="shared" ca="1" si="19"/>
        <v>0</v>
      </c>
      <c r="AO50" s="35">
        <f t="shared" ca="1" si="20"/>
        <v>0</v>
      </c>
      <c r="AP50" s="35">
        <f t="shared" ca="1" si="21"/>
        <v>0</v>
      </c>
      <c r="AQ50" s="35">
        <f t="shared" ca="1" si="22"/>
        <v>0</v>
      </c>
      <c r="AR50" s="35">
        <f t="shared" ca="1" si="23"/>
        <v>0</v>
      </c>
      <c r="AS50" s="35">
        <f t="shared" ca="1" si="24"/>
        <v>0</v>
      </c>
      <c r="AT50" s="35">
        <f t="shared" ca="1" si="25"/>
        <v>1</v>
      </c>
      <c r="AU50" s="35">
        <f t="shared" ca="1" si="26"/>
        <v>0</v>
      </c>
      <c r="AV50" s="35">
        <f t="shared" ca="1" si="27"/>
        <v>0</v>
      </c>
      <c r="AW50" s="35">
        <f t="shared" ca="1" si="28"/>
        <v>0</v>
      </c>
      <c r="AX50" s="35">
        <f t="shared" ca="1" si="29"/>
        <v>0</v>
      </c>
      <c r="AY50" s="35">
        <f t="shared" ca="1" si="30"/>
        <v>0</v>
      </c>
      <c r="AZ50" s="35">
        <f t="shared" ca="1" si="31"/>
        <v>0</v>
      </c>
      <c r="BA50" s="35">
        <f t="shared" ca="1" si="32"/>
        <v>0</v>
      </c>
      <c r="BB50" s="35">
        <f t="shared" ca="1" si="33"/>
        <v>0</v>
      </c>
      <c r="BC50" s="35">
        <f t="shared" ca="1" si="34"/>
        <v>0</v>
      </c>
      <c r="BD50" s="35">
        <f t="shared" ca="1" si="35"/>
        <v>0</v>
      </c>
      <c r="BE50" s="35">
        <f t="shared" ca="1" si="36"/>
        <v>0</v>
      </c>
      <c r="BF50" s="35">
        <f t="shared" ca="1" si="37"/>
        <v>0</v>
      </c>
      <c r="BG50" s="36">
        <f t="shared" ca="1" si="38"/>
        <v>0</v>
      </c>
      <c r="BH50" s="35">
        <f t="shared" ca="1" si="39"/>
        <v>0</v>
      </c>
      <c r="BI50" s="35">
        <f t="shared" ca="1" si="40"/>
        <v>0</v>
      </c>
      <c r="BJ50" s="35">
        <f t="shared" ca="1" si="41"/>
        <v>0</v>
      </c>
      <c r="BK50" s="35">
        <f t="shared" ca="1" si="42"/>
        <v>1</v>
      </c>
      <c r="BL50" s="35">
        <f t="shared" ca="1" si="43"/>
        <v>1</v>
      </c>
      <c r="BM50" s="35">
        <f t="shared" ca="1" si="44"/>
        <v>2</v>
      </c>
      <c r="BN50" s="35">
        <f t="shared" ca="1" si="45"/>
        <v>1</v>
      </c>
      <c r="BO50" s="35">
        <f t="shared" ca="1" si="46"/>
        <v>0</v>
      </c>
      <c r="BP50" s="35">
        <f t="shared" ca="1" si="47"/>
        <v>0</v>
      </c>
      <c r="BQ50" s="35">
        <f t="shared" ca="1" si="48"/>
        <v>0</v>
      </c>
      <c r="BR50" s="35">
        <f t="shared" ca="1" si="49"/>
        <v>1</v>
      </c>
      <c r="BS50" s="35">
        <f t="shared" ca="1" si="50"/>
        <v>1</v>
      </c>
      <c r="BT50" s="35">
        <f t="shared" ca="1" si="51"/>
        <v>0</v>
      </c>
      <c r="BU50" s="35">
        <f t="shared" ca="1" si="52"/>
        <v>0</v>
      </c>
      <c r="BV50" s="35">
        <f t="shared" ca="1" si="53"/>
        <v>0</v>
      </c>
      <c r="BW50" s="35">
        <f t="shared" ca="1" si="54"/>
        <v>0</v>
      </c>
      <c r="BX50" s="35">
        <f t="shared" ca="1" si="55"/>
        <v>0</v>
      </c>
      <c r="BY50" s="35">
        <f t="shared" ca="1" si="56"/>
        <v>0</v>
      </c>
      <c r="BZ50" s="35">
        <f t="shared" ca="1" si="57"/>
        <v>0</v>
      </c>
      <c r="CA50" s="35">
        <f t="shared" ca="1" si="58"/>
        <v>0</v>
      </c>
      <c r="CB50" s="35">
        <f t="shared" ca="1" si="59"/>
        <v>0</v>
      </c>
      <c r="CC50" s="35">
        <f t="shared" ca="1" si="60"/>
        <v>0</v>
      </c>
      <c r="CD50" s="35">
        <f t="shared" ca="1" si="61"/>
        <v>0</v>
      </c>
      <c r="CE50" s="35">
        <f t="shared" ca="1" si="62"/>
        <v>0</v>
      </c>
      <c r="CF50" s="35">
        <f t="shared" ca="1" si="63"/>
        <v>0</v>
      </c>
      <c r="CG50" s="35">
        <f t="shared" ca="1" si="64"/>
        <v>0</v>
      </c>
      <c r="CH50" s="35">
        <f t="shared" ca="1" si="65"/>
        <v>0</v>
      </c>
      <c r="CI50" s="35">
        <f t="shared" ca="1" si="66"/>
        <v>0</v>
      </c>
      <c r="CJ50" s="35">
        <f t="shared" ca="1" si="67"/>
        <v>0</v>
      </c>
      <c r="CK50" s="35">
        <f t="shared" ca="1" si="68"/>
        <v>0</v>
      </c>
      <c r="CL50" s="37">
        <f t="shared" ca="1" si="69"/>
        <v>0</v>
      </c>
    </row>
    <row r="51" spans="3:90">
      <c r="C51" s="29">
        <v>40843</v>
      </c>
      <c r="D51" s="19">
        <f ca="1">VLOOKUP(C51,MarketData!$B$7:$C$5000,2)</f>
        <v>762.79</v>
      </c>
      <c r="E51" s="17">
        <f>VLOOKUP('Beta-GARCH'!C51,MarketData!$E$7:$F$5000,2)</f>
        <v>69.260002</v>
      </c>
      <c r="F51" s="17">
        <f t="shared" ca="1" si="8"/>
        <v>98.009713727707336</v>
      </c>
      <c r="G51" s="17">
        <f t="shared" si="9"/>
        <v>97.316290496453291</v>
      </c>
      <c r="H51" s="18" t="str">
        <f t="array" aca="1" ref="H51" ca="1">IF(ROW()-ROW($C$14)&gt;=$C$3,IF($C$8,_xlfn.COVARIANCE.P(OFFSET(E51,-$C$3+1,0):E51/OFFSET(E50,-$C$3+1,0):E50,OFFSET(D51,-$C$3+1,0):D51/OFFSET(D50,-$C$3+1,0):D50)/_xlfn.VAR.P(OFFSET(D51,-$C$3+1,0):D51/OFFSET(D50,-$C$3+1,0):D50),$C$9),"")</f>
        <v/>
      </c>
      <c r="I51" s="19" t="str">
        <f t="array" aca="1" ref="I51" ca="1">IF(ROW()-ROW($C$14)&gt;=$C$3,_xlfn.VAR.P(OFFSET(E51,-$C$3+1,0):E51/OFFSET(E50,-$C$3+1,0):E50),"")</f>
        <v/>
      </c>
      <c r="J51" s="19" t="str">
        <f t="array" aca="1" ref="J51" ca="1">IF(ROW()-ROW($C$14)&gt;=$C$3,_xlfn.VAR.P(OFFSET(D51,-$C$3+1,0):D51/OFFSET(D50,-$C$3+1,0):D50),"")</f>
        <v/>
      </c>
      <c r="K51" s="19" t="e">
        <f t="shared" ca="1" si="10"/>
        <v>#VALUE!</v>
      </c>
      <c r="L51" s="19" t="str">
        <f t="array" aca="1" ref="L51" ca="1">IF(ROW()-ROW($C$14)&lt;$C$3,"",IF(L50="",_xlfn.VAR.P(OFFSET(E51,-$C$3+1,0):E51/OFFSET(E50,-$C$3+1,0):E50),$C$4*L50+$C$5*(1-$C$4)*(E51/E50-1)^2+(1-$C$4)*(1-$C$5)*$C$6))</f>
        <v/>
      </c>
      <c r="M51" s="30" t="str">
        <f t="array" aca="1" ref="M51" ca="1">IF(ROW()-ROW($C$14)&gt;=$C$3,_xlfn.VAR.P(OFFSET(D51,-$C$3+1,0):D51/OFFSET(D50,-$C$3+1,0):D50)*H51^2,"")</f>
        <v/>
      </c>
      <c r="N51" s="17" t="str">
        <f t="shared" ca="1" si="70"/>
        <v/>
      </c>
      <c r="O51" s="18" t="str">
        <f t="shared" ca="1" si="71"/>
        <v/>
      </c>
      <c r="P51" s="18" t="str">
        <f t="shared" ca="1" si="3"/>
        <v/>
      </c>
      <c r="Q51" s="18" t="str">
        <f t="shared" ca="1" si="72"/>
        <v/>
      </c>
      <c r="R51" s="39"/>
      <c r="V51" s="29">
        <v>40843</v>
      </c>
      <c r="W51" s="19">
        <f t="shared" ca="1" si="11"/>
        <v>2.1849212303075793E-2</v>
      </c>
      <c r="X51" s="17">
        <f t="shared" si="12"/>
        <v>3.5431350507270754E-2</v>
      </c>
      <c r="AA51" s="31">
        <v>-2.4000000000000101E-2</v>
      </c>
      <c r="AB51" s="32">
        <f t="shared" ca="1" si="73"/>
        <v>5</v>
      </c>
      <c r="AC51" s="32">
        <f t="shared" si="74"/>
        <v>8</v>
      </c>
      <c r="AG51" s="33">
        <v>-2.4000000000000101E-2</v>
      </c>
      <c r="AH51" s="34">
        <f t="shared" ca="1" si="13"/>
        <v>0</v>
      </c>
      <c r="AI51" s="35">
        <f t="shared" ca="1" si="14"/>
        <v>0</v>
      </c>
      <c r="AJ51" s="35">
        <f t="shared" ca="1" si="15"/>
        <v>0</v>
      </c>
      <c r="AK51" s="35">
        <f t="shared" ca="1" si="16"/>
        <v>0</v>
      </c>
      <c r="AL51" s="35">
        <f t="shared" ca="1" si="17"/>
        <v>0</v>
      </c>
      <c r="AM51" s="35">
        <f t="shared" ca="1" si="18"/>
        <v>0</v>
      </c>
      <c r="AN51" s="35">
        <f t="shared" ca="1" si="19"/>
        <v>0</v>
      </c>
      <c r="AO51" s="35">
        <f t="shared" ca="1" si="20"/>
        <v>0</v>
      </c>
      <c r="AP51" s="35">
        <f t="shared" ca="1" si="21"/>
        <v>0</v>
      </c>
      <c r="AQ51" s="35">
        <f t="shared" ca="1" si="22"/>
        <v>0</v>
      </c>
      <c r="AR51" s="35">
        <f t="shared" ca="1" si="23"/>
        <v>0</v>
      </c>
      <c r="AS51" s="35">
        <f t="shared" ca="1" si="24"/>
        <v>0</v>
      </c>
      <c r="AT51" s="35">
        <f t="shared" ca="1" si="25"/>
        <v>0</v>
      </c>
      <c r="AU51" s="35">
        <f t="shared" ca="1" si="26"/>
        <v>0</v>
      </c>
      <c r="AV51" s="35">
        <f t="shared" ca="1" si="27"/>
        <v>0</v>
      </c>
      <c r="AW51" s="35">
        <f t="shared" ca="1" si="28"/>
        <v>0</v>
      </c>
      <c r="AX51" s="35">
        <f t="shared" ca="1" si="29"/>
        <v>0</v>
      </c>
      <c r="AY51" s="35">
        <f t="shared" ca="1" si="30"/>
        <v>0</v>
      </c>
      <c r="AZ51" s="35">
        <f t="shared" ca="1" si="31"/>
        <v>0</v>
      </c>
      <c r="BA51" s="35">
        <f t="shared" ca="1" si="32"/>
        <v>0</v>
      </c>
      <c r="BB51" s="35">
        <f t="shared" ca="1" si="33"/>
        <v>0</v>
      </c>
      <c r="BC51" s="35">
        <f t="shared" ca="1" si="34"/>
        <v>1</v>
      </c>
      <c r="BD51" s="35">
        <f t="shared" ca="1" si="35"/>
        <v>0</v>
      </c>
      <c r="BE51" s="35">
        <f t="shared" ca="1" si="36"/>
        <v>0</v>
      </c>
      <c r="BF51" s="35">
        <f t="shared" ca="1" si="37"/>
        <v>0</v>
      </c>
      <c r="BG51" s="36">
        <f t="shared" ca="1" si="38"/>
        <v>1</v>
      </c>
      <c r="BH51" s="35">
        <f t="shared" ca="1" si="39"/>
        <v>0</v>
      </c>
      <c r="BI51" s="35">
        <f t="shared" ca="1" si="40"/>
        <v>0</v>
      </c>
      <c r="BJ51" s="35">
        <f t="shared" ca="1" si="41"/>
        <v>0</v>
      </c>
      <c r="BK51" s="35">
        <f t="shared" ca="1" si="42"/>
        <v>0</v>
      </c>
      <c r="BL51" s="35">
        <f t="shared" ca="1" si="43"/>
        <v>0</v>
      </c>
      <c r="BM51" s="35">
        <f t="shared" ca="1" si="44"/>
        <v>2</v>
      </c>
      <c r="BN51" s="35">
        <f t="shared" ca="1" si="45"/>
        <v>0</v>
      </c>
      <c r="BO51" s="35">
        <f t="shared" ca="1" si="46"/>
        <v>0</v>
      </c>
      <c r="BP51" s="35">
        <f t="shared" ca="1" si="47"/>
        <v>0</v>
      </c>
      <c r="BQ51" s="35">
        <f t="shared" ca="1" si="48"/>
        <v>0</v>
      </c>
      <c r="BR51" s="35">
        <f t="shared" ca="1" si="49"/>
        <v>1</v>
      </c>
      <c r="BS51" s="35">
        <f t="shared" ca="1" si="50"/>
        <v>0</v>
      </c>
      <c r="BT51" s="35">
        <f t="shared" ca="1" si="51"/>
        <v>0</v>
      </c>
      <c r="BU51" s="35">
        <f t="shared" ca="1" si="52"/>
        <v>0</v>
      </c>
      <c r="BV51" s="35">
        <f t="shared" ca="1" si="53"/>
        <v>0</v>
      </c>
      <c r="BW51" s="35">
        <f t="shared" ca="1" si="54"/>
        <v>0</v>
      </c>
      <c r="BX51" s="35">
        <f t="shared" ca="1" si="55"/>
        <v>0</v>
      </c>
      <c r="BY51" s="35">
        <f t="shared" ca="1" si="56"/>
        <v>0</v>
      </c>
      <c r="BZ51" s="35">
        <f t="shared" ca="1" si="57"/>
        <v>0</v>
      </c>
      <c r="CA51" s="35">
        <f t="shared" ca="1" si="58"/>
        <v>0</v>
      </c>
      <c r="CB51" s="35">
        <f t="shared" ca="1" si="59"/>
        <v>0</v>
      </c>
      <c r="CC51" s="35">
        <f t="shared" ca="1" si="60"/>
        <v>0</v>
      </c>
      <c r="CD51" s="35">
        <f t="shared" ca="1" si="61"/>
        <v>0</v>
      </c>
      <c r="CE51" s="35">
        <f t="shared" ca="1" si="62"/>
        <v>0</v>
      </c>
      <c r="CF51" s="35">
        <f t="shared" ca="1" si="63"/>
        <v>0</v>
      </c>
      <c r="CG51" s="35">
        <f t="shared" ca="1" si="64"/>
        <v>0</v>
      </c>
      <c r="CH51" s="35">
        <f t="shared" ca="1" si="65"/>
        <v>0</v>
      </c>
      <c r="CI51" s="35">
        <f t="shared" ca="1" si="66"/>
        <v>0</v>
      </c>
      <c r="CJ51" s="35">
        <f t="shared" ca="1" si="67"/>
        <v>0</v>
      </c>
      <c r="CK51" s="35">
        <f t="shared" ca="1" si="68"/>
        <v>0</v>
      </c>
      <c r="CL51" s="37">
        <f t="shared" ca="1" si="69"/>
        <v>0</v>
      </c>
    </row>
    <row r="52" spans="3:90">
      <c r="C52" s="29">
        <v>40844</v>
      </c>
      <c r="D52" s="19">
        <f ca="1">VLOOKUP(C52,MarketData!$B$7:$C$5000,2)</f>
        <v>771.43</v>
      </c>
      <c r="E52" s="17">
        <f>VLOOKUP('Beta-GARCH'!C52,MarketData!$E$7:$F$5000,2)</f>
        <v>69.660004000000001</v>
      </c>
      <c r="F52" s="17">
        <f t="shared" ca="1" si="8"/>
        <v>99.119854037107558</v>
      </c>
      <c r="G52" s="17">
        <f t="shared" si="9"/>
        <v>97.878327887546092</v>
      </c>
      <c r="H52" s="18" t="str">
        <f t="array" aca="1" ref="H52" ca="1">IF(ROW()-ROW($C$14)&gt;=$C$3,IF($C$8,_xlfn.COVARIANCE.P(OFFSET(E52,-$C$3+1,0):E52/OFFSET(E51,-$C$3+1,0):E51,OFFSET(D52,-$C$3+1,0):D52/OFFSET(D51,-$C$3+1,0):D51)/_xlfn.VAR.P(OFFSET(D52,-$C$3+1,0):D52/OFFSET(D51,-$C$3+1,0):D51),$C$9),"")</f>
        <v/>
      </c>
      <c r="I52" s="19" t="str">
        <f t="array" aca="1" ref="I52" ca="1">IF(ROW()-ROW($C$14)&gt;=$C$3,_xlfn.VAR.P(OFFSET(E52,-$C$3+1,0):E52/OFFSET(E51,-$C$3+1,0):E51),"")</f>
        <v/>
      </c>
      <c r="J52" s="19" t="str">
        <f t="array" aca="1" ref="J52" ca="1">IF(ROW()-ROW($C$14)&gt;=$C$3,_xlfn.VAR.P(OFFSET(D52,-$C$3+1,0):D52/OFFSET(D51,-$C$3+1,0):D51),"")</f>
        <v/>
      </c>
      <c r="K52" s="19" t="e">
        <f t="shared" ca="1" si="10"/>
        <v>#VALUE!</v>
      </c>
      <c r="L52" s="19" t="str">
        <f t="array" aca="1" ref="L52" ca="1">IF(ROW()-ROW($C$14)&lt;$C$3,"",IF(L51="",_xlfn.VAR.P(OFFSET(E52,-$C$3+1,0):E52/OFFSET(E51,-$C$3+1,0):E51),$C$4*L51+$C$5*(1-$C$4)*(E52/E51-1)^2+(1-$C$4)*(1-$C$5)*$C$6))</f>
        <v/>
      </c>
      <c r="M52" s="30" t="str">
        <f t="array" aca="1" ref="M52" ca="1">IF(ROW()-ROW($C$14)&gt;=$C$3,_xlfn.VAR.P(OFFSET(D52,-$C$3+1,0):D52/OFFSET(D51,-$C$3+1,0):D51)*H52^2,"")</f>
        <v/>
      </c>
      <c r="N52" s="17" t="str">
        <f t="shared" ca="1" si="70"/>
        <v/>
      </c>
      <c r="O52" s="18" t="str">
        <f t="shared" ca="1" si="71"/>
        <v/>
      </c>
      <c r="P52" s="18" t="str">
        <f t="shared" ca="1" si="3"/>
        <v/>
      </c>
      <c r="Q52" s="18" t="str">
        <f t="shared" ca="1" si="72"/>
        <v/>
      </c>
      <c r="R52" s="39"/>
      <c r="V52" s="29">
        <v>40844</v>
      </c>
      <c r="W52" s="19">
        <f t="shared" ca="1" si="11"/>
        <v>1.1326839628206908E-2</v>
      </c>
      <c r="X52" s="17">
        <f t="shared" si="12"/>
        <v>5.7753680111070071E-3</v>
      </c>
      <c r="AA52" s="31">
        <v>-2.6000000000000099E-2</v>
      </c>
      <c r="AB52" s="32">
        <f t="shared" ca="1" si="73"/>
        <v>5</v>
      </c>
      <c r="AC52" s="32">
        <f t="shared" si="74"/>
        <v>13</v>
      </c>
      <c r="AG52" s="33">
        <v>-2.6000000000000099E-2</v>
      </c>
      <c r="AH52" s="34">
        <f t="shared" ca="1" si="13"/>
        <v>0</v>
      </c>
      <c r="AI52" s="35">
        <f t="shared" ca="1" si="14"/>
        <v>0</v>
      </c>
      <c r="AJ52" s="35">
        <f t="shared" ca="1" si="15"/>
        <v>0</v>
      </c>
      <c r="AK52" s="35">
        <f t="shared" ca="1" si="16"/>
        <v>0</v>
      </c>
      <c r="AL52" s="35">
        <f t="shared" ca="1" si="17"/>
        <v>0</v>
      </c>
      <c r="AM52" s="35">
        <f t="shared" ca="1" si="18"/>
        <v>0</v>
      </c>
      <c r="AN52" s="35">
        <f t="shared" ca="1" si="19"/>
        <v>0</v>
      </c>
      <c r="AO52" s="35">
        <f t="shared" ca="1" si="20"/>
        <v>0</v>
      </c>
      <c r="AP52" s="35">
        <f t="shared" ca="1" si="21"/>
        <v>0</v>
      </c>
      <c r="AQ52" s="35">
        <f t="shared" ca="1" si="22"/>
        <v>0</v>
      </c>
      <c r="AR52" s="35">
        <f t="shared" ca="1" si="23"/>
        <v>0</v>
      </c>
      <c r="AS52" s="35">
        <f t="shared" ca="1" si="24"/>
        <v>0</v>
      </c>
      <c r="AT52" s="35">
        <f t="shared" ca="1" si="25"/>
        <v>0</v>
      </c>
      <c r="AU52" s="35">
        <f t="shared" ca="1" si="26"/>
        <v>0</v>
      </c>
      <c r="AV52" s="35">
        <f t="shared" ca="1" si="27"/>
        <v>0</v>
      </c>
      <c r="AW52" s="35">
        <f t="shared" ca="1" si="28"/>
        <v>0</v>
      </c>
      <c r="AX52" s="35">
        <f t="shared" ca="1" si="29"/>
        <v>0</v>
      </c>
      <c r="AY52" s="35">
        <f t="shared" ca="1" si="30"/>
        <v>0</v>
      </c>
      <c r="AZ52" s="35">
        <f t="shared" ca="1" si="31"/>
        <v>0</v>
      </c>
      <c r="BA52" s="35">
        <f t="shared" ca="1" si="32"/>
        <v>0</v>
      </c>
      <c r="BB52" s="35">
        <f t="shared" ca="1" si="33"/>
        <v>0</v>
      </c>
      <c r="BC52" s="35">
        <f t="shared" ca="1" si="34"/>
        <v>0</v>
      </c>
      <c r="BD52" s="35">
        <f t="shared" ca="1" si="35"/>
        <v>1</v>
      </c>
      <c r="BE52" s="35">
        <f t="shared" ca="1" si="36"/>
        <v>0</v>
      </c>
      <c r="BF52" s="35">
        <f t="shared" ca="1" si="37"/>
        <v>0</v>
      </c>
      <c r="BG52" s="36">
        <f t="shared" ca="1" si="38"/>
        <v>0</v>
      </c>
      <c r="BH52" s="35">
        <f t="shared" ca="1" si="39"/>
        <v>1</v>
      </c>
      <c r="BI52" s="35">
        <f t="shared" ca="1" si="40"/>
        <v>0</v>
      </c>
      <c r="BJ52" s="35">
        <f t="shared" ca="1" si="41"/>
        <v>0</v>
      </c>
      <c r="BK52" s="35">
        <f t="shared" ca="1" si="42"/>
        <v>0</v>
      </c>
      <c r="BL52" s="35">
        <f t="shared" ca="1" si="43"/>
        <v>1</v>
      </c>
      <c r="BM52" s="35">
        <f t="shared" ca="1" si="44"/>
        <v>1</v>
      </c>
      <c r="BN52" s="35">
        <f t="shared" ca="1" si="45"/>
        <v>0</v>
      </c>
      <c r="BO52" s="35">
        <f t="shared" ca="1" si="46"/>
        <v>0</v>
      </c>
      <c r="BP52" s="35">
        <f t="shared" ca="1" si="47"/>
        <v>0</v>
      </c>
      <c r="BQ52" s="35">
        <f t="shared" ca="1" si="48"/>
        <v>0</v>
      </c>
      <c r="BR52" s="35">
        <f t="shared" ca="1" si="49"/>
        <v>0</v>
      </c>
      <c r="BS52" s="35">
        <f t="shared" ca="1" si="50"/>
        <v>1</v>
      </c>
      <c r="BT52" s="35">
        <f t="shared" ca="1" si="51"/>
        <v>0</v>
      </c>
      <c r="BU52" s="35">
        <f t="shared" ca="1" si="52"/>
        <v>0</v>
      </c>
      <c r="BV52" s="35">
        <f t="shared" ca="1" si="53"/>
        <v>0</v>
      </c>
      <c r="BW52" s="35">
        <f t="shared" ca="1" si="54"/>
        <v>0</v>
      </c>
      <c r="BX52" s="35">
        <f t="shared" ca="1" si="55"/>
        <v>0</v>
      </c>
      <c r="BY52" s="35">
        <f t="shared" ca="1" si="56"/>
        <v>0</v>
      </c>
      <c r="BZ52" s="35">
        <f t="shared" ca="1" si="57"/>
        <v>0</v>
      </c>
      <c r="CA52" s="35">
        <f t="shared" ca="1" si="58"/>
        <v>0</v>
      </c>
      <c r="CB52" s="35">
        <f t="shared" ca="1" si="59"/>
        <v>0</v>
      </c>
      <c r="CC52" s="35">
        <f t="shared" ca="1" si="60"/>
        <v>0</v>
      </c>
      <c r="CD52" s="35">
        <f t="shared" ca="1" si="61"/>
        <v>0</v>
      </c>
      <c r="CE52" s="35">
        <f t="shared" ca="1" si="62"/>
        <v>0</v>
      </c>
      <c r="CF52" s="35">
        <f t="shared" ca="1" si="63"/>
        <v>0</v>
      </c>
      <c r="CG52" s="35">
        <f t="shared" ca="1" si="64"/>
        <v>0</v>
      </c>
      <c r="CH52" s="35">
        <f t="shared" ca="1" si="65"/>
        <v>0</v>
      </c>
      <c r="CI52" s="35">
        <f t="shared" ca="1" si="66"/>
        <v>0</v>
      </c>
      <c r="CJ52" s="35">
        <f t="shared" ca="1" si="67"/>
        <v>0</v>
      </c>
      <c r="CK52" s="35">
        <f t="shared" ca="1" si="68"/>
        <v>0</v>
      </c>
      <c r="CL52" s="37">
        <f t="shared" ca="1" si="69"/>
        <v>0</v>
      </c>
    </row>
    <row r="53" spans="3:90">
      <c r="C53" s="29">
        <v>40847</v>
      </c>
      <c r="D53" s="19">
        <f ca="1">VLOOKUP(C53,MarketData!$B$7:$C$5000,2)</f>
        <v>764.06</v>
      </c>
      <c r="E53" s="17">
        <f>VLOOKUP('Beta-GARCH'!C53,MarketData!$E$7:$F$5000,2)</f>
        <v>66.709998999999996</v>
      </c>
      <c r="F53" s="17">
        <f t="shared" ca="1" si="8"/>
        <v>98.172894074112236</v>
      </c>
      <c r="G53" s="17">
        <f t="shared" si="9"/>
        <v>93.733315827829571</v>
      </c>
      <c r="H53" s="18" t="str">
        <f t="array" aca="1" ref="H53" ca="1">IF(ROW()-ROW($C$14)&gt;=$C$3,IF($C$8,_xlfn.COVARIANCE.P(OFFSET(E53,-$C$3+1,0):E53/OFFSET(E52,-$C$3+1,0):E52,OFFSET(D53,-$C$3+1,0):D53/OFFSET(D52,-$C$3+1,0):D52)/_xlfn.VAR.P(OFFSET(D53,-$C$3+1,0):D53/OFFSET(D52,-$C$3+1,0):D52),$C$9),"")</f>
        <v/>
      </c>
      <c r="I53" s="19" t="str">
        <f t="array" aca="1" ref="I53" ca="1">IF(ROW()-ROW($C$14)&gt;=$C$3,_xlfn.VAR.P(OFFSET(E53,-$C$3+1,0):E53/OFFSET(E52,-$C$3+1,0):E52),"")</f>
        <v/>
      </c>
      <c r="J53" s="19" t="str">
        <f t="array" aca="1" ref="J53" ca="1">IF(ROW()-ROW($C$14)&gt;=$C$3,_xlfn.VAR.P(OFFSET(D53,-$C$3+1,0):D53/OFFSET(D52,-$C$3+1,0):D52),"")</f>
        <v/>
      </c>
      <c r="K53" s="19" t="e">
        <f t="shared" ca="1" si="10"/>
        <v>#VALUE!</v>
      </c>
      <c r="L53" s="19" t="str">
        <f t="array" aca="1" ref="L53" ca="1">IF(ROW()-ROW($C$14)&lt;$C$3,"",IF(L52="",_xlfn.VAR.P(OFFSET(E53,-$C$3+1,0):E53/OFFSET(E52,-$C$3+1,0):E52),$C$4*L52+$C$5*(1-$C$4)*(E53/E52-1)^2+(1-$C$4)*(1-$C$5)*$C$6))</f>
        <v/>
      </c>
      <c r="M53" s="30" t="str">
        <f t="array" aca="1" ref="M53" ca="1">IF(ROW()-ROW($C$14)&gt;=$C$3,_xlfn.VAR.P(OFFSET(D53,-$C$3+1,0):D53/OFFSET(D52,-$C$3+1,0):D52)*H53^2,"")</f>
        <v/>
      </c>
      <c r="N53" s="17" t="str">
        <f t="shared" ca="1" si="70"/>
        <v/>
      </c>
      <c r="O53" s="18" t="str">
        <f t="shared" ca="1" si="71"/>
        <v/>
      </c>
      <c r="P53" s="18" t="str">
        <f t="shared" ca="1" si="3"/>
        <v/>
      </c>
      <c r="Q53" s="18" t="str">
        <f t="shared" ca="1" si="72"/>
        <v/>
      </c>
      <c r="R53" s="39"/>
      <c r="V53" s="29">
        <v>40847</v>
      </c>
      <c r="W53" s="19">
        <f t="shared" ca="1" si="11"/>
        <v>-9.553686011692597E-3</v>
      </c>
      <c r="X53" s="17">
        <f t="shared" si="12"/>
        <v>-4.2348619445959357E-2</v>
      </c>
      <c r="AA53" s="31">
        <v>-2.8000000000000101E-2</v>
      </c>
      <c r="AB53" s="32">
        <f t="shared" ca="1" si="73"/>
        <v>2</v>
      </c>
      <c r="AC53" s="32">
        <f t="shared" si="74"/>
        <v>3</v>
      </c>
      <c r="AG53" s="33">
        <v>-2.8000000000000101E-2</v>
      </c>
      <c r="AH53" s="34">
        <f t="shared" ca="1" si="13"/>
        <v>0</v>
      </c>
      <c r="AI53" s="35">
        <f t="shared" ca="1" si="14"/>
        <v>0</v>
      </c>
      <c r="AJ53" s="35">
        <f t="shared" ca="1" si="15"/>
        <v>0</v>
      </c>
      <c r="AK53" s="35">
        <f t="shared" ca="1" si="16"/>
        <v>0</v>
      </c>
      <c r="AL53" s="35">
        <f t="shared" ca="1" si="17"/>
        <v>0</v>
      </c>
      <c r="AM53" s="35">
        <f t="shared" ca="1" si="18"/>
        <v>0</v>
      </c>
      <c r="AN53" s="35">
        <f t="shared" ca="1" si="19"/>
        <v>0</v>
      </c>
      <c r="AO53" s="35">
        <f t="shared" ca="1" si="20"/>
        <v>0</v>
      </c>
      <c r="AP53" s="35">
        <f t="shared" ca="1" si="21"/>
        <v>0</v>
      </c>
      <c r="AQ53" s="35">
        <f t="shared" ca="1" si="22"/>
        <v>0</v>
      </c>
      <c r="AR53" s="35">
        <f t="shared" ca="1" si="23"/>
        <v>0</v>
      </c>
      <c r="AS53" s="35">
        <f t="shared" ca="1" si="24"/>
        <v>0</v>
      </c>
      <c r="AT53" s="35">
        <f t="shared" ca="1" si="25"/>
        <v>0</v>
      </c>
      <c r="AU53" s="35">
        <f t="shared" ca="1" si="26"/>
        <v>0</v>
      </c>
      <c r="AV53" s="35">
        <f t="shared" ca="1" si="27"/>
        <v>0</v>
      </c>
      <c r="AW53" s="35">
        <f t="shared" ca="1" si="28"/>
        <v>0</v>
      </c>
      <c r="AX53" s="35">
        <f t="shared" ca="1" si="29"/>
        <v>0</v>
      </c>
      <c r="AY53" s="35">
        <f t="shared" ca="1" si="30"/>
        <v>0</v>
      </c>
      <c r="AZ53" s="35">
        <f t="shared" ca="1" si="31"/>
        <v>0</v>
      </c>
      <c r="BA53" s="35">
        <f t="shared" ca="1" si="32"/>
        <v>0</v>
      </c>
      <c r="BB53" s="35">
        <f t="shared" ca="1" si="33"/>
        <v>0</v>
      </c>
      <c r="BC53" s="35">
        <f t="shared" ca="1" si="34"/>
        <v>0</v>
      </c>
      <c r="BD53" s="35">
        <f t="shared" ca="1" si="35"/>
        <v>0</v>
      </c>
      <c r="BE53" s="35">
        <f t="shared" ca="1" si="36"/>
        <v>0</v>
      </c>
      <c r="BF53" s="35">
        <f t="shared" ca="1" si="37"/>
        <v>0</v>
      </c>
      <c r="BG53" s="36">
        <f t="shared" ca="1" si="38"/>
        <v>0</v>
      </c>
      <c r="BH53" s="35">
        <f t="shared" ca="1" si="39"/>
        <v>0</v>
      </c>
      <c r="BI53" s="35">
        <f t="shared" ca="1" si="40"/>
        <v>0</v>
      </c>
      <c r="BJ53" s="35">
        <f t="shared" ca="1" si="41"/>
        <v>0</v>
      </c>
      <c r="BK53" s="35">
        <f t="shared" ca="1" si="42"/>
        <v>1</v>
      </c>
      <c r="BL53" s="35">
        <f t="shared" ca="1" si="43"/>
        <v>0</v>
      </c>
      <c r="BM53" s="35">
        <f t="shared" ca="1" si="44"/>
        <v>0</v>
      </c>
      <c r="BN53" s="35">
        <f t="shared" ca="1" si="45"/>
        <v>0</v>
      </c>
      <c r="BO53" s="35">
        <f t="shared" ca="1" si="46"/>
        <v>1</v>
      </c>
      <c r="BP53" s="35">
        <f t="shared" ca="1" si="47"/>
        <v>0</v>
      </c>
      <c r="BQ53" s="35">
        <f t="shared" ca="1" si="48"/>
        <v>0</v>
      </c>
      <c r="BR53" s="35">
        <f t="shared" ca="1" si="49"/>
        <v>0</v>
      </c>
      <c r="BS53" s="35">
        <f t="shared" ca="1" si="50"/>
        <v>0</v>
      </c>
      <c r="BT53" s="35">
        <f t="shared" ca="1" si="51"/>
        <v>0</v>
      </c>
      <c r="BU53" s="35">
        <f t="shared" ca="1" si="52"/>
        <v>0</v>
      </c>
      <c r="BV53" s="35">
        <f t="shared" ca="1" si="53"/>
        <v>0</v>
      </c>
      <c r="BW53" s="35">
        <f t="shared" ca="1" si="54"/>
        <v>0</v>
      </c>
      <c r="BX53" s="35">
        <f t="shared" ca="1" si="55"/>
        <v>0</v>
      </c>
      <c r="BY53" s="35">
        <f t="shared" ca="1" si="56"/>
        <v>0</v>
      </c>
      <c r="BZ53" s="35">
        <f t="shared" ca="1" si="57"/>
        <v>0</v>
      </c>
      <c r="CA53" s="35">
        <f t="shared" ca="1" si="58"/>
        <v>0</v>
      </c>
      <c r="CB53" s="35">
        <f t="shared" ca="1" si="59"/>
        <v>0</v>
      </c>
      <c r="CC53" s="35">
        <f t="shared" ca="1" si="60"/>
        <v>0</v>
      </c>
      <c r="CD53" s="35">
        <f t="shared" ca="1" si="61"/>
        <v>0</v>
      </c>
      <c r="CE53" s="35">
        <f t="shared" ca="1" si="62"/>
        <v>0</v>
      </c>
      <c r="CF53" s="35">
        <f t="shared" ca="1" si="63"/>
        <v>0</v>
      </c>
      <c r="CG53" s="35">
        <f t="shared" ca="1" si="64"/>
        <v>0</v>
      </c>
      <c r="CH53" s="35">
        <f t="shared" ca="1" si="65"/>
        <v>0</v>
      </c>
      <c r="CI53" s="35">
        <f t="shared" ca="1" si="66"/>
        <v>0</v>
      </c>
      <c r="CJ53" s="35">
        <f t="shared" ca="1" si="67"/>
        <v>0</v>
      </c>
      <c r="CK53" s="35">
        <f t="shared" ca="1" si="68"/>
        <v>0</v>
      </c>
      <c r="CL53" s="37">
        <f t="shared" ca="1" si="69"/>
        <v>0</v>
      </c>
    </row>
    <row r="54" spans="3:90">
      <c r="C54" s="29">
        <v>40848</v>
      </c>
      <c r="D54" s="19">
        <f ca="1">VLOOKUP(C54,MarketData!$B$7:$C$5000,2)</f>
        <v>754.5</v>
      </c>
      <c r="E54" s="17">
        <f>VLOOKUP('Beta-GARCH'!C54,MarketData!$E$7:$F$5000,2)</f>
        <v>65.260002</v>
      </c>
      <c r="F54" s="17">
        <f t="shared" ca="1" si="8"/>
        <v>96.944544379914788</v>
      </c>
      <c r="G54" s="17">
        <f t="shared" si="9"/>
        <v>91.695944687254311</v>
      </c>
      <c r="H54" s="18" t="str">
        <f t="array" aca="1" ref="H54" ca="1">IF(ROW()-ROW($C$14)&gt;=$C$3,IF($C$8,_xlfn.COVARIANCE.P(OFFSET(E54,-$C$3+1,0):E54/OFFSET(E53,-$C$3+1,0):E53,OFFSET(D54,-$C$3+1,0):D54/OFFSET(D53,-$C$3+1,0):D53)/_xlfn.VAR.P(OFFSET(D54,-$C$3+1,0):D54/OFFSET(D53,-$C$3+1,0):D53),$C$9),"")</f>
        <v/>
      </c>
      <c r="I54" s="19" t="str">
        <f t="array" aca="1" ref="I54" ca="1">IF(ROW()-ROW($C$14)&gt;=$C$3,_xlfn.VAR.P(OFFSET(E54,-$C$3+1,0):E54/OFFSET(E53,-$C$3+1,0):E53),"")</f>
        <v/>
      </c>
      <c r="J54" s="19" t="str">
        <f t="array" aca="1" ref="J54" ca="1">IF(ROW()-ROW($C$14)&gt;=$C$3,_xlfn.VAR.P(OFFSET(D54,-$C$3+1,0):D54/OFFSET(D53,-$C$3+1,0):D53),"")</f>
        <v/>
      </c>
      <c r="K54" s="19" t="e">
        <f t="shared" ca="1" si="10"/>
        <v>#VALUE!</v>
      </c>
      <c r="L54" s="19" t="str">
        <f t="array" aca="1" ref="L54" ca="1">IF(ROW()-ROW($C$14)&lt;$C$3,"",IF(L53="",_xlfn.VAR.P(OFFSET(E54,-$C$3+1,0):E54/OFFSET(E53,-$C$3+1,0):E53),$C$4*L53+$C$5*(1-$C$4)*(E54/E53-1)^2+(1-$C$4)*(1-$C$5)*$C$6))</f>
        <v/>
      </c>
      <c r="M54" s="30" t="str">
        <f t="array" aca="1" ref="M54" ca="1">IF(ROW()-ROW($C$14)&gt;=$C$3,_xlfn.VAR.P(OFFSET(D54,-$C$3+1,0):D54/OFFSET(D53,-$C$3+1,0):D53)*H54^2,"")</f>
        <v/>
      </c>
      <c r="N54" s="17" t="str">
        <f t="shared" ca="1" si="70"/>
        <v/>
      </c>
      <c r="O54" s="18" t="str">
        <f t="shared" ca="1" si="71"/>
        <v/>
      </c>
      <c r="P54" s="18" t="str">
        <f t="shared" ca="1" si="3"/>
        <v/>
      </c>
      <c r="Q54" s="18" t="str">
        <f t="shared" ca="1" si="72"/>
        <v/>
      </c>
      <c r="R54" s="39"/>
      <c r="V54" s="29">
        <v>40848</v>
      </c>
      <c r="W54" s="19">
        <f t="shared" ca="1" si="11"/>
        <v>-1.2512106379080068E-2</v>
      </c>
      <c r="X54" s="17">
        <f t="shared" si="12"/>
        <v>-2.173582703846233E-2</v>
      </c>
      <c r="AA54" s="31">
        <v>-3.00000000000001E-2</v>
      </c>
      <c r="AB54" s="32">
        <f t="shared" ca="1" si="73"/>
        <v>4</v>
      </c>
      <c r="AC54" s="32">
        <f t="shared" si="74"/>
        <v>3</v>
      </c>
      <c r="AG54" s="33">
        <v>-3.00000000000001E-2</v>
      </c>
      <c r="AH54" s="34">
        <f t="shared" ca="1" si="13"/>
        <v>0</v>
      </c>
      <c r="AI54" s="35">
        <f t="shared" ca="1" si="14"/>
        <v>0</v>
      </c>
      <c r="AJ54" s="35">
        <f t="shared" ca="1" si="15"/>
        <v>0</v>
      </c>
      <c r="AK54" s="35">
        <f t="shared" ca="1" si="16"/>
        <v>0</v>
      </c>
      <c r="AL54" s="35">
        <f t="shared" ca="1" si="17"/>
        <v>0</v>
      </c>
      <c r="AM54" s="35">
        <f t="shared" ca="1" si="18"/>
        <v>0</v>
      </c>
      <c r="AN54" s="35">
        <f t="shared" ca="1" si="19"/>
        <v>0</v>
      </c>
      <c r="AO54" s="35">
        <f t="shared" ca="1" si="20"/>
        <v>0</v>
      </c>
      <c r="AP54" s="35">
        <f t="shared" ca="1" si="21"/>
        <v>0</v>
      </c>
      <c r="AQ54" s="35">
        <f t="shared" ca="1" si="22"/>
        <v>0</v>
      </c>
      <c r="AR54" s="35">
        <f t="shared" ca="1" si="23"/>
        <v>0</v>
      </c>
      <c r="AS54" s="35">
        <f t="shared" ca="1" si="24"/>
        <v>0</v>
      </c>
      <c r="AT54" s="35">
        <f t="shared" ca="1" si="25"/>
        <v>0</v>
      </c>
      <c r="AU54" s="35">
        <f t="shared" ca="1" si="26"/>
        <v>0</v>
      </c>
      <c r="AV54" s="35">
        <f t="shared" ca="1" si="27"/>
        <v>0</v>
      </c>
      <c r="AW54" s="35">
        <f t="shared" ca="1" si="28"/>
        <v>0</v>
      </c>
      <c r="AX54" s="35">
        <f t="shared" ca="1" si="29"/>
        <v>0</v>
      </c>
      <c r="AY54" s="35">
        <f t="shared" ca="1" si="30"/>
        <v>0</v>
      </c>
      <c r="AZ54" s="35">
        <f t="shared" ca="1" si="31"/>
        <v>0</v>
      </c>
      <c r="BA54" s="35">
        <f t="shared" ca="1" si="32"/>
        <v>0</v>
      </c>
      <c r="BB54" s="35">
        <f t="shared" ca="1" si="33"/>
        <v>0</v>
      </c>
      <c r="BC54" s="35">
        <f t="shared" ca="1" si="34"/>
        <v>0</v>
      </c>
      <c r="BD54" s="35">
        <f t="shared" ca="1" si="35"/>
        <v>0</v>
      </c>
      <c r="BE54" s="35">
        <f t="shared" ca="1" si="36"/>
        <v>0</v>
      </c>
      <c r="BF54" s="35">
        <f t="shared" ca="1" si="37"/>
        <v>0</v>
      </c>
      <c r="BG54" s="36">
        <f t="shared" ca="1" si="38"/>
        <v>0</v>
      </c>
      <c r="BH54" s="35">
        <f t="shared" ca="1" si="39"/>
        <v>0</v>
      </c>
      <c r="BI54" s="35">
        <f t="shared" ca="1" si="40"/>
        <v>0</v>
      </c>
      <c r="BJ54" s="35">
        <f t="shared" ca="1" si="41"/>
        <v>0</v>
      </c>
      <c r="BK54" s="35">
        <f t="shared" ca="1" si="42"/>
        <v>0</v>
      </c>
      <c r="BL54" s="35">
        <f t="shared" ca="1" si="43"/>
        <v>0</v>
      </c>
      <c r="BM54" s="35">
        <f t="shared" ca="1" si="44"/>
        <v>1</v>
      </c>
      <c r="BN54" s="35">
        <f t="shared" ca="1" si="45"/>
        <v>0</v>
      </c>
      <c r="BO54" s="35">
        <f t="shared" ca="1" si="46"/>
        <v>1</v>
      </c>
      <c r="BP54" s="35">
        <f t="shared" ca="1" si="47"/>
        <v>0</v>
      </c>
      <c r="BQ54" s="35">
        <f t="shared" ca="1" si="48"/>
        <v>1</v>
      </c>
      <c r="BR54" s="35">
        <f t="shared" ca="1" si="49"/>
        <v>0</v>
      </c>
      <c r="BS54" s="35">
        <f t="shared" ca="1" si="50"/>
        <v>1</v>
      </c>
      <c r="BT54" s="35">
        <f t="shared" ca="1" si="51"/>
        <v>0</v>
      </c>
      <c r="BU54" s="35">
        <f t="shared" ca="1" si="52"/>
        <v>0</v>
      </c>
      <c r="BV54" s="35">
        <f t="shared" ca="1" si="53"/>
        <v>0</v>
      </c>
      <c r="BW54" s="35">
        <f t="shared" ca="1" si="54"/>
        <v>0</v>
      </c>
      <c r="BX54" s="35">
        <f t="shared" ca="1" si="55"/>
        <v>0</v>
      </c>
      <c r="BY54" s="35">
        <f t="shared" ca="1" si="56"/>
        <v>0</v>
      </c>
      <c r="BZ54" s="35">
        <f t="shared" ca="1" si="57"/>
        <v>0</v>
      </c>
      <c r="CA54" s="35">
        <f t="shared" ca="1" si="58"/>
        <v>0</v>
      </c>
      <c r="CB54" s="35">
        <f t="shared" ca="1" si="59"/>
        <v>0</v>
      </c>
      <c r="CC54" s="35">
        <f t="shared" ca="1" si="60"/>
        <v>0</v>
      </c>
      <c r="CD54" s="35">
        <f t="shared" ca="1" si="61"/>
        <v>0</v>
      </c>
      <c r="CE54" s="35">
        <f t="shared" ca="1" si="62"/>
        <v>0</v>
      </c>
      <c r="CF54" s="35">
        <f t="shared" ca="1" si="63"/>
        <v>0</v>
      </c>
      <c r="CG54" s="35">
        <f t="shared" ca="1" si="64"/>
        <v>0</v>
      </c>
      <c r="CH54" s="35">
        <f t="shared" ca="1" si="65"/>
        <v>0</v>
      </c>
      <c r="CI54" s="35">
        <f t="shared" ca="1" si="66"/>
        <v>0</v>
      </c>
      <c r="CJ54" s="35">
        <f t="shared" ca="1" si="67"/>
        <v>0</v>
      </c>
      <c r="CK54" s="35">
        <f t="shared" ca="1" si="68"/>
        <v>0</v>
      </c>
      <c r="CL54" s="37">
        <f t="shared" ca="1" si="69"/>
        <v>0</v>
      </c>
    </row>
    <row r="55" spans="3:90">
      <c r="C55" s="29">
        <v>40849</v>
      </c>
      <c r="D55" s="19">
        <f ca="1">VLOOKUP(C55,MarketData!$B$7:$C$5000,2)</f>
        <v>738.58</v>
      </c>
      <c r="E55" s="17">
        <f>VLOOKUP('Beta-GARCH'!C55,MarketData!$E$7:$F$5000,2)</f>
        <v>64.839995999999999</v>
      </c>
      <c r="F55" s="17">
        <f t="shared" ca="1" si="8"/>
        <v>94.899008069075506</v>
      </c>
      <c r="G55" s="17">
        <f t="shared" si="9"/>
        <v>91.105799946769707</v>
      </c>
      <c r="H55" s="18" t="str">
        <f t="array" aca="1" ref="H55" ca="1">IF(ROW()-ROW($C$14)&gt;=$C$3,IF($C$8,_xlfn.COVARIANCE.P(OFFSET(E55,-$C$3+1,0):E55/OFFSET(E54,-$C$3+1,0):E54,OFFSET(D55,-$C$3+1,0):D55/OFFSET(D54,-$C$3+1,0):D54)/_xlfn.VAR.P(OFFSET(D55,-$C$3+1,0):D55/OFFSET(D54,-$C$3+1,0):D54),$C$9),"")</f>
        <v/>
      </c>
      <c r="I55" s="19" t="str">
        <f t="array" aca="1" ref="I55" ca="1">IF(ROW()-ROW($C$14)&gt;=$C$3,_xlfn.VAR.P(OFFSET(E55,-$C$3+1,0):E55/OFFSET(E54,-$C$3+1,0):E54),"")</f>
        <v/>
      </c>
      <c r="J55" s="19" t="str">
        <f t="array" aca="1" ref="J55" ca="1">IF(ROW()-ROW($C$14)&gt;=$C$3,_xlfn.VAR.P(OFFSET(D55,-$C$3+1,0):D55/OFFSET(D54,-$C$3+1,0):D54),"")</f>
        <v/>
      </c>
      <c r="K55" s="19" t="e">
        <f t="shared" ca="1" si="10"/>
        <v>#VALUE!</v>
      </c>
      <c r="L55" s="19" t="str">
        <f t="array" aca="1" ref="L55" ca="1">IF(ROW()-ROW($C$14)&lt;$C$3,"",IF(L54="",_xlfn.VAR.P(OFFSET(E55,-$C$3+1,0):E55/OFFSET(E54,-$C$3+1,0):E54),$C$4*L54+$C$5*(1-$C$4)*(E55/E54-1)^2+(1-$C$4)*(1-$C$5)*$C$6))</f>
        <v/>
      </c>
      <c r="M55" s="30" t="str">
        <f t="array" aca="1" ref="M55" ca="1">IF(ROW()-ROW($C$14)&gt;=$C$3,_xlfn.VAR.P(OFFSET(D55,-$C$3+1,0):D55/OFFSET(D54,-$C$3+1,0):D54)*H55^2,"")</f>
        <v/>
      </c>
      <c r="N55" s="17" t="str">
        <f t="shared" ca="1" si="70"/>
        <v/>
      </c>
      <c r="O55" s="18" t="str">
        <f t="shared" ca="1" si="71"/>
        <v/>
      </c>
      <c r="P55" s="18" t="str">
        <f t="shared" ca="1" si="3"/>
        <v/>
      </c>
      <c r="Q55" s="18" t="str">
        <f t="shared" ca="1" si="72"/>
        <v/>
      </c>
      <c r="R55" s="39"/>
      <c r="V55" s="29">
        <v>40849</v>
      </c>
      <c r="W55" s="19">
        <f t="shared" ca="1" si="11"/>
        <v>-2.1100066269052253E-2</v>
      </c>
      <c r="X55" s="17">
        <f t="shared" si="12"/>
        <v>-6.4358870231110421E-3</v>
      </c>
      <c r="AA55" s="31">
        <v>-3.2000000000000098E-2</v>
      </c>
      <c r="AB55" s="32">
        <f t="shared" ca="1" si="73"/>
        <v>1</v>
      </c>
      <c r="AC55" s="32">
        <f t="shared" si="74"/>
        <v>5</v>
      </c>
      <c r="AG55" s="33">
        <v>-3.2000000000000098E-2</v>
      </c>
      <c r="AH55" s="34">
        <f t="shared" ca="1" si="13"/>
        <v>0</v>
      </c>
      <c r="AI55" s="35">
        <f t="shared" ca="1" si="14"/>
        <v>0</v>
      </c>
      <c r="AJ55" s="35">
        <f t="shared" ca="1" si="15"/>
        <v>0</v>
      </c>
      <c r="AK55" s="35">
        <f t="shared" ca="1" si="16"/>
        <v>0</v>
      </c>
      <c r="AL55" s="35">
        <f t="shared" ca="1" si="17"/>
        <v>0</v>
      </c>
      <c r="AM55" s="35">
        <f t="shared" ca="1" si="18"/>
        <v>0</v>
      </c>
      <c r="AN55" s="35">
        <f t="shared" ca="1" si="19"/>
        <v>0</v>
      </c>
      <c r="AO55" s="35">
        <f t="shared" ca="1" si="20"/>
        <v>0</v>
      </c>
      <c r="AP55" s="35">
        <f t="shared" ca="1" si="21"/>
        <v>0</v>
      </c>
      <c r="AQ55" s="35">
        <f t="shared" ca="1" si="22"/>
        <v>0</v>
      </c>
      <c r="AR55" s="35">
        <f t="shared" ca="1" si="23"/>
        <v>0</v>
      </c>
      <c r="AS55" s="35">
        <f t="shared" ca="1" si="24"/>
        <v>0</v>
      </c>
      <c r="AT55" s="35">
        <f t="shared" ca="1" si="25"/>
        <v>0</v>
      </c>
      <c r="AU55" s="35">
        <f t="shared" ca="1" si="26"/>
        <v>0</v>
      </c>
      <c r="AV55" s="35">
        <f t="shared" ca="1" si="27"/>
        <v>0</v>
      </c>
      <c r="AW55" s="35">
        <f t="shared" ca="1" si="28"/>
        <v>0</v>
      </c>
      <c r="AX55" s="35">
        <f t="shared" ca="1" si="29"/>
        <v>0</v>
      </c>
      <c r="AY55" s="35">
        <f t="shared" ca="1" si="30"/>
        <v>0</v>
      </c>
      <c r="AZ55" s="35">
        <f t="shared" ca="1" si="31"/>
        <v>0</v>
      </c>
      <c r="BA55" s="35">
        <f t="shared" ca="1" si="32"/>
        <v>0</v>
      </c>
      <c r="BB55" s="35">
        <f t="shared" ca="1" si="33"/>
        <v>0</v>
      </c>
      <c r="BC55" s="35">
        <f t="shared" ca="1" si="34"/>
        <v>0</v>
      </c>
      <c r="BD55" s="35">
        <f t="shared" ca="1" si="35"/>
        <v>0</v>
      </c>
      <c r="BE55" s="35">
        <f t="shared" ca="1" si="36"/>
        <v>0</v>
      </c>
      <c r="BF55" s="35">
        <f t="shared" ca="1" si="37"/>
        <v>0</v>
      </c>
      <c r="BG55" s="36">
        <f t="shared" ca="1" si="38"/>
        <v>0</v>
      </c>
      <c r="BH55" s="35">
        <f t="shared" ca="1" si="39"/>
        <v>0</v>
      </c>
      <c r="BI55" s="35">
        <f t="shared" ca="1" si="40"/>
        <v>0</v>
      </c>
      <c r="BJ55" s="35">
        <f t="shared" ca="1" si="41"/>
        <v>0</v>
      </c>
      <c r="BK55" s="35">
        <f t="shared" ca="1" si="42"/>
        <v>0</v>
      </c>
      <c r="BL55" s="35">
        <f t="shared" ca="1" si="43"/>
        <v>0</v>
      </c>
      <c r="BM55" s="35">
        <f t="shared" ca="1" si="44"/>
        <v>0</v>
      </c>
      <c r="BN55" s="35">
        <f t="shared" ca="1" si="45"/>
        <v>0</v>
      </c>
      <c r="BO55" s="35">
        <f t="shared" ca="1" si="46"/>
        <v>0</v>
      </c>
      <c r="BP55" s="35">
        <f t="shared" ca="1" si="47"/>
        <v>0</v>
      </c>
      <c r="BQ55" s="35">
        <f t="shared" ca="1" si="48"/>
        <v>0</v>
      </c>
      <c r="BR55" s="35">
        <f t="shared" ca="1" si="49"/>
        <v>0</v>
      </c>
      <c r="BS55" s="35">
        <f t="shared" ca="1" si="50"/>
        <v>0</v>
      </c>
      <c r="BT55" s="35">
        <f t="shared" ca="1" si="51"/>
        <v>0</v>
      </c>
      <c r="BU55" s="35">
        <f t="shared" ca="1" si="52"/>
        <v>0</v>
      </c>
      <c r="BV55" s="35">
        <f t="shared" ca="1" si="53"/>
        <v>1</v>
      </c>
      <c r="BW55" s="35">
        <f t="shared" ca="1" si="54"/>
        <v>0</v>
      </c>
      <c r="BX55" s="35">
        <f t="shared" ca="1" si="55"/>
        <v>0</v>
      </c>
      <c r="BY55" s="35">
        <f t="shared" ca="1" si="56"/>
        <v>0</v>
      </c>
      <c r="BZ55" s="35">
        <f t="shared" ca="1" si="57"/>
        <v>0</v>
      </c>
      <c r="CA55" s="35">
        <f t="shared" ca="1" si="58"/>
        <v>0</v>
      </c>
      <c r="CB55" s="35">
        <f t="shared" ca="1" si="59"/>
        <v>0</v>
      </c>
      <c r="CC55" s="35">
        <f t="shared" ca="1" si="60"/>
        <v>0</v>
      </c>
      <c r="CD55" s="35">
        <f t="shared" ca="1" si="61"/>
        <v>0</v>
      </c>
      <c r="CE55" s="35">
        <f t="shared" ca="1" si="62"/>
        <v>0</v>
      </c>
      <c r="CF55" s="35">
        <f t="shared" ca="1" si="63"/>
        <v>0</v>
      </c>
      <c r="CG55" s="35">
        <f t="shared" ca="1" si="64"/>
        <v>0</v>
      </c>
      <c r="CH55" s="35">
        <f t="shared" ca="1" si="65"/>
        <v>0</v>
      </c>
      <c r="CI55" s="35">
        <f t="shared" ca="1" si="66"/>
        <v>0</v>
      </c>
      <c r="CJ55" s="35">
        <f t="shared" ca="1" si="67"/>
        <v>0</v>
      </c>
      <c r="CK55" s="35">
        <f t="shared" ca="1" si="68"/>
        <v>0</v>
      </c>
      <c r="CL55" s="37">
        <f t="shared" ca="1" si="69"/>
        <v>0</v>
      </c>
    </row>
    <row r="56" spans="3:90">
      <c r="C56" s="29">
        <v>40851</v>
      </c>
      <c r="D56" s="19">
        <f ca="1">VLOOKUP(C56,MarketData!$B$7:$C$5000,2)</f>
        <v>752.02</v>
      </c>
      <c r="E56" s="17">
        <f>VLOOKUP('Beta-GARCH'!C56,MarketData!$E$7:$F$5000,2)</f>
        <v>65.180000000000007</v>
      </c>
      <c r="F56" s="17">
        <f t="shared" ca="1" si="8"/>
        <v>96.625892994809178</v>
      </c>
      <c r="G56" s="17">
        <f t="shared" si="9"/>
        <v>91.583534960897438</v>
      </c>
      <c r="H56" s="18" t="str">
        <f t="array" aca="1" ref="H56" ca="1">IF(ROW()-ROW($C$14)&gt;=$C$3,IF($C$8,_xlfn.COVARIANCE.P(OFFSET(E56,-$C$3+1,0):E56/OFFSET(E55,-$C$3+1,0):E55,OFFSET(D56,-$C$3+1,0):D56/OFFSET(D55,-$C$3+1,0):D55)/_xlfn.VAR.P(OFFSET(D56,-$C$3+1,0):D56/OFFSET(D55,-$C$3+1,0):D55),$C$9),"")</f>
        <v/>
      </c>
      <c r="I56" s="19" t="str">
        <f t="array" aca="1" ref="I56" ca="1">IF(ROW()-ROW($C$14)&gt;=$C$3,_xlfn.VAR.P(OFFSET(E56,-$C$3+1,0):E56/OFFSET(E55,-$C$3+1,0):E55),"")</f>
        <v/>
      </c>
      <c r="J56" s="19" t="str">
        <f t="array" aca="1" ref="J56" ca="1">IF(ROW()-ROW($C$14)&gt;=$C$3,_xlfn.VAR.P(OFFSET(D56,-$C$3+1,0):D56/OFFSET(D55,-$C$3+1,0):D55),"")</f>
        <v/>
      </c>
      <c r="K56" s="19" t="e">
        <f t="shared" ca="1" si="10"/>
        <v>#VALUE!</v>
      </c>
      <c r="L56" s="19" t="str">
        <f t="array" aca="1" ref="L56" ca="1">IF(ROW()-ROW($C$14)&lt;$C$3,"",IF(L55="",_xlfn.VAR.P(OFFSET(E56,-$C$3+1,0):E56/OFFSET(E55,-$C$3+1,0):E55),$C$4*L55+$C$5*(1-$C$4)*(E56/E55-1)^2+(1-$C$4)*(1-$C$5)*$C$6))</f>
        <v/>
      </c>
      <c r="M56" s="30" t="str">
        <f t="array" aca="1" ref="M56" ca="1">IF(ROW()-ROW($C$14)&gt;=$C$3,_xlfn.VAR.P(OFFSET(D56,-$C$3+1,0):D56/OFFSET(D55,-$C$3+1,0):D55)*H56^2,"")</f>
        <v/>
      </c>
      <c r="N56" s="17" t="str">
        <f t="shared" ca="1" si="70"/>
        <v/>
      </c>
      <c r="O56" s="18" t="str">
        <f t="shared" ca="1" si="71"/>
        <v/>
      </c>
      <c r="P56" s="18" t="str">
        <f t="shared" ca="1" si="3"/>
        <v/>
      </c>
      <c r="Q56" s="18" t="str">
        <f t="shared" ca="1" si="72"/>
        <v/>
      </c>
      <c r="R56" s="39"/>
      <c r="V56" s="29">
        <v>40851</v>
      </c>
      <c r="W56" s="19">
        <f t="shared" ca="1" si="11"/>
        <v>1.8197080884941208E-2</v>
      </c>
      <c r="X56" s="17">
        <f t="shared" si="12"/>
        <v>5.2437387565540394E-3</v>
      </c>
      <c r="AA56" s="31">
        <v>-3.40000000000001E-2</v>
      </c>
      <c r="AB56" s="32">
        <f t="shared" ca="1" si="73"/>
        <v>6</v>
      </c>
      <c r="AC56" s="32">
        <f t="shared" si="74"/>
        <v>4</v>
      </c>
      <c r="AG56" s="33">
        <v>-3.40000000000001E-2</v>
      </c>
      <c r="AH56" s="34">
        <f t="shared" ca="1" si="13"/>
        <v>0</v>
      </c>
      <c r="AI56" s="35">
        <f t="shared" ca="1" si="14"/>
        <v>0</v>
      </c>
      <c r="AJ56" s="35">
        <f t="shared" ca="1" si="15"/>
        <v>0</v>
      </c>
      <c r="AK56" s="35">
        <f t="shared" ca="1" si="16"/>
        <v>0</v>
      </c>
      <c r="AL56" s="35">
        <f t="shared" ca="1" si="17"/>
        <v>0</v>
      </c>
      <c r="AM56" s="35">
        <f t="shared" ca="1" si="18"/>
        <v>0</v>
      </c>
      <c r="AN56" s="35">
        <f t="shared" ca="1" si="19"/>
        <v>0</v>
      </c>
      <c r="AO56" s="35">
        <f t="shared" ca="1" si="20"/>
        <v>0</v>
      </c>
      <c r="AP56" s="35">
        <f t="shared" ca="1" si="21"/>
        <v>0</v>
      </c>
      <c r="AQ56" s="35">
        <f t="shared" ca="1" si="22"/>
        <v>0</v>
      </c>
      <c r="AR56" s="35">
        <f t="shared" ca="1" si="23"/>
        <v>0</v>
      </c>
      <c r="AS56" s="35">
        <f t="shared" ca="1" si="24"/>
        <v>0</v>
      </c>
      <c r="AT56" s="35">
        <f t="shared" ca="1" si="25"/>
        <v>0</v>
      </c>
      <c r="AU56" s="35">
        <f t="shared" ca="1" si="26"/>
        <v>0</v>
      </c>
      <c r="AV56" s="35">
        <f t="shared" ca="1" si="27"/>
        <v>0</v>
      </c>
      <c r="AW56" s="35">
        <f t="shared" ca="1" si="28"/>
        <v>0</v>
      </c>
      <c r="AX56" s="35">
        <f t="shared" ca="1" si="29"/>
        <v>0</v>
      </c>
      <c r="AY56" s="35">
        <f t="shared" ca="1" si="30"/>
        <v>0</v>
      </c>
      <c r="AZ56" s="35">
        <f t="shared" ca="1" si="31"/>
        <v>0</v>
      </c>
      <c r="BA56" s="35">
        <f t="shared" ca="1" si="32"/>
        <v>0</v>
      </c>
      <c r="BB56" s="35">
        <f t="shared" ca="1" si="33"/>
        <v>0</v>
      </c>
      <c r="BC56" s="35">
        <f t="shared" ca="1" si="34"/>
        <v>0</v>
      </c>
      <c r="BD56" s="35">
        <f t="shared" ca="1" si="35"/>
        <v>0</v>
      </c>
      <c r="BE56" s="35">
        <f t="shared" ca="1" si="36"/>
        <v>0</v>
      </c>
      <c r="BF56" s="35">
        <f t="shared" ca="1" si="37"/>
        <v>0</v>
      </c>
      <c r="BG56" s="36">
        <f t="shared" ca="1" si="38"/>
        <v>0</v>
      </c>
      <c r="BH56" s="35">
        <f t="shared" ca="1" si="39"/>
        <v>1</v>
      </c>
      <c r="BI56" s="35">
        <f t="shared" ca="1" si="40"/>
        <v>0</v>
      </c>
      <c r="BJ56" s="35">
        <f t="shared" ca="1" si="41"/>
        <v>0</v>
      </c>
      <c r="BK56" s="35">
        <f t="shared" ca="1" si="42"/>
        <v>0</v>
      </c>
      <c r="BL56" s="35">
        <f t="shared" ca="1" si="43"/>
        <v>0</v>
      </c>
      <c r="BM56" s="35">
        <f t="shared" ca="1" si="44"/>
        <v>0</v>
      </c>
      <c r="BN56" s="35">
        <f t="shared" ca="1" si="45"/>
        <v>2</v>
      </c>
      <c r="BO56" s="35">
        <f t="shared" ca="1" si="46"/>
        <v>0</v>
      </c>
      <c r="BP56" s="35">
        <f t="shared" ca="1" si="47"/>
        <v>1</v>
      </c>
      <c r="BQ56" s="35">
        <f t="shared" ca="1" si="48"/>
        <v>0</v>
      </c>
      <c r="BR56" s="35">
        <f t="shared" ca="1" si="49"/>
        <v>0</v>
      </c>
      <c r="BS56" s="35">
        <f t="shared" ca="1" si="50"/>
        <v>0</v>
      </c>
      <c r="BT56" s="35">
        <f t="shared" ca="1" si="51"/>
        <v>0</v>
      </c>
      <c r="BU56" s="35">
        <f t="shared" ca="1" si="52"/>
        <v>0</v>
      </c>
      <c r="BV56" s="35">
        <f t="shared" ca="1" si="53"/>
        <v>0</v>
      </c>
      <c r="BW56" s="35">
        <f t="shared" ca="1" si="54"/>
        <v>0</v>
      </c>
      <c r="BX56" s="35">
        <f t="shared" ca="1" si="55"/>
        <v>1</v>
      </c>
      <c r="BY56" s="35">
        <f t="shared" ca="1" si="56"/>
        <v>1</v>
      </c>
      <c r="BZ56" s="35">
        <f t="shared" ca="1" si="57"/>
        <v>0</v>
      </c>
      <c r="CA56" s="35">
        <f t="shared" ca="1" si="58"/>
        <v>0</v>
      </c>
      <c r="CB56" s="35">
        <f t="shared" ca="1" si="59"/>
        <v>0</v>
      </c>
      <c r="CC56" s="35">
        <f t="shared" ca="1" si="60"/>
        <v>0</v>
      </c>
      <c r="CD56" s="35">
        <f t="shared" ca="1" si="61"/>
        <v>0</v>
      </c>
      <c r="CE56" s="35">
        <f t="shared" ca="1" si="62"/>
        <v>0</v>
      </c>
      <c r="CF56" s="35">
        <f t="shared" ca="1" si="63"/>
        <v>0</v>
      </c>
      <c r="CG56" s="35">
        <f t="shared" ca="1" si="64"/>
        <v>0</v>
      </c>
      <c r="CH56" s="35">
        <f t="shared" ca="1" si="65"/>
        <v>0</v>
      </c>
      <c r="CI56" s="35">
        <f t="shared" ca="1" si="66"/>
        <v>0</v>
      </c>
      <c r="CJ56" s="35">
        <f t="shared" ca="1" si="67"/>
        <v>0</v>
      </c>
      <c r="CK56" s="35">
        <f t="shared" ca="1" si="68"/>
        <v>0</v>
      </c>
      <c r="CL56" s="37">
        <f t="shared" ca="1" si="69"/>
        <v>0</v>
      </c>
    </row>
    <row r="57" spans="3:90">
      <c r="C57" s="29">
        <v>40854</v>
      </c>
      <c r="D57" s="19">
        <f ca="1">VLOOKUP(C57,MarketData!$B$7:$C$5000,2)</f>
        <v>750.45</v>
      </c>
      <c r="E57" s="17">
        <f>VLOOKUP('Beta-GARCH'!C57,MarketData!$E$7:$F$5000,2)</f>
        <v>65.480002999999996</v>
      </c>
      <c r="F57" s="17">
        <f t="shared" ca="1" si="8"/>
        <v>96.424166109883458</v>
      </c>
      <c r="G57" s="17">
        <f t="shared" si="9"/>
        <v>92.005065111846704</v>
      </c>
      <c r="H57" s="18" t="str">
        <f t="array" aca="1" ref="H57" ca="1">IF(ROW()-ROW($C$14)&gt;=$C$3,IF($C$8,_xlfn.COVARIANCE.P(OFFSET(E57,-$C$3+1,0):E57/OFFSET(E56,-$C$3+1,0):E56,OFFSET(D57,-$C$3+1,0):D57/OFFSET(D56,-$C$3+1,0):D56)/_xlfn.VAR.P(OFFSET(D57,-$C$3+1,0):D57/OFFSET(D56,-$C$3+1,0):D56),$C$9),"")</f>
        <v/>
      </c>
      <c r="I57" s="19" t="str">
        <f t="array" aca="1" ref="I57" ca="1">IF(ROW()-ROW($C$14)&gt;=$C$3,_xlfn.VAR.P(OFFSET(E57,-$C$3+1,0):E57/OFFSET(E56,-$C$3+1,0):E56),"")</f>
        <v/>
      </c>
      <c r="J57" s="19" t="str">
        <f t="array" aca="1" ref="J57" ca="1">IF(ROW()-ROW($C$14)&gt;=$C$3,_xlfn.VAR.P(OFFSET(D57,-$C$3+1,0):D57/OFFSET(D56,-$C$3+1,0):D56),"")</f>
        <v/>
      </c>
      <c r="K57" s="19" t="e">
        <f t="shared" ca="1" si="10"/>
        <v>#VALUE!</v>
      </c>
      <c r="L57" s="19" t="str">
        <f t="array" aca="1" ref="L57" ca="1">IF(ROW()-ROW($C$14)&lt;$C$3,"",IF(L56="",_xlfn.VAR.P(OFFSET(E57,-$C$3+1,0):E57/OFFSET(E56,-$C$3+1,0):E56),$C$4*L56+$C$5*(1-$C$4)*(E57/E56-1)^2+(1-$C$4)*(1-$C$5)*$C$6))</f>
        <v/>
      </c>
      <c r="M57" s="30" t="str">
        <f t="array" aca="1" ref="M57" ca="1">IF(ROW()-ROW($C$14)&gt;=$C$3,_xlfn.VAR.P(OFFSET(D57,-$C$3+1,0):D57/OFFSET(D56,-$C$3+1,0):D56)*H57^2,"")</f>
        <v/>
      </c>
      <c r="N57" s="17" t="str">
        <f t="shared" ca="1" si="70"/>
        <v/>
      </c>
      <c r="O57" s="18" t="str">
        <f t="shared" ca="1" si="71"/>
        <v/>
      </c>
      <c r="P57" s="18" t="str">
        <f t="shared" ca="1" si="3"/>
        <v/>
      </c>
      <c r="Q57" s="18" t="str">
        <f t="shared" ca="1" si="72"/>
        <v/>
      </c>
      <c r="R57" s="39"/>
      <c r="V57" s="29">
        <v>40854</v>
      </c>
      <c r="W57" s="19">
        <f t="shared" ca="1" si="11"/>
        <v>-2.0877104332330809E-3</v>
      </c>
      <c r="X57" s="17">
        <f t="shared" si="12"/>
        <v>4.6026848726601344E-3</v>
      </c>
      <c r="AA57" s="31">
        <v>-3.6000000000000101E-2</v>
      </c>
      <c r="AB57" s="32">
        <f t="shared" ca="1" si="73"/>
        <v>1</v>
      </c>
      <c r="AC57" s="32">
        <f t="shared" si="74"/>
        <v>2</v>
      </c>
      <c r="AG57" s="33">
        <v>-3.6000000000000101E-2</v>
      </c>
      <c r="AH57" s="34">
        <f t="shared" ca="1" si="13"/>
        <v>0</v>
      </c>
      <c r="AI57" s="35">
        <f t="shared" ca="1" si="14"/>
        <v>0</v>
      </c>
      <c r="AJ57" s="35">
        <f t="shared" ca="1" si="15"/>
        <v>0</v>
      </c>
      <c r="AK57" s="35">
        <f t="shared" ca="1" si="16"/>
        <v>0</v>
      </c>
      <c r="AL57" s="35">
        <f t="shared" ca="1" si="17"/>
        <v>0</v>
      </c>
      <c r="AM57" s="35">
        <f t="shared" ca="1" si="18"/>
        <v>0</v>
      </c>
      <c r="AN57" s="35">
        <f t="shared" ca="1" si="19"/>
        <v>0</v>
      </c>
      <c r="AO57" s="35">
        <f t="shared" ca="1" si="20"/>
        <v>0</v>
      </c>
      <c r="AP57" s="35">
        <f t="shared" ca="1" si="21"/>
        <v>0</v>
      </c>
      <c r="AQ57" s="35">
        <f t="shared" ca="1" si="22"/>
        <v>0</v>
      </c>
      <c r="AR57" s="35">
        <f t="shared" ca="1" si="23"/>
        <v>0</v>
      </c>
      <c r="AS57" s="35">
        <f t="shared" ca="1" si="24"/>
        <v>0</v>
      </c>
      <c r="AT57" s="35">
        <f t="shared" ca="1" si="25"/>
        <v>0</v>
      </c>
      <c r="AU57" s="35">
        <f t="shared" ca="1" si="26"/>
        <v>0</v>
      </c>
      <c r="AV57" s="35">
        <f t="shared" ca="1" si="27"/>
        <v>0</v>
      </c>
      <c r="AW57" s="35">
        <f t="shared" ca="1" si="28"/>
        <v>0</v>
      </c>
      <c r="AX57" s="35">
        <f t="shared" ca="1" si="29"/>
        <v>0</v>
      </c>
      <c r="AY57" s="35">
        <f t="shared" ca="1" si="30"/>
        <v>0</v>
      </c>
      <c r="AZ57" s="35">
        <f t="shared" ca="1" si="31"/>
        <v>0</v>
      </c>
      <c r="BA57" s="35">
        <f t="shared" ca="1" si="32"/>
        <v>0</v>
      </c>
      <c r="BB57" s="35">
        <f t="shared" ca="1" si="33"/>
        <v>0</v>
      </c>
      <c r="BC57" s="35">
        <f t="shared" ca="1" si="34"/>
        <v>0</v>
      </c>
      <c r="BD57" s="35">
        <f t="shared" ca="1" si="35"/>
        <v>0</v>
      </c>
      <c r="BE57" s="35">
        <f t="shared" ca="1" si="36"/>
        <v>0</v>
      </c>
      <c r="BF57" s="35">
        <f t="shared" ca="1" si="37"/>
        <v>0</v>
      </c>
      <c r="BG57" s="36">
        <f t="shared" ca="1" si="38"/>
        <v>0</v>
      </c>
      <c r="BH57" s="35">
        <f t="shared" ca="1" si="39"/>
        <v>0</v>
      </c>
      <c r="BI57" s="35">
        <f t="shared" ca="1" si="40"/>
        <v>0</v>
      </c>
      <c r="BJ57" s="35">
        <f t="shared" ca="1" si="41"/>
        <v>0</v>
      </c>
      <c r="BK57" s="35">
        <f t="shared" ca="1" si="42"/>
        <v>0</v>
      </c>
      <c r="BL57" s="35">
        <f t="shared" ca="1" si="43"/>
        <v>0</v>
      </c>
      <c r="BM57" s="35">
        <f t="shared" ca="1" si="44"/>
        <v>1</v>
      </c>
      <c r="BN57" s="35">
        <f t="shared" ca="1" si="45"/>
        <v>0</v>
      </c>
      <c r="BO57" s="35">
        <f t="shared" ca="1" si="46"/>
        <v>0</v>
      </c>
      <c r="BP57" s="35">
        <f t="shared" ca="1" si="47"/>
        <v>0</v>
      </c>
      <c r="BQ57" s="35">
        <f t="shared" ca="1" si="48"/>
        <v>0</v>
      </c>
      <c r="BR57" s="35">
        <f t="shared" ca="1" si="49"/>
        <v>0</v>
      </c>
      <c r="BS57" s="35">
        <f t="shared" ca="1" si="50"/>
        <v>0</v>
      </c>
      <c r="BT57" s="35">
        <f t="shared" ca="1" si="51"/>
        <v>0</v>
      </c>
      <c r="BU57" s="35">
        <f t="shared" ca="1" si="52"/>
        <v>0</v>
      </c>
      <c r="BV57" s="35">
        <f t="shared" ca="1" si="53"/>
        <v>0</v>
      </c>
      <c r="BW57" s="35">
        <f t="shared" ca="1" si="54"/>
        <v>0</v>
      </c>
      <c r="BX57" s="35">
        <f t="shared" ca="1" si="55"/>
        <v>0</v>
      </c>
      <c r="BY57" s="35">
        <f t="shared" ca="1" si="56"/>
        <v>0</v>
      </c>
      <c r="BZ57" s="35">
        <f t="shared" ca="1" si="57"/>
        <v>0</v>
      </c>
      <c r="CA57" s="35">
        <f t="shared" ca="1" si="58"/>
        <v>0</v>
      </c>
      <c r="CB57" s="35">
        <f t="shared" ca="1" si="59"/>
        <v>0</v>
      </c>
      <c r="CC57" s="35">
        <f t="shared" ca="1" si="60"/>
        <v>0</v>
      </c>
      <c r="CD57" s="35">
        <f t="shared" ca="1" si="61"/>
        <v>0</v>
      </c>
      <c r="CE57" s="35">
        <f t="shared" ca="1" si="62"/>
        <v>0</v>
      </c>
      <c r="CF57" s="35">
        <f t="shared" ca="1" si="63"/>
        <v>0</v>
      </c>
      <c r="CG57" s="35">
        <f t="shared" ca="1" si="64"/>
        <v>0</v>
      </c>
      <c r="CH57" s="35">
        <f t="shared" ca="1" si="65"/>
        <v>0</v>
      </c>
      <c r="CI57" s="35">
        <f t="shared" ca="1" si="66"/>
        <v>0</v>
      </c>
      <c r="CJ57" s="35">
        <f t="shared" ca="1" si="67"/>
        <v>0</v>
      </c>
      <c r="CK57" s="35">
        <f t="shared" ca="1" si="68"/>
        <v>0</v>
      </c>
      <c r="CL57" s="37">
        <f t="shared" ca="1" si="69"/>
        <v>0</v>
      </c>
    </row>
    <row r="58" spans="3:90">
      <c r="C58" s="29">
        <v>40855</v>
      </c>
      <c r="D58" s="19">
        <f ca="1">VLOOKUP(C58,MarketData!$B$7:$C$5000,2)</f>
        <v>738.03</v>
      </c>
      <c r="E58" s="17">
        <f>VLOOKUP('Beta-GARCH'!C58,MarketData!$E$7:$F$5000,2)</f>
        <v>64.610000999999997</v>
      </c>
      <c r="F58" s="17">
        <f t="shared" ca="1" si="8"/>
        <v>94.828339415120638</v>
      </c>
      <c r="G58" s="17">
        <f t="shared" si="9"/>
        <v>90.782637088173018</v>
      </c>
      <c r="H58" s="18" t="str">
        <f t="array" aca="1" ref="H58" ca="1">IF(ROW()-ROW($C$14)&gt;=$C$3,IF($C$8,_xlfn.COVARIANCE.P(OFFSET(E58,-$C$3+1,0):E58/OFFSET(E57,-$C$3+1,0):E57,OFFSET(D58,-$C$3+1,0):D58/OFFSET(D57,-$C$3+1,0):D57)/_xlfn.VAR.P(OFFSET(D58,-$C$3+1,0):D58/OFFSET(D57,-$C$3+1,0):D57),$C$9),"")</f>
        <v/>
      </c>
      <c r="I58" s="19" t="str">
        <f t="array" aca="1" ref="I58" ca="1">IF(ROW()-ROW($C$14)&gt;=$C$3,_xlfn.VAR.P(OFFSET(E58,-$C$3+1,0):E58/OFFSET(E57,-$C$3+1,0):E57),"")</f>
        <v/>
      </c>
      <c r="J58" s="19" t="str">
        <f t="array" aca="1" ref="J58" ca="1">IF(ROW()-ROW($C$14)&gt;=$C$3,_xlfn.VAR.P(OFFSET(D58,-$C$3+1,0):D58/OFFSET(D57,-$C$3+1,0):D57),"")</f>
        <v/>
      </c>
      <c r="K58" s="19" t="e">
        <f t="shared" ca="1" si="10"/>
        <v>#VALUE!</v>
      </c>
      <c r="L58" s="19" t="str">
        <f t="array" aca="1" ref="L58" ca="1">IF(ROW()-ROW($C$14)&lt;$C$3,"",IF(L57="",_xlfn.VAR.P(OFFSET(E58,-$C$3+1,0):E58/OFFSET(E57,-$C$3+1,0):E57),$C$4*L57+$C$5*(1-$C$4)*(E58/E57-1)^2+(1-$C$4)*(1-$C$5)*$C$6))</f>
        <v/>
      </c>
      <c r="M58" s="30" t="str">
        <f t="array" aca="1" ref="M58" ca="1">IF(ROW()-ROW($C$14)&gt;=$C$3,_xlfn.VAR.P(OFFSET(D58,-$C$3+1,0):D58/OFFSET(D57,-$C$3+1,0):D57)*H58^2,"")</f>
        <v/>
      </c>
      <c r="N58" s="17" t="str">
        <f t="shared" ca="1" si="70"/>
        <v/>
      </c>
      <c r="O58" s="18" t="str">
        <f t="shared" ca="1" si="71"/>
        <v/>
      </c>
      <c r="P58" s="18" t="str">
        <f t="shared" ca="1" si="3"/>
        <v/>
      </c>
      <c r="Q58" s="18" t="str">
        <f t="shared" ca="1" si="72"/>
        <v/>
      </c>
      <c r="R58" s="39"/>
      <c r="V58" s="29">
        <v>40855</v>
      </c>
      <c r="W58" s="19">
        <f t="shared" ca="1" si="11"/>
        <v>-1.6550069958025326E-2</v>
      </c>
      <c r="X58" s="17">
        <f t="shared" si="12"/>
        <v>-1.328652962951149E-2</v>
      </c>
      <c r="AA58" s="31">
        <v>-3.8000000000000103E-2</v>
      </c>
      <c r="AB58" s="32">
        <f t="shared" ca="1" si="73"/>
        <v>1</v>
      </c>
      <c r="AC58" s="32">
        <f t="shared" si="74"/>
        <v>1</v>
      </c>
      <c r="AG58" s="33">
        <v>-3.8000000000000103E-2</v>
      </c>
      <c r="AH58" s="34">
        <f t="shared" ca="1" si="13"/>
        <v>0</v>
      </c>
      <c r="AI58" s="35">
        <f t="shared" ca="1" si="14"/>
        <v>0</v>
      </c>
      <c r="AJ58" s="35">
        <f t="shared" ca="1" si="15"/>
        <v>0</v>
      </c>
      <c r="AK58" s="35">
        <f t="shared" ca="1" si="16"/>
        <v>0</v>
      </c>
      <c r="AL58" s="35">
        <f t="shared" ca="1" si="17"/>
        <v>0</v>
      </c>
      <c r="AM58" s="35">
        <f t="shared" ca="1" si="18"/>
        <v>0</v>
      </c>
      <c r="AN58" s="35">
        <f t="shared" ca="1" si="19"/>
        <v>0</v>
      </c>
      <c r="AO58" s="35">
        <f t="shared" ca="1" si="20"/>
        <v>0</v>
      </c>
      <c r="AP58" s="35">
        <f t="shared" ca="1" si="21"/>
        <v>0</v>
      </c>
      <c r="AQ58" s="35">
        <f t="shared" ca="1" si="22"/>
        <v>0</v>
      </c>
      <c r="AR58" s="35">
        <f t="shared" ca="1" si="23"/>
        <v>0</v>
      </c>
      <c r="AS58" s="35">
        <f t="shared" ca="1" si="24"/>
        <v>0</v>
      </c>
      <c r="AT58" s="35">
        <f t="shared" ca="1" si="25"/>
        <v>0</v>
      </c>
      <c r="AU58" s="35">
        <f t="shared" ca="1" si="26"/>
        <v>0</v>
      </c>
      <c r="AV58" s="35">
        <f t="shared" ca="1" si="27"/>
        <v>0</v>
      </c>
      <c r="AW58" s="35">
        <f t="shared" ca="1" si="28"/>
        <v>0</v>
      </c>
      <c r="AX58" s="35">
        <f t="shared" ca="1" si="29"/>
        <v>0</v>
      </c>
      <c r="AY58" s="35">
        <f t="shared" ca="1" si="30"/>
        <v>0</v>
      </c>
      <c r="AZ58" s="35">
        <f t="shared" ca="1" si="31"/>
        <v>0</v>
      </c>
      <c r="BA58" s="35">
        <f t="shared" ca="1" si="32"/>
        <v>0</v>
      </c>
      <c r="BB58" s="35">
        <f t="shared" ca="1" si="33"/>
        <v>0</v>
      </c>
      <c r="BC58" s="35">
        <f t="shared" ca="1" si="34"/>
        <v>0</v>
      </c>
      <c r="BD58" s="35">
        <f t="shared" ca="1" si="35"/>
        <v>1</v>
      </c>
      <c r="BE58" s="35">
        <f t="shared" ca="1" si="36"/>
        <v>0</v>
      </c>
      <c r="BF58" s="35">
        <f t="shared" ca="1" si="37"/>
        <v>0</v>
      </c>
      <c r="BG58" s="36">
        <f t="shared" ca="1" si="38"/>
        <v>0</v>
      </c>
      <c r="BH58" s="35">
        <f t="shared" ca="1" si="39"/>
        <v>0</v>
      </c>
      <c r="BI58" s="35">
        <f t="shared" ca="1" si="40"/>
        <v>0</v>
      </c>
      <c r="BJ58" s="35">
        <f t="shared" ca="1" si="41"/>
        <v>0</v>
      </c>
      <c r="BK58" s="35">
        <f t="shared" ca="1" si="42"/>
        <v>0</v>
      </c>
      <c r="BL58" s="35">
        <f t="shared" ca="1" si="43"/>
        <v>0</v>
      </c>
      <c r="BM58" s="35">
        <f t="shared" ca="1" si="44"/>
        <v>0</v>
      </c>
      <c r="BN58" s="35">
        <f t="shared" ca="1" si="45"/>
        <v>0</v>
      </c>
      <c r="BO58" s="35">
        <f t="shared" ca="1" si="46"/>
        <v>0</v>
      </c>
      <c r="BP58" s="35">
        <f t="shared" ca="1" si="47"/>
        <v>0</v>
      </c>
      <c r="BQ58" s="35">
        <f t="shared" ca="1" si="48"/>
        <v>0</v>
      </c>
      <c r="BR58" s="35">
        <f t="shared" ca="1" si="49"/>
        <v>0</v>
      </c>
      <c r="BS58" s="35">
        <f t="shared" ca="1" si="50"/>
        <v>0</v>
      </c>
      <c r="BT58" s="35">
        <f t="shared" ca="1" si="51"/>
        <v>0</v>
      </c>
      <c r="BU58" s="35">
        <f t="shared" ca="1" si="52"/>
        <v>0</v>
      </c>
      <c r="BV58" s="35">
        <f t="shared" ca="1" si="53"/>
        <v>0</v>
      </c>
      <c r="BW58" s="35">
        <f t="shared" ca="1" si="54"/>
        <v>0</v>
      </c>
      <c r="BX58" s="35">
        <f t="shared" ca="1" si="55"/>
        <v>0</v>
      </c>
      <c r="BY58" s="35">
        <f t="shared" ca="1" si="56"/>
        <v>0</v>
      </c>
      <c r="BZ58" s="35">
        <f t="shared" ca="1" si="57"/>
        <v>0</v>
      </c>
      <c r="CA58" s="35">
        <f t="shared" ca="1" si="58"/>
        <v>0</v>
      </c>
      <c r="CB58" s="35">
        <f t="shared" ca="1" si="59"/>
        <v>0</v>
      </c>
      <c r="CC58" s="35">
        <f t="shared" ca="1" si="60"/>
        <v>0</v>
      </c>
      <c r="CD58" s="35">
        <f t="shared" ca="1" si="61"/>
        <v>0</v>
      </c>
      <c r="CE58" s="35">
        <f t="shared" ca="1" si="62"/>
        <v>0</v>
      </c>
      <c r="CF58" s="35">
        <f t="shared" ca="1" si="63"/>
        <v>0</v>
      </c>
      <c r="CG58" s="35">
        <f t="shared" ca="1" si="64"/>
        <v>0</v>
      </c>
      <c r="CH58" s="35">
        <f t="shared" ca="1" si="65"/>
        <v>0</v>
      </c>
      <c r="CI58" s="35">
        <f t="shared" ca="1" si="66"/>
        <v>0</v>
      </c>
      <c r="CJ58" s="35">
        <f t="shared" ca="1" si="67"/>
        <v>0</v>
      </c>
      <c r="CK58" s="35">
        <f t="shared" ca="1" si="68"/>
        <v>0</v>
      </c>
      <c r="CL58" s="37">
        <f t="shared" ca="1" si="69"/>
        <v>0</v>
      </c>
    </row>
    <row r="59" spans="3:90">
      <c r="C59" s="29">
        <v>40856</v>
      </c>
      <c r="D59" s="19">
        <f ca="1">VLOOKUP(C59,MarketData!$B$7:$C$5000,2)</f>
        <v>749.4</v>
      </c>
      <c r="E59" s="17">
        <f>VLOOKUP('Beta-GARCH'!C59,MarketData!$E$7:$F$5000,2)</f>
        <v>64.010002</v>
      </c>
      <c r="F59" s="17">
        <f t="shared" ca="1" si="8"/>
        <v>96.289253225060506</v>
      </c>
      <c r="G59" s="17">
        <f t="shared" si="9"/>
        <v>89.939586621879627</v>
      </c>
      <c r="H59" s="18" t="str">
        <f t="array" aca="1" ref="H59" ca="1">IF(ROW()-ROW($C$14)&gt;=$C$3,IF($C$8,_xlfn.COVARIANCE.P(OFFSET(E59,-$C$3+1,0):E59/OFFSET(E58,-$C$3+1,0):E58,OFFSET(D59,-$C$3+1,0):D59/OFFSET(D58,-$C$3+1,0):D58)/_xlfn.VAR.P(OFFSET(D59,-$C$3+1,0):D59/OFFSET(D58,-$C$3+1,0):D58),$C$9),"")</f>
        <v/>
      </c>
      <c r="I59" s="19" t="str">
        <f t="array" aca="1" ref="I59" ca="1">IF(ROW()-ROW($C$14)&gt;=$C$3,_xlfn.VAR.P(OFFSET(E59,-$C$3+1,0):E59/OFFSET(E58,-$C$3+1,0):E58),"")</f>
        <v/>
      </c>
      <c r="J59" s="19" t="str">
        <f t="array" aca="1" ref="J59" ca="1">IF(ROW()-ROW($C$14)&gt;=$C$3,_xlfn.VAR.P(OFFSET(D59,-$C$3+1,0):D59/OFFSET(D58,-$C$3+1,0):D58),"")</f>
        <v/>
      </c>
      <c r="K59" s="19" t="e">
        <f t="shared" ca="1" si="10"/>
        <v>#VALUE!</v>
      </c>
      <c r="L59" s="19" t="str">
        <f t="array" aca="1" ref="L59" ca="1">IF(ROW()-ROW($C$14)&lt;$C$3,"",IF(L58="",_xlfn.VAR.P(OFFSET(E59,-$C$3+1,0):E59/OFFSET(E58,-$C$3+1,0):E58),$C$4*L58+$C$5*(1-$C$4)*(E59/E58-1)^2+(1-$C$4)*(1-$C$5)*$C$6))</f>
        <v/>
      </c>
      <c r="M59" s="30" t="str">
        <f t="array" aca="1" ref="M59" ca="1">IF(ROW()-ROW($C$14)&gt;=$C$3,_xlfn.VAR.P(OFFSET(D59,-$C$3+1,0):D59/OFFSET(D58,-$C$3+1,0):D58)*H59^2,"")</f>
        <v/>
      </c>
      <c r="N59" s="17" t="str">
        <f t="shared" ca="1" si="70"/>
        <v/>
      </c>
      <c r="O59" s="18" t="str">
        <f t="shared" ca="1" si="71"/>
        <v/>
      </c>
      <c r="P59" s="18" t="str">
        <f t="shared" ca="1" si="3"/>
        <v/>
      </c>
      <c r="Q59" s="18" t="str">
        <f t="shared" ca="1" si="72"/>
        <v/>
      </c>
      <c r="R59" s="39"/>
      <c r="V59" s="29">
        <v>40856</v>
      </c>
      <c r="W59" s="19">
        <f t="shared" ca="1" si="11"/>
        <v>1.5405877809845148E-2</v>
      </c>
      <c r="X59" s="17">
        <f t="shared" si="12"/>
        <v>-9.2864725385161107E-3</v>
      </c>
      <c r="AA59" s="31">
        <v>-4.0000000000000098E-2</v>
      </c>
      <c r="AB59" s="32">
        <f t="shared" ca="1" si="73"/>
        <v>0</v>
      </c>
      <c r="AC59" s="32">
        <f t="shared" si="74"/>
        <v>0</v>
      </c>
      <c r="AG59" s="33">
        <v>-4.0000000000000098E-2</v>
      </c>
      <c r="AH59" s="34">
        <f t="shared" ca="1" si="13"/>
        <v>0</v>
      </c>
      <c r="AI59" s="35">
        <f t="shared" ca="1" si="14"/>
        <v>0</v>
      </c>
      <c r="AJ59" s="35">
        <f t="shared" ca="1" si="15"/>
        <v>0</v>
      </c>
      <c r="AK59" s="35">
        <f t="shared" ca="1" si="16"/>
        <v>0</v>
      </c>
      <c r="AL59" s="35">
        <f t="shared" ca="1" si="17"/>
        <v>0</v>
      </c>
      <c r="AM59" s="35">
        <f t="shared" ca="1" si="18"/>
        <v>0</v>
      </c>
      <c r="AN59" s="35">
        <f t="shared" ca="1" si="19"/>
        <v>0</v>
      </c>
      <c r="AO59" s="35">
        <f t="shared" ca="1" si="20"/>
        <v>0</v>
      </c>
      <c r="AP59" s="35">
        <f t="shared" ca="1" si="21"/>
        <v>0</v>
      </c>
      <c r="AQ59" s="35">
        <f t="shared" ca="1" si="22"/>
        <v>0</v>
      </c>
      <c r="AR59" s="35">
        <f t="shared" ca="1" si="23"/>
        <v>0</v>
      </c>
      <c r="AS59" s="35">
        <f t="shared" ca="1" si="24"/>
        <v>0</v>
      </c>
      <c r="AT59" s="35">
        <f t="shared" ca="1" si="25"/>
        <v>0</v>
      </c>
      <c r="AU59" s="35">
        <f t="shared" ca="1" si="26"/>
        <v>0</v>
      </c>
      <c r="AV59" s="35">
        <f t="shared" ca="1" si="27"/>
        <v>0</v>
      </c>
      <c r="AW59" s="35">
        <f t="shared" ca="1" si="28"/>
        <v>0</v>
      </c>
      <c r="AX59" s="35">
        <f t="shared" ca="1" si="29"/>
        <v>0</v>
      </c>
      <c r="AY59" s="35">
        <f t="shared" ca="1" si="30"/>
        <v>0</v>
      </c>
      <c r="AZ59" s="35">
        <f t="shared" ca="1" si="31"/>
        <v>0</v>
      </c>
      <c r="BA59" s="35">
        <f t="shared" ca="1" si="32"/>
        <v>0</v>
      </c>
      <c r="BB59" s="35">
        <f t="shared" ca="1" si="33"/>
        <v>0</v>
      </c>
      <c r="BC59" s="35">
        <f t="shared" ca="1" si="34"/>
        <v>0</v>
      </c>
      <c r="BD59" s="35">
        <f t="shared" ca="1" si="35"/>
        <v>0</v>
      </c>
      <c r="BE59" s="35">
        <f t="shared" ca="1" si="36"/>
        <v>0</v>
      </c>
      <c r="BF59" s="35">
        <f t="shared" ca="1" si="37"/>
        <v>0</v>
      </c>
      <c r="BG59" s="36">
        <f t="shared" ca="1" si="38"/>
        <v>0</v>
      </c>
      <c r="BH59" s="35">
        <f t="shared" ca="1" si="39"/>
        <v>0</v>
      </c>
      <c r="BI59" s="35">
        <f t="shared" ca="1" si="40"/>
        <v>0</v>
      </c>
      <c r="BJ59" s="35">
        <f t="shared" ca="1" si="41"/>
        <v>0</v>
      </c>
      <c r="BK59" s="35">
        <f t="shared" ca="1" si="42"/>
        <v>0</v>
      </c>
      <c r="BL59" s="35">
        <f t="shared" ca="1" si="43"/>
        <v>0</v>
      </c>
      <c r="BM59" s="35">
        <f t="shared" ca="1" si="44"/>
        <v>0</v>
      </c>
      <c r="BN59" s="35">
        <f t="shared" ca="1" si="45"/>
        <v>0</v>
      </c>
      <c r="BO59" s="35">
        <f t="shared" ca="1" si="46"/>
        <v>0</v>
      </c>
      <c r="BP59" s="35">
        <f t="shared" ca="1" si="47"/>
        <v>0</v>
      </c>
      <c r="BQ59" s="35">
        <f t="shared" ca="1" si="48"/>
        <v>0</v>
      </c>
      <c r="BR59" s="35">
        <f t="shared" ca="1" si="49"/>
        <v>0</v>
      </c>
      <c r="BS59" s="35">
        <f t="shared" ca="1" si="50"/>
        <v>0</v>
      </c>
      <c r="BT59" s="35">
        <f t="shared" ca="1" si="51"/>
        <v>0</v>
      </c>
      <c r="BU59" s="35">
        <f t="shared" ca="1" si="52"/>
        <v>0</v>
      </c>
      <c r="BV59" s="35">
        <f t="shared" ca="1" si="53"/>
        <v>0</v>
      </c>
      <c r="BW59" s="35">
        <f t="shared" ca="1" si="54"/>
        <v>0</v>
      </c>
      <c r="BX59" s="35">
        <f t="shared" ca="1" si="55"/>
        <v>0</v>
      </c>
      <c r="BY59" s="35">
        <f t="shared" ca="1" si="56"/>
        <v>0</v>
      </c>
      <c r="BZ59" s="35">
        <f t="shared" ca="1" si="57"/>
        <v>0</v>
      </c>
      <c r="CA59" s="35">
        <f t="shared" ca="1" si="58"/>
        <v>0</v>
      </c>
      <c r="CB59" s="35">
        <f t="shared" ca="1" si="59"/>
        <v>0</v>
      </c>
      <c r="CC59" s="35">
        <f t="shared" ca="1" si="60"/>
        <v>0</v>
      </c>
      <c r="CD59" s="35">
        <f t="shared" ca="1" si="61"/>
        <v>0</v>
      </c>
      <c r="CE59" s="35">
        <f t="shared" ca="1" si="62"/>
        <v>0</v>
      </c>
      <c r="CF59" s="35">
        <f t="shared" ca="1" si="63"/>
        <v>0</v>
      </c>
      <c r="CG59" s="35">
        <f t="shared" ca="1" si="64"/>
        <v>0</v>
      </c>
      <c r="CH59" s="35">
        <f t="shared" ca="1" si="65"/>
        <v>0</v>
      </c>
      <c r="CI59" s="35">
        <f t="shared" ca="1" si="66"/>
        <v>0</v>
      </c>
      <c r="CJ59" s="35">
        <f t="shared" ca="1" si="67"/>
        <v>0</v>
      </c>
      <c r="CK59" s="35">
        <f t="shared" ca="1" si="68"/>
        <v>0</v>
      </c>
      <c r="CL59" s="37">
        <f t="shared" ca="1" si="69"/>
        <v>0</v>
      </c>
    </row>
    <row r="60" spans="3:90">
      <c r="C60" s="29">
        <v>40857</v>
      </c>
      <c r="D60" s="19">
        <f ca="1">VLOOKUP(C60,MarketData!$B$7:$C$5000,2)</f>
        <v>730.3</v>
      </c>
      <c r="E60" s="17">
        <f>VLOOKUP('Beta-GARCH'!C60,MarketData!$E$7:$F$5000,2)</f>
        <v>64.449996999999996</v>
      </c>
      <c r="F60" s="17">
        <f t="shared" ca="1" si="8"/>
        <v>93.835123605900293</v>
      </c>
      <c r="G60" s="17">
        <f t="shared" si="9"/>
        <v>90.557817635459244</v>
      </c>
      <c r="H60" s="18" t="str">
        <f t="array" aca="1" ref="H60" ca="1">IF(ROW()-ROW($C$14)&gt;=$C$3,IF($C$8,_xlfn.COVARIANCE.P(OFFSET(E60,-$C$3+1,0):E60/OFFSET(E59,-$C$3+1,0):E59,OFFSET(D60,-$C$3+1,0):D60/OFFSET(D59,-$C$3+1,0):D59)/_xlfn.VAR.P(OFFSET(D60,-$C$3+1,0):D60/OFFSET(D59,-$C$3+1,0):D59),$C$9),"")</f>
        <v/>
      </c>
      <c r="I60" s="19" t="str">
        <f t="array" aca="1" ref="I60" ca="1">IF(ROW()-ROW($C$14)&gt;=$C$3,_xlfn.VAR.P(OFFSET(E60,-$C$3+1,0):E60/OFFSET(E59,-$C$3+1,0):E59),"")</f>
        <v/>
      </c>
      <c r="J60" s="19" t="str">
        <f t="array" aca="1" ref="J60" ca="1">IF(ROW()-ROW($C$14)&gt;=$C$3,_xlfn.VAR.P(OFFSET(D60,-$C$3+1,0):D60/OFFSET(D59,-$C$3+1,0):D59),"")</f>
        <v/>
      </c>
      <c r="K60" s="19" t="e">
        <f t="shared" ca="1" si="10"/>
        <v>#VALUE!</v>
      </c>
      <c r="L60" s="19" t="str">
        <f t="array" aca="1" ref="L60" ca="1">IF(ROW()-ROW($C$14)&lt;$C$3,"",IF(L59="",_xlfn.VAR.P(OFFSET(E60,-$C$3+1,0):E60/OFFSET(E59,-$C$3+1,0):E59),$C$4*L59+$C$5*(1-$C$4)*(E60/E59-1)^2+(1-$C$4)*(1-$C$5)*$C$6))</f>
        <v/>
      </c>
      <c r="M60" s="30" t="str">
        <f t="array" aca="1" ref="M60" ca="1">IF(ROW()-ROW($C$14)&gt;=$C$3,_xlfn.VAR.P(OFFSET(D60,-$C$3+1,0):D60/OFFSET(D59,-$C$3+1,0):D59)*H60^2,"")</f>
        <v/>
      </c>
      <c r="N60" s="17" t="str">
        <f t="shared" ca="1" si="70"/>
        <v/>
      </c>
      <c r="O60" s="18" t="str">
        <f t="shared" ca="1" si="71"/>
        <v/>
      </c>
      <c r="P60" s="18" t="str">
        <f t="shared" ca="1" si="3"/>
        <v/>
      </c>
      <c r="Q60" s="18" t="str">
        <f t="shared" ca="1" si="72"/>
        <v/>
      </c>
      <c r="R60" s="39"/>
      <c r="V60" s="29">
        <v>40857</v>
      </c>
      <c r="W60" s="19">
        <f t="shared" ca="1" si="11"/>
        <v>-2.5487056311716105E-2</v>
      </c>
      <c r="X60" s="17">
        <f t="shared" si="12"/>
        <v>6.8738476215013389E-3</v>
      </c>
      <c r="AA60" s="31">
        <v>-4.20000000000001E-2</v>
      </c>
      <c r="AB60" s="32">
        <f t="shared" ca="1" si="73"/>
        <v>0</v>
      </c>
      <c r="AC60" s="32">
        <f t="shared" si="74"/>
        <v>1</v>
      </c>
      <c r="AG60" s="33">
        <v>-4.20000000000001E-2</v>
      </c>
      <c r="AH60" s="34">
        <f t="shared" ca="1" si="13"/>
        <v>0</v>
      </c>
      <c r="AI60" s="35">
        <f t="shared" ca="1" si="14"/>
        <v>0</v>
      </c>
      <c r="AJ60" s="35">
        <f t="shared" ca="1" si="15"/>
        <v>0</v>
      </c>
      <c r="AK60" s="35">
        <f t="shared" ca="1" si="16"/>
        <v>0</v>
      </c>
      <c r="AL60" s="35">
        <f t="shared" ca="1" si="17"/>
        <v>0</v>
      </c>
      <c r="AM60" s="35">
        <f t="shared" ca="1" si="18"/>
        <v>0</v>
      </c>
      <c r="AN60" s="35">
        <f t="shared" ca="1" si="19"/>
        <v>0</v>
      </c>
      <c r="AO60" s="35">
        <f t="shared" ca="1" si="20"/>
        <v>0</v>
      </c>
      <c r="AP60" s="35">
        <f t="shared" ca="1" si="21"/>
        <v>0</v>
      </c>
      <c r="AQ60" s="35">
        <f t="shared" ca="1" si="22"/>
        <v>0</v>
      </c>
      <c r="AR60" s="35">
        <f t="shared" ca="1" si="23"/>
        <v>0</v>
      </c>
      <c r="AS60" s="35">
        <f t="shared" ca="1" si="24"/>
        <v>0</v>
      </c>
      <c r="AT60" s="35">
        <f t="shared" ca="1" si="25"/>
        <v>0</v>
      </c>
      <c r="AU60" s="35">
        <f t="shared" ca="1" si="26"/>
        <v>0</v>
      </c>
      <c r="AV60" s="35">
        <f t="shared" ca="1" si="27"/>
        <v>0</v>
      </c>
      <c r="AW60" s="35">
        <f t="shared" ca="1" si="28"/>
        <v>0</v>
      </c>
      <c r="AX60" s="35">
        <f t="shared" ca="1" si="29"/>
        <v>0</v>
      </c>
      <c r="AY60" s="35">
        <f t="shared" ca="1" si="30"/>
        <v>0</v>
      </c>
      <c r="AZ60" s="35">
        <f t="shared" ca="1" si="31"/>
        <v>0</v>
      </c>
      <c r="BA60" s="35">
        <f t="shared" ca="1" si="32"/>
        <v>0</v>
      </c>
      <c r="BB60" s="35">
        <f t="shared" ca="1" si="33"/>
        <v>0</v>
      </c>
      <c r="BC60" s="35">
        <f t="shared" ca="1" si="34"/>
        <v>0</v>
      </c>
      <c r="BD60" s="35">
        <f t="shared" ca="1" si="35"/>
        <v>0</v>
      </c>
      <c r="BE60" s="35">
        <f t="shared" ca="1" si="36"/>
        <v>0</v>
      </c>
      <c r="BF60" s="35">
        <f t="shared" ca="1" si="37"/>
        <v>0</v>
      </c>
      <c r="BG60" s="36">
        <f t="shared" ca="1" si="38"/>
        <v>0</v>
      </c>
      <c r="BH60" s="35">
        <f t="shared" ca="1" si="39"/>
        <v>0</v>
      </c>
      <c r="BI60" s="35">
        <f t="shared" ca="1" si="40"/>
        <v>0</v>
      </c>
      <c r="BJ60" s="35">
        <f t="shared" ca="1" si="41"/>
        <v>0</v>
      </c>
      <c r="BK60" s="35">
        <f t="shared" ca="1" si="42"/>
        <v>0</v>
      </c>
      <c r="BL60" s="35">
        <f t="shared" ca="1" si="43"/>
        <v>0</v>
      </c>
      <c r="BM60" s="35">
        <f t="shared" ca="1" si="44"/>
        <v>0</v>
      </c>
      <c r="BN60" s="35">
        <f t="shared" ca="1" si="45"/>
        <v>0</v>
      </c>
      <c r="BO60" s="35">
        <f t="shared" ca="1" si="46"/>
        <v>0</v>
      </c>
      <c r="BP60" s="35">
        <f t="shared" ca="1" si="47"/>
        <v>0</v>
      </c>
      <c r="BQ60" s="35">
        <f t="shared" ca="1" si="48"/>
        <v>0</v>
      </c>
      <c r="BR60" s="35">
        <f t="shared" ca="1" si="49"/>
        <v>0</v>
      </c>
      <c r="BS60" s="35">
        <f t="shared" ca="1" si="50"/>
        <v>0</v>
      </c>
      <c r="BT60" s="35">
        <f t="shared" ca="1" si="51"/>
        <v>0</v>
      </c>
      <c r="BU60" s="35">
        <f t="shared" ca="1" si="52"/>
        <v>0</v>
      </c>
      <c r="BV60" s="35">
        <f t="shared" ca="1" si="53"/>
        <v>0</v>
      </c>
      <c r="BW60" s="35">
        <f t="shared" ca="1" si="54"/>
        <v>0</v>
      </c>
      <c r="BX60" s="35">
        <f t="shared" ca="1" si="55"/>
        <v>0</v>
      </c>
      <c r="BY60" s="35">
        <f t="shared" ca="1" si="56"/>
        <v>0</v>
      </c>
      <c r="BZ60" s="35">
        <f t="shared" ca="1" si="57"/>
        <v>0</v>
      </c>
      <c r="CA60" s="35">
        <f t="shared" ca="1" si="58"/>
        <v>0</v>
      </c>
      <c r="CB60" s="35">
        <f t="shared" ca="1" si="59"/>
        <v>0</v>
      </c>
      <c r="CC60" s="35">
        <f t="shared" ca="1" si="60"/>
        <v>0</v>
      </c>
      <c r="CD60" s="35">
        <f t="shared" ca="1" si="61"/>
        <v>0</v>
      </c>
      <c r="CE60" s="35">
        <f t="shared" ca="1" si="62"/>
        <v>0</v>
      </c>
      <c r="CF60" s="35">
        <f t="shared" ca="1" si="63"/>
        <v>0</v>
      </c>
      <c r="CG60" s="35">
        <f t="shared" ca="1" si="64"/>
        <v>0</v>
      </c>
      <c r="CH60" s="35">
        <f t="shared" ca="1" si="65"/>
        <v>0</v>
      </c>
      <c r="CI60" s="35">
        <f t="shared" ca="1" si="66"/>
        <v>0</v>
      </c>
      <c r="CJ60" s="35">
        <f t="shared" ca="1" si="67"/>
        <v>0</v>
      </c>
      <c r="CK60" s="35">
        <f t="shared" ca="1" si="68"/>
        <v>0</v>
      </c>
      <c r="CL60" s="37">
        <f t="shared" ca="1" si="69"/>
        <v>0</v>
      </c>
    </row>
    <row r="61" spans="3:90">
      <c r="C61" s="29">
        <v>40858</v>
      </c>
      <c r="D61" s="19">
        <f ca="1">VLOOKUP(C61,MarketData!$B$7:$C$5000,2)</f>
        <v>729.13</v>
      </c>
      <c r="E61" s="17">
        <f>VLOOKUP('Beta-GARCH'!C61,MarketData!$E$7:$F$5000,2)</f>
        <v>64.120002999999997</v>
      </c>
      <c r="F61" s="17">
        <f t="shared" ca="1" si="8"/>
        <v>93.684792105669018</v>
      </c>
      <c r="G61" s="17">
        <f t="shared" si="9"/>
        <v>90.094147536719049</v>
      </c>
      <c r="H61" s="18" t="str">
        <f t="array" aca="1" ref="H61" ca="1">IF(ROW()-ROW($C$14)&gt;=$C$3,IF($C$8,_xlfn.COVARIANCE.P(OFFSET(E61,-$C$3+1,0):E61/OFFSET(E60,-$C$3+1,0):E60,OFFSET(D61,-$C$3+1,0):D61/OFFSET(D60,-$C$3+1,0):D60)/_xlfn.VAR.P(OFFSET(D61,-$C$3+1,0):D61/OFFSET(D60,-$C$3+1,0):D60),$C$9),"")</f>
        <v/>
      </c>
      <c r="I61" s="19" t="str">
        <f t="array" aca="1" ref="I61" ca="1">IF(ROW()-ROW($C$14)&gt;=$C$3,_xlfn.VAR.P(OFFSET(E61,-$C$3+1,0):E61/OFFSET(E60,-$C$3+1,0):E60),"")</f>
        <v/>
      </c>
      <c r="J61" s="19" t="str">
        <f t="array" aca="1" ref="J61" ca="1">IF(ROW()-ROW($C$14)&gt;=$C$3,_xlfn.VAR.P(OFFSET(D61,-$C$3+1,0):D61/OFFSET(D60,-$C$3+1,0):D60),"")</f>
        <v/>
      </c>
      <c r="K61" s="19" t="e">
        <f t="shared" ca="1" si="10"/>
        <v>#VALUE!</v>
      </c>
      <c r="L61" s="19" t="str">
        <f t="array" aca="1" ref="L61" ca="1">IF(ROW()-ROW($C$14)&lt;$C$3,"",IF(L60="",_xlfn.VAR.P(OFFSET(E61,-$C$3+1,0):E61/OFFSET(E60,-$C$3+1,0):E60),$C$4*L60+$C$5*(1-$C$4)*(E61/E60-1)^2+(1-$C$4)*(1-$C$5)*$C$6))</f>
        <v/>
      </c>
      <c r="M61" s="30" t="str">
        <f t="array" aca="1" ref="M61" ca="1">IF(ROW()-ROW($C$14)&gt;=$C$3,_xlfn.VAR.P(OFFSET(D61,-$C$3+1,0):D61/OFFSET(D60,-$C$3+1,0):D60)*H61^2,"")</f>
        <v/>
      </c>
      <c r="N61" s="17" t="str">
        <f t="shared" ca="1" si="70"/>
        <v/>
      </c>
      <c r="O61" s="18" t="str">
        <f t="shared" ca="1" si="71"/>
        <v/>
      </c>
      <c r="P61" s="18" t="str">
        <f t="shared" ca="1" si="3"/>
        <v/>
      </c>
      <c r="Q61" s="18" t="str">
        <f t="shared" ca="1" si="72"/>
        <v/>
      </c>
      <c r="R61" s="39"/>
      <c r="V61" s="29">
        <v>40858</v>
      </c>
      <c r="W61" s="19">
        <f t="shared" ca="1" si="11"/>
        <v>-1.6020813364370223E-3</v>
      </c>
      <c r="X61" s="17">
        <f t="shared" si="12"/>
        <v>-5.1201553973695413E-3</v>
      </c>
      <c r="AA61" s="31">
        <v>-4.4000000000000102E-2</v>
      </c>
      <c r="AB61" s="32">
        <f t="shared" ca="1" si="73"/>
        <v>0</v>
      </c>
      <c r="AC61" s="32">
        <f t="shared" si="74"/>
        <v>1</v>
      </c>
      <c r="AG61" s="33">
        <v>-4.4000000000000102E-2</v>
      </c>
      <c r="AH61" s="34">
        <f t="shared" ca="1" si="13"/>
        <v>0</v>
      </c>
      <c r="AI61" s="35">
        <f t="shared" ca="1" si="14"/>
        <v>0</v>
      </c>
      <c r="AJ61" s="35">
        <f t="shared" ca="1" si="15"/>
        <v>0</v>
      </c>
      <c r="AK61" s="35">
        <f t="shared" ca="1" si="16"/>
        <v>0</v>
      </c>
      <c r="AL61" s="35">
        <f t="shared" ca="1" si="17"/>
        <v>0</v>
      </c>
      <c r="AM61" s="35">
        <f t="shared" ca="1" si="18"/>
        <v>0</v>
      </c>
      <c r="AN61" s="35">
        <f t="shared" ca="1" si="19"/>
        <v>0</v>
      </c>
      <c r="AO61" s="35">
        <f t="shared" ca="1" si="20"/>
        <v>0</v>
      </c>
      <c r="AP61" s="35">
        <f t="shared" ca="1" si="21"/>
        <v>0</v>
      </c>
      <c r="AQ61" s="35">
        <f t="shared" ca="1" si="22"/>
        <v>0</v>
      </c>
      <c r="AR61" s="35">
        <f t="shared" ca="1" si="23"/>
        <v>0</v>
      </c>
      <c r="AS61" s="35">
        <f t="shared" ca="1" si="24"/>
        <v>0</v>
      </c>
      <c r="AT61" s="35">
        <f t="shared" ca="1" si="25"/>
        <v>0</v>
      </c>
      <c r="AU61" s="35">
        <f t="shared" ca="1" si="26"/>
        <v>0</v>
      </c>
      <c r="AV61" s="35">
        <f t="shared" ca="1" si="27"/>
        <v>0</v>
      </c>
      <c r="AW61" s="35">
        <f t="shared" ca="1" si="28"/>
        <v>0</v>
      </c>
      <c r="AX61" s="35">
        <f t="shared" ca="1" si="29"/>
        <v>0</v>
      </c>
      <c r="AY61" s="35">
        <f t="shared" ca="1" si="30"/>
        <v>0</v>
      </c>
      <c r="AZ61" s="35">
        <f t="shared" ca="1" si="31"/>
        <v>0</v>
      </c>
      <c r="BA61" s="35">
        <f t="shared" ca="1" si="32"/>
        <v>0</v>
      </c>
      <c r="BB61" s="35">
        <f t="shared" ca="1" si="33"/>
        <v>0</v>
      </c>
      <c r="BC61" s="35">
        <f t="shared" ca="1" si="34"/>
        <v>0</v>
      </c>
      <c r="BD61" s="35">
        <f t="shared" ca="1" si="35"/>
        <v>0</v>
      </c>
      <c r="BE61" s="35">
        <f t="shared" ca="1" si="36"/>
        <v>0</v>
      </c>
      <c r="BF61" s="35">
        <f t="shared" ca="1" si="37"/>
        <v>0</v>
      </c>
      <c r="BG61" s="36">
        <f t="shared" ca="1" si="38"/>
        <v>0</v>
      </c>
      <c r="BH61" s="35">
        <f t="shared" ca="1" si="39"/>
        <v>0</v>
      </c>
      <c r="BI61" s="35">
        <f t="shared" ca="1" si="40"/>
        <v>0</v>
      </c>
      <c r="BJ61" s="35">
        <f t="shared" ca="1" si="41"/>
        <v>0</v>
      </c>
      <c r="BK61" s="35">
        <f t="shared" ca="1" si="42"/>
        <v>0</v>
      </c>
      <c r="BL61" s="35">
        <f t="shared" ca="1" si="43"/>
        <v>0</v>
      </c>
      <c r="BM61" s="35">
        <f t="shared" ca="1" si="44"/>
        <v>0</v>
      </c>
      <c r="BN61" s="35">
        <f t="shared" ca="1" si="45"/>
        <v>0</v>
      </c>
      <c r="BO61" s="35">
        <f t="shared" ca="1" si="46"/>
        <v>0</v>
      </c>
      <c r="BP61" s="35">
        <f t="shared" ca="1" si="47"/>
        <v>0</v>
      </c>
      <c r="BQ61" s="35">
        <f t="shared" ca="1" si="48"/>
        <v>0</v>
      </c>
      <c r="BR61" s="35">
        <f t="shared" ca="1" si="49"/>
        <v>0</v>
      </c>
      <c r="BS61" s="35">
        <f t="shared" ca="1" si="50"/>
        <v>0</v>
      </c>
      <c r="BT61" s="35">
        <f t="shared" ca="1" si="51"/>
        <v>0</v>
      </c>
      <c r="BU61" s="35">
        <f t="shared" ca="1" si="52"/>
        <v>0</v>
      </c>
      <c r="BV61" s="35">
        <f t="shared" ca="1" si="53"/>
        <v>0</v>
      </c>
      <c r="BW61" s="35">
        <f t="shared" ca="1" si="54"/>
        <v>0</v>
      </c>
      <c r="BX61" s="35">
        <f t="shared" ca="1" si="55"/>
        <v>0</v>
      </c>
      <c r="BY61" s="35">
        <f t="shared" ca="1" si="56"/>
        <v>0</v>
      </c>
      <c r="BZ61" s="35">
        <f t="shared" ca="1" si="57"/>
        <v>0</v>
      </c>
      <c r="CA61" s="35">
        <f t="shared" ca="1" si="58"/>
        <v>0</v>
      </c>
      <c r="CB61" s="35">
        <f t="shared" ca="1" si="59"/>
        <v>0</v>
      </c>
      <c r="CC61" s="35">
        <f t="shared" ca="1" si="60"/>
        <v>0</v>
      </c>
      <c r="CD61" s="35">
        <f t="shared" ca="1" si="61"/>
        <v>0</v>
      </c>
      <c r="CE61" s="35">
        <f t="shared" ca="1" si="62"/>
        <v>0</v>
      </c>
      <c r="CF61" s="35">
        <f t="shared" ca="1" si="63"/>
        <v>0</v>
      </c>
      <c r="CG61" s="35">
        <f t="shared" ca="1" si="64"/>
        <v>0</v>
      </c>
      <c r="CH61" s="35">
        <f t="shared" ca="1" si="65"/>
        <v>0</v>
      </c>
      <c r="CI61" s="35">
        <f t="shared" ca="1" si="66"/>
        <v>0</v>
      </c>
      <c r="CJ61" s="35">
        <f t="shared" ca="1" si="67"/>
        <v>0</v>
      </c>
      <c r="CK61" s="35">
        <f t="shared" ca="1" si="68"/>
        <v>0</v>
      </c>
      <c r="CL61" s="37">
        <f t="shared" ca="1" si="69"/>
        <v>0</v>
      </c>
    </row>
    <row r="62" spans="3:90">
      <c r="C62" s="29">
        <v>40861</v>
      </c>
      <c r="D62" s="19">
        <f ca="1">VLOOKUP(C62,MarketData!$B$7:$C$5000,2)</f>
        <v>735.85</v>
      </c>
      <c r="E62" s="17">
        <f>VLOOKUP('Beta-GARCH'!C62,MarketData!$E$7:$F$5000,2)</f>
        <v>64.309997999999993</v>
      </c>
      <c r="F62" s="17">
        <f t="shared" ca="1" si="8"/>
        <v>94.548234568535847</v>
      </c>
      <c r="G62" s="17">
        <f t="shared" si="9"/>
        <v>90.361106937223724</v>
      </c>
      <c r="H62" s="18" t="str">
        <f t="array" aca="1" ref="H62" ca="1">IF(ROW()-ROW($C$14)&gt;=$C$3,IF($C$8,_xlfn.COVARIANCE.P(OFFSET(E62,-$C$3+1,0):E62/OFFSET(E61,-$C$3+1,0):E61,OFFSET(D62,-$C$3+1,0):D62/OFFSET(D61,-$C$3+1,0):D61)/_xlfn.VAR.P(OFFSET(D62,-$C$3+1,0):D62/OFFSET(D61,-$C$3+1,0):D61),$C$9),"")</f>
        <v/>
      </c>
      <c r="I62" s="19" t="str">
        <f t="array" aca="1" ref="I62" ca="1">IF(ROW()-ROW($C$14)&gt;=$C$3,_xlfn.VAR.P(OFFSET(E62,-$C$3+1,0):E62/OFFSET(E61,-$C$3+1,0):E61),"")</f>
        <v/>
      </c>
      <c r="J62" s="19" t="str">
        <f t="array" aca="1" ref="J62" ca="1">IF(ROW()-ROW($C$14)&gt;=$C$3,_xlfn.VAR.P(OFFSET(D62,-$C$3+1,0):D62/OFFSET(D61,-$C$3+1,0):D61),"")</f>
        <v/>
      </c>
      <c r="K62" s="19" t="e">
        <f t="shared" ca="1" si="10"/>
        <v>#VALUE!</v>
      </c>
      <c r="L62" s="19" t="str">
        <f t="array" aca="1" ref="L62" ca="1">IF(ROW()-ROW($C$14)&lt;$C$3,"",IF(L61="",_xlfn.VAR.P(OFFSET(E62,-$C$3+1,0):E62/OFFSET(E61,-$C$3+1,0):E61),$C$4*L61+$C$5*(1-$C$4)*(E62/E61-1)^2+(1-$C$4)*(1-$C$5)*$C$6))</f>
        <v/>
      </c>
      <c r="M62" s="30" t="str">
        <f t="array" aca="1" ref="M62" ca="1">IF(ROW()-ROW($C$14)&gt;=$C$3,_xlfn.VAR.P(OFFSET(D62,-$C$3+1,0):D62/OFFSET(D61,-$C$3+1,0):D61)*H62^2,"")</f>
        <v/>
      </c>
      <c r="N62" s="17" t="str">
        <f t="shared" ca="1" si="70"/>
        <v/>
      </c>
      <c r="O62" s="18" t="str">
        <f t="shared" ca="1" si="71"/>
        <v/>
      </c>
      <c r="P62" s="18" t="str">
        <f t="shared" ca="1" si="3"/>
        <v/>
      </c>
      <c r="Q62" s="18" t="str">
        <f t="shared" ca="1" si="72"/>
        <v/>
      </c>
      <c r="R62" s="39"/>
      <c r="V62" s="29">
        <v>40861</v>
      </c>
      <c r="W62" s="19">
        <f t="shared" ca="1" si="11"/>
        <v>9.2164634564482206E-3</v>
      </c>
      <c r="X62" s="17">
        <f t="shared" si="12"/>
        <v>2.9631158938030477E-3</v>
      </c>
      <c r="AA62" s="31">
        <v>-4.6000000000000103E-2</v>
      </c>
      <c r="AB62" s="32">
        <f t="shared" ca="1" si="73"/>
        <v>0</v>
      </c>
      <c r="AC62" s="32">
        <f t="shared" si="74"/>
        <v>0</v>
      </c>
      <c r="AG62" s="33">
        <v>-4.6000000000000103E-2</v>
      </c>
      <c r="AH62" s="34">
        <f t="shared" ca="1" si="13"/>
        <v>0</v>
      </c>
      <c r="AI62" s="35">
        <f t="shared" ca="1" si="14"/>
        <v>0</v>
      </c>
      <c r="AJ62" s="35">
        <f t="shared" ca="1" si="15"/>
        <v>0</v>
      </c>
      <c r="AK62" s="35">
        <f t="shared" ca="1" si="16"/>
        <v>0</v>
      </c>
      <c r="AL62" s="35">
        <f t="shared" ca="1" si="17"/>
        <v>0</v>
      </c>
      <c r="AM62" s="35">
        <f t="shared" ca="1" si="18"/>
        <v>0</v>
      </c>
      <c r="AN62" s="35">
        <f t="shared" ca="1" si="19"/>
        <v>0</v>
      </c>
      <c r="AO62" s="35">
        <f t="shared" ca="1" si="20"/>
        <v>0</v>
      </c>
      <c r="AP62" s="35">
        <f t="shared" ca="1" si="21"/>
        <v>0</v>
      </c>
      <c r="AQ62" s="35">
        <f t="shared" ca="1" si="22"/>
        <v>0</v>
      </c>
      <c r="AR62" s="35">
        <f t="shared" ca="1" si="23"/>
        <v>0</v>
      </c>
      <c r="AS62" s="35">
        <f t="shared" ca="1" si="24"/>
        <v>0</v>
      </c>
      <c r="AT62" s="35">
        <f t="shared" ca="1" si="25"/>
        <v>0</v>
      </c>
      <c r="AU62" s="35">
        <f t="shared" ca="1" si="26"/>
        <v>0</v>
      </c>
      <c r="AV62" s="35">
        <f t="shared" ca="1" si="27"/>
        <v>0</v>
      </c>
      <c r="AW62" s="35">
        <f t="shared" ca="1" si="28"/>
        <v>0</v>
      </c>
      <c r="AX62" s="35">
        <f t="shared" ca="1" si="29"/>
        <v>0</v>
      </c>
      <c r="AY62" s="35">
        <f t="shared" ca="1" si="30"/>
        <v>0</v>
      </c>
      <c r="AZ62" s="35">
        <f t="shared" ca="1" si="31"/>
        <v>0</v>
      </c>
      <c r="BA62" s="35">
        <f t="shared" ca="1" si="32"/>
        <v>0</v>
      </c>
      <c r="BB62" s="35">
        <f t="shared" ca="1" si="33"/>
        <v>0</v>
      </c>
      <c r="BC62" s="35">
        <f t="shared" ca="1" si="34"/>
        <v>0</v>
      </c>
      <c r="BD62" s="35">
        <f t="shared" ca="1" si="35"/>
        <v>0</v>
      </c>
      <c r="BE62" s="35">
        <f t="shared" ca="1" si="36"/>
        <v>0</v>
      </c>
      <c r="BF62" s="35">
        <f t="shared" ca="1" si="37"/>
        <v>0</v>
      </c>
      <c r="BG62" s="36">
        <f t="shared" ca="1" si="38"/>
        <v>0</v>
      </c>
      <c r="BH62" s="35">
        <f t="shared" ca="1" si="39"/>
        <v>0</v>
      </c>
      <c r="BI62" s="35">
        <f t="shared" ca="1" si="40"/>
        <v>0</v>
      </c>
      <c r="BJ62" s="35">
        <f t="shared" ca="1" si="41"/>
        <v>0</v>
      </c>
      <c r="BK62" s="35">
        <f t="shared" ca="1" si="42"/>
        <v>0</v>
      </c>
      <c r="BL62" s="35">
        <f t="shared" ca="1" si="43"/>
        <v>0</v>
      </c>
      <c r="BM62" s="35">
        <f t="shared" ca="1" si="44"/>
        <v>0</v>
      </c>
      <c r="BN62" s="35">
        <f t="shared" ca="1" si="45"/>
        <v>0</v>
      </c>
      <c r="BO62" s="35">
        <f t="shared" ca="1" si="46"/>
        <v>0</v>
      </c>
      <c r="BP62" s="35">
        <f t="shared" ca="1" si="47"/>
        <v>0</v>
      </c>
      <c r="BQ62" s="35">
        <f t="shared" ca="1" si="48"/>
        <v>0</v>
      </c>
      <c r="BR62" s="35">
        <f t="shared" ca="1" si="49"/>
        <v>0</v>
      </c>
      <c r="BS62" s="35">
        <f t="shared" ca="1" si="50"/>
        <v>0</v>
      </c>
      <c r="BT62" s="35">
        <f t="shared" ca="1" si="51"/>
        <v>0</v>
      </c>
      <c r="BU62" s="35">
        <f t="shared" ca="1" si="52"/>
        <v>0</v>
      </c>
      <c r="BV62" s="35">
        <f t="shared" ca="1" si="53"/>
        <v>0</v>
      </c>
      <c r="BW62" s="35">
        <f t="shared" ca="1" si="54"/>
        <v>0</v>
      </c>
      <c r="BX62" s="35">
        <f t="shared" ca="1" si="55"/>
        <v>0</v>
      </c>
      <c r="BY62" s="35">
        <f t="shared" ca="1" si="56"/>
        <v>0</v>
      </c>
      <c r="BZ62" s="35">
        <f t="shared" ca="1" si="57"/>
        <v>0</v>
      </c>
      <c r="CA62" s="35">
        <f t="shared" ca="1" si="58"/>
        <v>0</v>
      </c>
      <c r="CB62" s="35">
        <f t="shared" ca="1" si="59"/>
        <v>0</v>
      </c>
      <c r="CC62" s="35">
        <f t="shared" ca="1" si="60"/>
        <v>0</v>
      </c>
      <c r="CD62" s="35">
        <f t="shared" ca="1" si="61"/>
        <v>0</v>
      </c>
      <c r="CE62" s="35">
        <f t="shared" ca="1" si="62"/>
        <v>0</v>
      </c>
      <c r="CF62" s="35">
        <f t="shared" ca="1" si="63"/>
        <v>0</v>
      </c>
      <c r="CG62" s="35">
        <f t="shared" ca="1" si="64"/>
        <v>0</v>
      </c>
      <c r="CH62" s="35">
        <f t="shared" ca="1" si="65"/>
        <v>0</v>
      </c>
      <c r="CI62" s="35">
        <f t="shared" ca="1" si="66"/>
        <v>0</v>
      </c>
      <c r="CJ62" s="35">
        <f t="shared" ca="1" si="67"/>
        <v>0</v>
      </c>
      <c r="CK62" s="35">
        <f t="shared" ca="1" si="68"/>
        <v>0</v>
      </c>
      <c r="CL62" s="37">
        <f t="shared" ca="1" si="69"/>
        <v>0</v>
      </c>
    </row>
    <row r="63" spans="3:90">
      <c r="C63" s="29">
        <v>40862</v>
      </c>
      <c r="D63" s="19">
        <f ca="1">VLOOKUP(C63,MarketData!$B$7:$C$5000,2)</f>
        <v>730.91</v>
      </c>
      <c r="E63" s="17">
        <f>VLOOKUP('Beta-GARCH'!C63,MarketData!$E$7:$F$5000,2)</f>
        <v>63.939999</v>
      </c>
      <c r="F63" s="17">
        <f t="shared" ca="1" si="8"/>
        <v>93.913501567559337</v>
      </c>
      <c r="G63" s="17">
        <f t="shared" si="9"/>
        <v>89.841226354959275</v>
      </c>
      <c r="H63" s="18" t="str">
        <f t="array" aca="1" ref="H63" ca="1">IF(ROW()-ROW($C$14)&gt;=$C$3,IF($C$8,_xlfn.COVARIANCE.P(OFFSET(E63,-$C$3+1,0):E63/OFFSET(E62,-$C$3+1,0):E62,OFFSET(D63,-$C$3+1,0):D63/OFFSET(D62,-$C$3+1,0):D62)/_xlfn.VAR.P(OFFSET(D63,-$C$3+1,0):D63/OFFSET(D62,-$C$3+1,0):D62),$C$9),"")</f>
        <v/>
      </c>
      <c r="I63" s="19" t="str">
        <f t="array" aca="1" ref="I63" ca="1">IF(ROW()-ROW($C$14)&gt;=$C$3,_xlfn.VAR.P(OFFSET(E63,-$C$3+1,0):E63/OFFSET(E62,-$C$3+1,0):E62),"")</f>
        <v/>
      </c>
      <c r="J63" s="19" t="str">
        <f t="array" aca="1" ref="J63" ca="1">IF(ROW()-ROW($C$14)&gt;=$C$3,_xlfn.VAR.P(OFFSET(D63,-$C$3+1,0):D63/OFFSET(D62,-$C$3+1,0):D62),"")</f>
        <v/>
      </c>
      <c r="K63" s="19" t="e">
        <f t="shared" ca="1" si="10"/>
        <v>#VALUE!</v>
      </c>
      <c r="L63" s="19" t="str">
        <f t="array" aca="1" ref="L63" ca="1">IF(ROW()-ROW($C$14)&lt;$C$3,"",IF(L62="",_xlfn.VAR.P(OFFSET(E63,-$C$3+1,0):E63/OFFSET(E62,-$C$3+1,0):E62),$C$4*L62+$C$5*(1-$C$4)*(E63/E62-1)^2+(1-$C$4)*(1-$C$5)*$C$6))</f>
        <v/>
      </c>
      <c r="M63" s="30" t="str">
        <f t="array" aca="1" ref="M63" ca="1">IF(ROW()-ROW($C$14)&gt;=$C$3,_xlfn.VAR.P(OFFSET(D63,-$C$3+1,0):D63/OFFSET(D62,-$C$3+1,0):D62)*H63^2,"")</f>
        <v/>
      </c>
      <c r="N63" s="17" t="str">
        <f t="shared" ca="1" si="70"/>
        <v/>
      </c>
      <c r="O63" s="18" t="str">
        <f t="shared" ca="1" si="71"/>
        <v/>
      </c>
      <c r="P63" s="18" t="str">
        <f t="shared" ca="1" si="3"/>
        <v/>
      </c>
      <c r="Q63" s="18" t="str">
        <f t="shared" ca="1" si="72"/>
        <v/>
      </c>
      <c r="R63" s="39"/>
      <c r="V63" s="29">
        <v>40862</v>
      </c>
      <c r="W63" s="19">
        <f t="shared" ca="1" si="11"/>
        <v>-6.7133247265068752E-3</v>
      </c>
      <c r="X63" s="17">
        <f t="shared" si="12"/>
        <v>-5.7533666849125531E-3</v>
      </c>
      <c r="AA63" s="31">
        <v>-4.8000000000000098E-2</v>
      </c>
      <c r="AB63" s="32">
        <f t="shared" ca="1" si="73"/>
        <v>2</v>
      </c>
      <c r="AC63" s="32">
        <f t="shared" si="74"/>
        <v>0</v>
      </c>
      <c r="AG63" s="33">
        <v>-4.8000000000000098E-2</v>
      </c>
      <c r="AH63" s="34">
        <f t="shared" ca="1" si="13"/>
        <v>0</v>
      </c>
      <c r="AI63" s="35">
        <f t="shared" ca="1" si="14"/>
        <v>0</v>
      </c>
      <c r="AJ63" s="35">
        <f t="shared" ca="1" si="15"/>
        <v>0</v>
      </c>
      <c r="AK63" s="35">
        <f t="shared" ca="1" si="16"/>
        <v>0</v>
      </c>
      <c r="AL63" s="35">
        <f t="shared" ca="1" si="17"/>
        <v>0</v>
      </c>
      <c r="AM63" s="35">
        <f t="shared" ca="1" si="18"/>
        <v>0</v>
      </c>
      <c r="AN63" s="35">
        <f t="shared" ca="1" si="19"/>
        <v>0</v>
      </c>
      <c r="AO63" s="35">
        <f t="shared" ca="1" si="20"/>
        <v>0</v>
      </c>
      <c r="AP63" s="35">
        <f t="shared" ca="1" si="21"/>
        <v>0</v>
      </c>
      <c r="AQ63" s="35">
        <f t="shared" ca="1" si="22"/>
        <v>0</v>
      </c>
      <c r="AR63" s="35">
        <f t="shared" ca="1" si="23"/>
        <v>0</v>
      </c>
      <c r="AS63" s="35">
        <f t="shared" ca="1" si="24"/>
        <v>0</v>
      </c>
      <c r="AT63" s="35">
        <f t="shared" ca="1" si="25"/>
        <v>0</v>
      </c>
      <c r="AU63" s="35">
        <f t="shared" ca="1" si="26"/>
        <v>0</v>
      </c>
      <c r="AV63" s="35">
        <f t="shared" ca="1" si="27"/>
        <v>0</v>
      </c>
      <c r="AW63" s="35">
        <f t="shared" ca="1" si="28"/>
        <v>0</v>
      </c>
      <c r="AX63" s="35">
        <f t="shared" ca="1" si="29"/>
        <v>1</v>
      </c>
      <c r="AY63" s="35">
        <f t="shared" ca="1" si="30"/>
        <v>0</v>
      </c>
      <c r="AZ63" s="35">
        <f t="shared" ca="1" si="31"/>
        <v>0</v>
      </c>
      <c r="BA63" s="35">
        <f t="shared" ca="1" si="32"/>
        <v>0</v>
      </c>
      <c r="BB63" s="35">
        <f t="shared" ca="1" si="33"/>
        <v>0</v>
      </c>
      <c r="BC63" s="35">
        <f t="shared" ca="1" si="34"/>
        <v>0</v>
      </c>
      <c r="BD63" s="35">
        <f t="shared" ca="1" si="35"/>
        <v>0</v>
      </c>
      <c r="BE63" s="35">
        <f t="shared" ca="1" si="36"/>
        <v>0</v>
      </c>
      <c r="BF63" s="35">
        <f t="shared" ca="1" si="37"/>
        <v>0</v>
      </c>
      <c r="BG63" s="36">
        <f t="shared" ca="1" si="38"/>
        <v>0</v>
      </c>
      <c r="BH63" s="35">
        <f t="shared" ca="1" si="39"/>
        <v>0</v>
      </c>
      <c r="BI63" s="35">
        <f t="shared" ca="1" si="40"/>
        <v>1</v>
      </c>
      <c r="BJ63" s="35">
        <f t="shared" ca="1" si="41"/>
        <v>0</v>
      </c>
      <c r="BK63" s="35">
        <f t="shared" ca="1" si="42"/>
        <v>0</v>
      </c>
      <c r="BL63" s="35">
        <f t="shared" ca="1" si="43"/>
        <v>0</v>
      </c>
      <c r="BM63" s="35">
        <f t="shared" ca="1" si="44"/>
        <v>0</v>
      </c>
      <c r="BN63" s="35">
        <f t="shared" ca="1" si="45"/>
        <v>0</v>
      </c>
      <c r="BO63" s="35">
        <f t="shared" ca="1" si="46"/>
        <v>0</v>
      </c>
      <c r="BP63" s="35">
        <f t="shared" ca="1" si="47"/>
        <v>0</v>
      </c>
      <c r="BQ63" s="35">
        <f t="shared" ca="1" si="48"/>
        <v>0</v>
      </c>
      <c r="BR63" s="35">
        <f t="shared" ca="1" si="49"/>
        <v>0</v>
      </c>
      <c r="BS63" s="35">
        <f t="shared" ca="1" si="50"/>
        <v>0</v>
      </c>
      <c r="BT63" s="35">
        <f t="shared" ca="1" si="51"/>
        <v>0</v>
      </c>
      <c r="BU63" s="35">
        <f t="shared" ca="1" si="52"/>
        <v>0</v>
      </c>
      <c r="BV63" s="35">
        <f t="shared" ca="1" si="53"/>
        <v>0</v>
      </c>
      <c r="BW63" s="35">
        <f t="shared" ca="1" si="54"/>
        <v>0</v>
      </c>
      <c r="BX63" s="35">
        <f t="shared" ca="1" si="55"/>
        <v>0</v>
      </c>
      <c r="BY63" s="35">
        <f t="shared" ca="1" si="56"/>
        <v>0</v>
      </c>
      <c r="BZ63" s="35">
        <f t="shared" ca="1" si="57"/>
        <v>0</v>
      </c>
      <c r="CA63" s="35">
        <f t="shared" ca="1" si="58"/>
        <v>0</v>
      </c>
      <c r="CB63" s="35">
        <f t="shared" ca="1" si="59"/>
        <v>0</v>
      </c>
      <c r="CC63" s="35">
        <f t="shared" ca="1" si="60"/>
        <v>0</v>
      </c>
      <c r="CD63" s="35">
        <f t="shared" ca="1" si="61"/>
        <v>0</v>
      </c>
      <c r="CE63" s="35">
        <f t="shared" ca="1" si="62"/>
        <v>0</v>
      </c>
      <c r="CF63" s="35">
        <f t="shared" ca="1" si="63"/>
        <v>0</v>
      </c>
      <c r="CG63" s="35">
        <f t="shared" ca="1" si="64"/>
        <v>0</v>
      </c>
      <c r="CH63" s="35">
        <f t="shared" ca="1" si="65"/>
        <v>0</v>
      </c>
      <c r="CI63" s="35">
        <f t="shared" ca="1" si="66"/>
        <v>0</v>
      </c>
      <c r="CJ63" s="35">
        <f t="shared" ca="1" si="67"/>
        <v>0</v>
      </c>
      <c r="CK63" s="35">
        <f t="shared" ca="1" si="68"/>
        <v>0</v>
      </c>
      <c r="CL63" s="37">
        <f t="shared" ca="1" si="69"/>
        <v>0</v>
      </c>
    </row>
    <row r="64" spans="3:90">
      <c r="C64" s="29">
        <v>40863</v>
      </c>
      <c r="D64" s="19">
        <f ca="1">VLOOKUP(C64,MarketData!$B$7:$C$5000,2)</f>
        <v>724.11</v>
      </c>
      <c r="E64" s="17">
        <f>VLOOKUP('Beta-GARCH'!C64,MarketData!$E$7:$F$5000,2)</f>
        <v>63.540000999999997</v>
      </c>
      <c r="F64" s="17">
        <f t="shared" ca="1" si="8"/>
        <v>93.039780027753622</v>
      </c>
      <c r="G64" s="17">
        <f t="shared" si="9"/>
        <v>89.279194584212277</v>
      </c>
      <c r="H64" s="18" t="str">
        <f t="array" aca="1" ref="H64" ca="1">IF(ROW()-ROW($C$14)&gt;=$C$3,IF($C$8,_xlfn.COVARIANCE.P(OFFSET(E64,-$C$3+1,0):E64/OFFSET(E63,-$C$3+1,0):E63,OFFSET(D64,-$C$3+1,0):D64/OFFSET(D63,-$C$3+1,0):D63)/_xlfn.VAR.P(OFFSET(D64,-$C$3+1,0):D64/OFFSET(D63,-$C$3+1,0):D63),$C$9),"")</f>
        <v/>
      </c>
      <c r="I64" s="19" t="str">
        <f t="array" aca="1" ref="I64" ca="1">IF(ROW()-ROW($C$14)&gt;=$C$3,_xlfn.VAR.P(OFFSET(E64,-$C$3+1,0):E64/OFFSET(E63,-$C$3+1,0):E63),"")</f>
        <v/>
      </c>
      <c r="J64" s="19" t="str">
        <f t="array" aca="1" ref="J64" ca="1">IF(ROW()-ROW($C$14)&gt;=$C$3,_xlfn.VAR.P(OFFSET(D64,-$C$3+1,0):D64/OFFSET(D63,-$C$3+1,0):D63),"")</f>
        <v/>
      </c>
      <c r="K64" s="19" t="e">
        <f t="shared" ca="1" si="10"/>
        <v>#VALUE!</v>
      </c>
      <c r="L64" s="46" t="str">
        <f t="array" aca="1" ref="L64" ca="1">IF(ROW()-ROW($C$14)&lt;$C$3,"",IF(L63="",_xlfn.VAR.P(OFFSET(E64,-$C$3+1,0):E64/OFFSET(E63,-$C$3+1,0):E63),$C$4*L63+$C$5*(1-$C$4)*(E64/E63-1)^2+(1-$C$4)*(1-$C$5)*$C$6))</f>
        <v/>
      </c>
      <c r="M64" s="30" t="str">
        <f t="array" aca="1" ref="M64" ca="1">IF(ROW()-ROW($C$14)&gt;=$C$3,_xlfn.VAR.P(OFFSET(D64,-$C$3+1,0):D64/OFFSET(D63,-$C$3+1,0):D63)*H64^2,"")</f>
        <v/>
      </c>
      <c r="N64" s="17" t="str">
        <f t="shared" ca="1" si="70"/>
        <v/>
      </c>
      <c r="O64" s="18" t="str">
        <f t="shared" ca="1" si="71"/>
        <v/>
      </c>
      <c r="P64" s="18" t="str">
        <f t="shared" ca="1" si="3"/>
        <v/>
      </c>
      <c r="Q64" s="18" t="str">
        <f t="shared" ca="1" si="72"/>
        <v/>
      </c>
      <c r="R64" s="39"/>
      <c r="V64" s="29">
        <v>40863</v>
      </c>
      <c r="W64" s="19">
        <f t="shared" ca="1" si="11"/>
        <v>-9.3034710155832645E-3</v>
      </c>
      <c r="X64" s="17">
        <f t="shared" si="12"/>
        <v>-6.2558336918335788E-3</v>
      </c>
      <c r="AA64" s="31">
        <v>-0.05</v>
      </c>
      <c r="AB64" s="32">
        <f t="shared" ca="1" si="73"/>
        <v>0</v>
      </c>
      <c r="AC64" s="32">
        <f t="shared" si="74"/>
        <v>0</v>
      </c>
      <c r="AG64" s="33">
        <v>-0.05</v>
      </c>
      <c r="AH64" s="34">
        <f t="shared" ca="1" si="13"/>
        <v>0</v>
      </c>
      <c r="AI64" s="35">
        <f t="shared" ca="1" si="14"/>
        <v>0</v>
      </c>
      <c r="AJ64" s="35">
        <f t="shared" ca="1" si="15"/>
        <v>0</v>
      </c>
      <c r="AK64" s="35">
        <f t="shared" ca="1" si="16"/>
        <v>0</v>
      </c>
      <c r="AL64" s="35">
        <f t="shared" ca="1" si="17"/>
        <v>0</v>
      </c>
      <c r="AM64" s="35">
        <f t="shared" ca="1" si="18"/>
        <v>0</v>
      </c>
      <c r="AN64" s="35">
        <f t="shared" ca="1" si="19"/>
        <v>0</v>
      </c>
      <c r="AO64" s="35">
        <f t="shared" ca="1" si="20"/>
        <v>0</v>
      </c>
      <c r="AP64" s="35">
        <f t="shared" ca="1" si="21"/>
        <v>0</v>
      </c>
      <c r="AQ64" s="35">
        <f t="shared" ca="1" si="22"/>
        <v>0</v>
      </c>
      <c r="AR64" s="35">
        <f t="shared" ca="1" si="23"/>
        <v>0</v>
      </c>
      <c r="AS64" s="35">
        <f t="shared" ca="1" si="24"/>
        <v>0</v>
      </c>
      <c r="AT64" s="35">
        <f t="shared" ca="1" si="25"/>
        <v>0</v>
      </c>
      <c r="AU64" s="35">
        <f t="shared" ca="1" si="26"/>
        <v>0</v>
      </c>
      <c r="AV64" s="35">
        <f t="shared" ca="1" si="27"/>
        <v>0</v>
      </c>
      <c r="AW64" s="35">
        <f t="shared" ca="1" si="28"/>
        <v>0</v>
      </c>
      <c r="AX64" s="35">
        <f t="shared" ca="1" si="29"/>
        <v>0</v>
      </c>
      <c r="AY64" s="35">
        <f t="shared" ca="1" si="30"/>
        <v>0</v>
      </c>
      <c r="AZ64" s="35">
        <f t="shared" ca="1" si="31"/>
        <v>0</v>
      </c>
      <c r="BA64" s="35">
        <f t="shared" ca="1" si="32"/>
        <v>0</v>
      </c>
      <c r="BB64" s="35">
        <f t="shared" ca="1" si="33"/>
        <v>0</v>
      </c>
      <c r="BC64" s="35">
        <f t="shared" ca="1" si="34"/>
        <v>0</v>
      </c>
      <c r="BD64" s="35">
        <f t="shared" ca="1" si="35"/>
        <v>0</v>
      </c>
      <c r="BE64" s="35">
        <f t="shared" ca="1" si="36"/>
        <v>0</v>
      </c>
      <c r="BF64" s="35">
        <f t="shared" ca="1" si="37"/>
        <v>0</v>
      </c>
      <c r="BG64" s="36">
        <f t="shared" ca="1" si="38"/>
        <v>0</v>
      </c>
      <c r="BH64" s="35">
        <f t="shared" ca="1" si="39"/>
        <v>0</v>
      </c>
      <c r="BI64" s="35">
        <f t="shared" ca="1" si="40"/>
        <v>0</v>
      </c>
      <c r="BJ64" s="35">
        <f t="shared" ca="1" si="41"/>
        <v>0</v>
      </c>
      <c r="BK64" s="35">
        <f t="shared" ca="1" si="42"/>
        <v>0</v>
      </c>
      <c r="BL64" s="35">
        <f t="shared" ca="1" si="43"/>
        <v>0</v>
      </c>
      <c r="BM64" s="35">
        <f t="shared" ca="1" si="44"/>
        <v>0</v>
      </c>
      <c r="BN64" s="35">
        <f t="shared" ca="1" si="45"/>
        <v>0</v>
      </c>
      <c r="BO64" s="35">
        <f t="shared" ca="1" si="46"/>
        <v>0</v>
      </c>
      <c r="BP64" s="35">
        <f t="shared" ca="1" si="47"/>
        <v>0</v>
      </c>
      <c r="BQ64" s="35">
        <f t="shared" ca="1" si="48"/>
        <v>0</v>
      </c>
      <c r="BR64" s="35">
        <f t="shared" ca="1" si="49"/>
        <v>0</v>
      </c>
      <c r="BS64" s="35">
        <f t="shared" ca="1" si="50"/>
        <v>0</v>
      </c>
      <c r="BT64" s="35">
        <f t="shared" ca="1" si="51"/>
        <v>0</v>
      </c>
      <c r="BU64" s="35">
        <f t="shared" ca="1" si="52"/>
        <v>0</v>
      </c>
      <c r="BV64" s="35">
        <f t="shared" ca="1" si="53"/>
        <v>0</v>
      </c>
      <c r="BW64" s="35">
        <f t="shared" ca="1" si="54"/>
        <v>0</v>
      </c>
      <c r="BX64" s="35">
        <f t="shared" ca="1" si="55"/>
        <v>0</v>
      </c>
      <c r="BY64" s="35">
        <f t="shared" ca="1" si="56"/>
        <v>0</v>
      </c>
      <c r="BZ64" s="35">
        <f t="shared" ca="1" si="57"/>
        <v>0</v>
      </c>
      <c r="CA64" s="35">
        <f t="shared" ca="1" si="58"/>
        <v>0</v>
      </c>
      <c r="CB64" s="35">
        <f t="shared" ca="1" si="59"/>
        <v>0</v>
      </c>
      <c r="CC64" s="35">
        <f t="shared" ca="1" si="60"/>
        <v>0</v>
      </c>
      <c r="CD64" s="35">
        <f t="shared" ca="1" si="61"/>
        <v>0</v>
      </c>
      <c r="CE64" s="35">
        <f t="shared" ca="1" si="62"/>
        <v>0</v>
      </c>
      <c r="CF64" s="35">
        <f t="shared" ca="1" si="63"/>
        <v>0</v>
      </c>
      <c r="CG64" s="35">
        <f t="shared" ca="1" si="64"/>
        <v>0</v>
      </c>
      <c r="CH64" s="35">
        <f t="shared" ca="1" si="65"/>
        <v>0</v>
      </c>
      <c r="CI64" s="35">
        <f t="shared" ca="1" si="66"/>
        <v>0</v>
      </c>
      <c r="CJ64" s="35">
        <f t="shared" ca="1" si="67"/>
        <v>0</v>
      </c>
      <c r="CK64" s="35">
        <f t="shared" ca="1" si="68"/>
        <v>0</v>
      </c>
      <c r="CL64" s="37">
        <f t="shared" ca="1" si="69"/>
        <v>0</v>
      </c>
    </row>
    <row r="65" spans="3:90">
      <c r="C65" s="29">
        <v>40864</v>
      </c>
      <c r="D65" s="19">
        <f ca="1">VLOOKUP(C65,MarketData!$B$7:$C$5000,2)</f>
        <v>727.71</v>
      </c>
      <c r="E65" s="17">
        <f>VLOOKUP('Beta-GARCH'!C65,MarketData!$E$7:$F$5000,2)</f>
        <v>64.330001999999993</v>
      </c>
      <c r="F65" s="17">
        <f t="shared" ca="1" si="8"/>
        <v>93.502338490003709</v>
      </c>
      <c r="G65" s="17">
        <f t="shared" si="9"/>
        <v>90.389214286615527</v>
      </c>
      <c r="H65" s="18" t="str">
        <f t="array" aca="1" ref="H65" ca="1">IF(ROW()-ROW($C$14)&gt;=$C$3,IF($C$8,_xlfn.COVARIANCE.P(OFFSET(E65,-$C$3+1,0):E65/OFFSET(E64,-$C$3+1,0):E64,OFFSET(D65,-$C$3+1,0):D65/OFFSET(D64,-$C$3+1,0):D64)/_xlfn.VAR.P(OFFSET(D65,-$C$3+1,0):D65/OFFSET(D64,-$C$3+1,0):D64),$C$9),"")</f>
        <v/>
      </c>
      <c r="I65" s="19" t="str">
        <f t="array" aca="1" ref="I65" ca="1">IF(ROW()-ROW($C$14)&gt;=$C$3,_xlfn.VAR.P(OFFSET(E65,-$C$3+1,0):E65/OFFSET(E64,-$C$3+1,0):E64),"")</f>
        <v/>
      </c>
      <c r="J65" s="19" t="str">
        <f t="array" aca="1" ref="J65" ca="1">IF(ROW()-ROW($C$14)&gt;=$C$3,_xlfn.VAR.P(OFFSET(D65,-$C$3+1,0):D65/OFFSET(D64,-$C$3+1,0):D64),"")</f>
        <v/>
      </c>
      <c r="K65" s="19" t="e">
        <f t="shared" ca="1" si="10"/>
        <v>#VALUE!</v>
      </c>
      <c r="L65" s="46" t="str">
        <f t="array" aca="1" ref="L65" ca="1">IF(ROW()-ROW($C$14)&lt;$C$3,"",IF(L64="",_xlfn.VAR.P(OFFSET(E65,-$C$3+1,0):E65/OFFSET(E64,-$C$3+1,0):E64),$C$4*L64+$C$5*(1-$C$4)*(E65/E64-1)^2+(1-$C$4)*(1-$C$5)*$C$6))</f>
        <v/>
      </c>
      <c r="M65" s="30" t="str">
        <f t="array" aca="1" ref="M65" ca="1">IF(ROW()-ROW($C$14)&gt;=$C$3,_xlfn.VAR.P(OFFSET(D65,-$C$3+1,0):D65/OFFSET(D64,-$C$3+1,0):D64)*H65^2,"")</f>
        <v/>
      </c>
      <c r="N65" s="17" t="str">
        <f t="shared" ca="1" si="70"/>
        <v/>
      </c>
      <c r="O65" s="18" t="str">
        <f t="shared" ca="1" si="71"/>
        <v/>
      </c>
      <c r="P65" s="18" t="str">
        <f t="shared" ca="1" si="3"/>
        <v/>
      </c>
      <c r="Q65" s="18" t="str">
        <f t="shared" ca="1" si="72"/>
        <v/>
      </c>
      <c r="R65" s="39"/>
      <c r="V65" s="29">
        <v>40864</v>
      </c>
      <c r="W65" s="19">
        <f t="shared" ca="1" si="11"/>
        <v>4.9716203339271736E-3</v>
      </c>
      <c r="X65" s="17">
        <f t="shared" si="12"/>
        <v>1.2433128542128857E-2</v>
      </c>
      <c r="AA65" s="31">
        <v>-5.1999999999999998E-2</v>
      </c>
      <c r="AB65" s="32">
        <f t="shared" ca="1" si="73"/>
        <v>0</v>
      </c>
      <c r="AC65" s="32">
        <f t="shared" si="74"/>
        <v>0</v>
      </c>
      <c r="AG65" s="33">
        <v>-5.1999999999999998E-2</v>
      </c>
      <c r="AH65" s="34">
        <f t="shared" ca="1" si="13"/>
        <v>0</v>
      </c>
      <c r="AI65" s="35">
        <f t="shared" ca="1" si="14"/>
        <v>0</v>
      </c>
      <c r="AJ65" s="35">
        <f t="shared" ca="1" si="15"/>
        <v>0</v>
      </c>
      <c r="AK65" s="35">
        <f t="shared" ca="1" si="16"/>
        <v>0</v>
      </c>
      <c r="AL65" s="35">
        <f t="shared" ca="1" si="17"/>
        <v>0</v>
      </c>
      <c r="AM65" s="35">
        <f t="shared" ca="1" si="18"/>
        <v>0</v>
      </c>
      <c r="AN65" s="35">
        <f t="shared" ca="1" si="19"/>
        <v>0</v>
      </c>
      <c r="AO65" s="35">
        <f t="shared" ca="1" si="20"/>
        <v>0</v>
      </c>
      <c r="AP65" s="35">
        <f t="shared" ca="1" si="21"/>
        <v>0</v>
      </c>
      <c r="AQ65" s="35">
        <f t="shared" ca="1" si="22"/>
        <v>0</v>
      </c>
      <c r="AR65" s="35">
        <f t="shared" ca="1" si="23"/>
        <v>0</v>
      </c>
      <c r="AS65" s="35">
        <f t="shared" ca="1" si="24"/>
        <v>0</v>
      </c>
      <c r="AT65" s="35">
        <f t="shared" ca="1" si="25"/>
        <v>0</v>
      </c>
      <c r="AU65" s="35">
        <f t="shared" ca="1" si="26"/>
        <v>0</v>
      </c>
      <c r="AV65" s="35">
        <f t="shared" ca="1" si="27"/>
        <v>0</v>
      </c>
      <c r="AW65" s="35">
        <f t="shared" ca="1" si="28"/>
        <v>0</v>
      </c>
      <c r="AX65" s="35">
        <f t="shared" ca="1" si="29"/>
        <v>0</v>
      </c>
      <c r="AY65" s="35">
        <f t="shared" ca="1" si="30"/>
        <v>0</v>
      </c>
      <c r="AZ65" s="35">
        <f t="shared" ca="1" si="31"/>
        <v>0</v>
      </c>
      <c r="BA65" s="35">
        <f t="shared" ca="1" si="32"/>
        <v>0</v>
      </c>
      <c r="BB65" s="35">
        <f t="shared" ca="1" si="33"/>
        <v>0</v>
      </c>
      <c r="BC65" s="35">
        <f t="shared" ca="1" si="34"/>
        <v>0</v>
      </c>
      <c r="BD65" s="35">
        <f t="shared" ca="1" si="35"/>
        <v>0</v>
      </c>
      <c r="BE65" s="35">
        <f t="shared" ca="1" si="36"/>
        <v>0</v>
      </c>
      <c r="BF65" s="35">
        <f t="shared" ca="1" si="37"/>
        <v>0</v>
      </c>
      <c r="BG65" s="36">
        <f t="shared" ca="1" si="38"/>
        <v>0</v>
      </c>
      <c r="BH65" s="35">
        <f t="shared" ca="1" si="39"/>
        <v>0</v>
      </c>
      <c r="BI65" s="35">
        <f t="shared" ca="1" si="40"/>
        <v>0</v>
      </c>
      <c r="BJ65" s="35">
        <f t="shared" ca="1" si="41"/>
        <v>0</v>
      </c>
      <c r="BK65" s="35">
        <f t="shared" ca="1" si="42"/>
        <v>0</v>
      </c>
      <c r="BL65" s="35">
        <f t="shared" ca="1" si="43"/>
        <v>0</v>
      </c>
      <c r="BM65" s="35">
        <f t="shared" ca="1" si="44"/>
        <v>0</v>
      </c>
      <c r="BN65" s="35">
        <f t="shared" ca="1" si="45"/>
        <v>0</v>
      </c>
      <c r="BO65" s="35">
        <f t="shared" ca="1" si="46"/>
        <v>0</v>
      </c>
      <c r="BP65" s="35">
        <f t="shared" ca="1" si="47"/>
        <v>0</v>
      </c>
      <c r="BQ65" s="35">
        <f t="shared" ca="1" si="48"/>
        <v>0</v>
      </c>
      <c r="BR65" s="35">
        <f t="shared" ca="1" si="49"/>
        <v>0</v>
      </c>
      <c r="BS65" s="35">
        <f t="shared" ca="1" si="50"/>
        <v>0</v>
      </c>
      <c r="BT65" s="35">
        <f t="shared" ca="1" si="51"/>
        <v>0</v>
      </c>
      <c r="BU65" s="35">
        <f t="shared" ca="1" si="52"/>
        <v>0</v>
      </c>
      <c r="BV65" s="35">
        <f t="shared" ca="1" si="53"/>
        <v>0</v>
      </c>
      <c r="BW65" s="35">
        <f t="shared" ca="1" si="54"/>
        <v>0</v>
      </c>
      <c r="BX65" s="35">
        <f t="shared" ca="1" si="55"/>
        <v>0</v>
      </c>
      <c r="BY65" s="35">
        <f t="shared" ca="1" si="56"/>
        <v>0</v>
      </c>
      <c r="BZ65" s="35">
        <f t="shared" ca="1" si="57"/>
        <v>0</v>
      </c>
      <c r="CA65" s="35">
        <f t="shared" ca="1" si="58"/>
        <v>0</v>
      </c>
      <c r="CB65" s="35">
        <f t="shared" ca="1" si="59"/>
        <v>0</v>
      </c>
      <c r="CC65" s="35">
        <f t="shared" ca="1" si="60"/>
        <v>0</v>
      </c>
      <c r="CD65" s="35">
        <f t="shared" ca="1" si="61"/>
        <v>0</v>
      </c>
      <c r="CE65" s="35">
        <f t="shared" ca="1" si="62"/>
        <v>0</v>
      </c>
      <c r="CF65" s="35">
        <f t="shared" ca="1" si="63"/>
        <v>0</v>
      </c>
      <c r="CG65" s="35">
        <f t="shared" ca="1" si="64"/>
        <v>0</v>
      </c>
      <c r="CH65" s="35">
        <f t="shared" ca="1" si="65"/>
        <v>0</v>
      </c>
      <c r="CI65" s="35">
        <f t="shared" ca="1" si="66"/>
        <v>0</v>
      </c>
      <c r="CJ65" s="35">
        <f t="shared" ca="1" si="67"/>
        <v>0</v>
      </c>
      <c r="CK65" s="35">
        <f t="shared" ca="1" si="68"/>
        <v>0</v>
      </c>
      <c r="CL65" s="37">
        <f t="shared" ca="1" si="69"/>
        <v>0</v>
      </c>
    </row>
    <row r="66" spans="3:90">
      <c r="C66" s="29">
        <v>40865</v>
      </c>
      <c r="D66" s="19">
        <f ca="1">VLOOKUP(C66,MarketData!$B$7:$C$5000,2)</f>
        <v>719.98</v>
      </c>
      <c r="E66" s="17">
        <f>VLOOKUP('Beta-GARCH'!C66,MarketData!$E$7:$F$5000,2)</f>
        <v>63.560001</v>
      </c>
      <c r="F66" s="17">
        <f t="shared" ca="1" si="8"/>
        <v>92.509122680783378</v>
      </c>
      <c r="G66" s="17">
        <f t="shared" si="9"/>
        <v>89.307296313258277</v>
      </c>
      <c r="H66" s="18" t="str">
        <f t="array" aca="1" ref="H66" ca="1">IF(ROW()-ROW($C$14)&gt;=$C$3,IF($C$8,_xlfn.COVARIANCE.P(OFFSET(E66,-$C$3+1,0):E66/OFFSET(E65,-$C$3+1,0):E65,OFFSET(D66,-$C$3+1,0):D66/OFFSET(D65,-$C$3+1,0):D65)/_xlfn.VAR.P(OFFSET(D66,-$C$3+1,0):D66/OFFSET(D65,-$C$3+1,0):D65),$C$9),"")</f>
        <v/>
      </c>
      <c r="I66" s="19" t="str">
        <f t="array" aca="1" ref="I66" ca="1">IF(ROW()-ROW($C$14)&gt;=$C$3,_xlfn.VAR.P(OFFSET(E66,-$C$3+1,0):E66/OFFSET(E65,-$C$3+1,0):E65),"")</f>
        <v/>
      </c>
      <c r="J66" s="19" t="str">
        <f t="array" aca="1" ref="J66" ca="1">IF(ROW()-ROW($C$14)&gt;=$C$3,_xlfn.VAR.P(OFFSET(D66,-$C$3+1,0):D66/OFFSET(D65,-$C$3+1,0):D65),"")</f>
        <v/>
      </c>
      <c r="K66" s="19" t="e">
        <f t="shared" ca="1" si="10"/>
        <v>#VALUE!</v>
      </c>
      <c r="L66" s="46" t="str">
        <f t="array" aca="1" ref="L66" ca="1">IF(ROW()-ROW($C$14)&lt;$C$3,"",IF(L65="",_xlfn.VAR.P(OFFSET(E66,-$C$3+1,0):E66/OFFSET(E65,-$C$3+1,0):E65),$C$4*L65+$C$5*(1-$C$4)*(E66/E65-1)^2+(1-$C$4)*(1-$C$5)*$C$6))</f>
        <v/>
      </c>
      <c r="M66" s="30" t="str">
        <f t="array" aca="1" ref="M66" ca="1">IF(ROW()-ROW($C$14)&gt;=$C$3,_xlfn.VAR.P(OFFSET(D66,-$C$3+1,0):D66/OFFSET(D65,-$C$3+1,0):D65)*H66^2,"")</f>
        <v/>
      </c>
      <c r="N66" s="17" t="str">
        <f t="shared" ca="1" si="70"/>
        <v/>
      </c>
      <c r="O66" s="18" t="str">
        <f t="shared" ca="1" si="71"/>
        <v/>
      </c>
      <c r="P66" s="18" t="str">
        <f t="shared" ca="1" si="3"/>
        <v/>
      </c>
      <c r="Q66" s="18" t="str">
        <f t="shared" ca="1" si="72"/>
        <v/>
      </c>
      <c r="R66" s="39"/>
      <c r="V66" s="29">
        <v>40865</v>
      </c>
      <c r="W66" s="19">
        <f t="shared" ca="1" si="11"/>
        <v>-1.0622363304063409E-2</v>
      </c>
      <c r="X66" s="17">
        <f t="shared" si="12"/>
        <v>-1.1969547272826064E-2</v>
      </c>
      <c r="AA66" s="31">
        <v>-5.3999999999999999E-2</v>
      </c>
      <c r="AB66" s="32">
        <f t="shared" ca="1" si="73"/>
        <v>0</v>
      </c>
      <c r="AC66" s="32">
        <f t="shared" si="74"/>
        <v>0</v>
      </c>
      <c r="AG66" s="33">
        <v>-5.3999999999999999E-2</v>
      </c>
      <c r="AH66" s="34">
        <f t="shared" ca="1" si="13"/>
        <v>0</v>
      </c>
      <c r="AI66" s="35">
        <f t="shared" ca="1" si="14"/>
        <v>0</v>
      </c>
      <c r="AJ66" s="35">
        <f t="shared" ca="1" si="15"/>
        <v>0</v>
      </c>
      <c r="AK66" s="35">
        <f t="shared" ca="1" si="16"/>
        <v>0</v>
      </c>
      <c r="AL66" s="35">
        <f t="shared" ca="1" si="17"/>
        <v>0</v>
      </c>
      <c r="AM66" s="35">
        <f t="shared" ca="1" si="18"/>
        <v>0</v>
      </c>
      <c r="AN66" s="35">
        <f t="shared" ca="1" si="19"/>
        <v>0</v>
      </c>
      <c r="AO66" s="35">
        <f t="shared" ca="1" si="20"/>
        <v>0</v>
      </c>
      <c r="AP66" s="35">
        <f t="shared" ca="1" si="21"/>
        <v>0</v>
      </c>
      <c r="AQ66" s="35">
        <f t="shared" ca="1" si="22"/>
        <v>0</v>
      </c>
      <c r="AR66" s="35">
        <f t="shared" ca="1" si="23"/>
        <v>0</v>
      </c>
      <c r="AS66" s="35">
        <f t="shared" ca="1" si="24"/>
        <v>0</v>
      </c>
      <c r="AT66" s="35">
        <f t="shared" ca="1" si="25"/>
        <v>0</v>
      </c>
      <c r="AU66" s="35">
        <f t="shared" ca="1" si="26"/>
        <v>0</v>
      </c>
      <c r="AV66" s="35">
        <f t="shared" ca="1" si="27"/>
        <v>0</v>
      </c>
      <c r="AW66" s="35">
        <f t="shared" ca="1" si="28"/>
        <v>0</v>
      </c>
      <c r="AX66" s="35">
        <f t="shared" ca="1" si="29"/>
        <v>0</v>
      </c>
      <c r="AY66" s="35">
        <f t="shared" ca="1" si="30"/>
        <v>0</v>
      </c>
      <c r="AZ66" s="35">
        <f t="shared" ca="1" si="31"/>
        <v>0</v>
      </c>
      <c r="BA66" s="35">
        <f t="shared" ca="1" si="32"/>
        <v>0</v>
      </c>
      <c r="BB66" s="35">
        <f t="shared" ca="1" si="33"/>
        <v>0</v>
      </c>
      <c r="BC66" s="35">
        <f t="shared" ca="1" si="34"/>
        <v>0</v>
      </c>
      <c r="BD66" s="35">
        <f t="shared" ca="1" si="35"/>
        <v>0</v>
      </c>
      <c r="BE66" s="35">
        <f t="shared" ca="1" si="36"/>
        <v>0</v>
      </c>
      <c r="BF66" s="35">
        <f t="shared" ca="1" si="37"/>
        <v>0</v>
      </c>
      <c r="BG66" s="36">
        <f t="shared" ca="1" si="38"/>
        <v>0</v>
      </c>
      <c r="BH66" s="35">
        <f t="shared" ca="1" si="39"/>
        <v>0</v>
      </c>
      <c r="BI66" s="35">
        <f t="shared" ca="1" si="40"/>
        <v>0</v>
      </c>
      <c r="BJ66" s="35">
        <f t="shared" ca="1" si="41"/>
        <v>0</v>
      </c>
      <c r="BK66" s="35">
        <f t="shared" ca="1" si="42"/>
        <v>0</v>
      </c>
      <c r="BL66" s="35">
        <f t="shared" ca="1" si="43"/>
        <v>0</v>
      </c>
      <c r="BM66" s="35">
        <f t="shared" ca="1" si="44"/>
        <v>0</v>
      </c>
      <c r="BN66" s="35">
        <f t="shared" ca="1" si="45"/>
        <v>0</v>
      </c>
      <c r="BO66" s="35">
        <f t="shared" ca="1" si="46"/>
        <v>0</v>
      </c>
      <c r="BP66" s="35">
        <f t="shared" ca="1" si="47"/>
        <v>0</v>
      </c>
      <c r="BQ66" s="35">
        <f t="shared" ca="1" si="48"/>
        <v>0</v>
      </c>
      <c r="BR66" s="35">
        <f t="shared" ca="1" si="49"/>
        <v>0</v>
      </c>
      <c r="BS66" s="35">
        <f t="shared" ca="1" si="50"/>
        <v>0</v>
      </c>
      <c r="BT66" s="35">
        <f t="shared" ca="1" si="51"/>
        <v>0</v>
      </c>
      <c r="BU66" s="35">
        <f t="shared" ca="1" si="52"/>
        <v>0</v>
      </c>
      <c r="BV66" s="35">
        <f t="shared" ca="1" si="53"/>
        <v>0</v>
      </c>
      <c r="BW66" s="35">
        <f t="shared" ca="1" si="54"/>
        <v>0</v>
      </c>
      <c r="BX66" s="35">
        <f t="shared" ca="1" si="55"/>
        <v>0</v>
      </c>
      <c r="BY66" s="35">
        <f t="shared" ca="1" si="56"/>
        <v>0</v>
      </c>
      <c r="BZ66" s="35">
        <f t="shared" ca="1" si="57"/>
        <v>0</v>
      </c>
      <c r="CA66" s="35">
        <f t="shared" ca="1" si="58"/>
        <v>0</v>
      </c>
      <c r="CB66" s="35">
        <f t="shared" ca="1" si="59"/>
        <v>0</v>
      </c>
      <c r="CC66" s="35">
        <f t="shared" ca="1" si="60"/>
        <v>0</v>
      </c>
      <c r="CD66" s="35">
        <f t="shared" ca="1" si="61"/>
        <v>0</v>
      </c>
      <c r="CE66" s="35">
        <f t="shared" ca="1" si="62"/>
        <v>0</v>
      </c>
      <c r="CF66" s="35">
        <f t="shared" ca="1" si="63"/>
        <v>0</v>
      </c>
      <c r="CG66" s="35">
        <f t="shared" ca="1" si="64"/>
        <v>0</v>
      </c>
      <c r="CH66" s="35">
        <f t="shared" ca="1" si="65"/>
        <v>0</v>
      </c>
      <c r="CI66" s="35">
        <f t="shared" ca="1" si="66"/>
        <v>0</v>
      </c>
      <c r="CJ66" s="35">
        <f t="shared" ca="1" si="67"/>
        <v>0</v>
      </c>
      <c r="CK66" s="35">
        <f t="shared" ca="1" si="68"/>
        <v>0</v>
      </c>
      <c r="CL66" s="37">
        <f t="shared" ca="1" si="69"/>
        <v>0</v>
      </c>
    </row>
    <row r="67" spans="3:90">
      <c r="C67" s="29">
        <v>40868</v>
      </c>
      <c r="D67" s="19">
        <f ca="1">VLOOKUP(C67,MarketData!$B$7:$C$5000,2)</f>
        <v>717.08</v>
      </c>
      <c r="E67" s="17">
        <f>VLOOKUP('Beta-GARCH'!C67,MarketData!$E$7:$F$5000,2)</f>
        <v>61.189999</v>
      </c>
      <c r="F67" s="17">
        <f t="shared" ca="1" si="8"/>
        <v>92.136506141748598</v>
      </c>
      <c r="G67" s="17">
        <f t="shared" si="9"/>
        <v>85.977238611134979</v>
      </c>
      <c r="H67" s="18" t="str">
        <f t="array" aca="1" ref="H67" ca="1">IF(ROW()-ROW($C$14)&gt;=$C$3,IF($C$8,_xlfn.COVARIANCE.P(OFFSET(E67,-$C$3+1,0):E67/OFFSET(E66,-$C$3+1,0):E66,OFFSET(D67,-$C$3+1,0):D67/OFFSET(D66,-$C$3+1,0):D66)/_xlfn.VAR.P(OFFSET(D67,-$C$3+1,0):D67/OFFSET(D66,-$C$3+1,0):D66),$C$9),"")</f>
        <v/>
      </c>
      <c r="I67" s="19" t="str">
        <f t="array" aca="1" ref="I67" ca="1">IF(ROW()-ROW($C$14)&gt;=$C$3,_xlfn.VAR.P(OFFSET(E67,-$C$3+1,0):E67/OFFSET(E66,-$C$3+1,0):E66),"")</f>
        <v/>
      </c>
      <c r="J67" s="19" t="str">
        <f t="array" aca="1" ref="J67" ca="1">IF(ROW()-ROW($C$14)&gt;=$C$3,_xlfn.VAR.P(OFFSET(D67,-$C$3+1,0):D67/OFFSET(D66,-$C$3+1,0):D66),"")</f>
        <v/>
      </c>
      <c r="K67" s="19" t="e">
        <f t="shared" ca="1" si="10"/>
        <v>#VALUE!</v>
      </c>
      <c r="L67" s="46" t="str">
        <f t="array" aca="1" ref="L67" ca="1">IF(ROW()-ROW($C$14)&lt;$C$3,"",IF(L66="",_xlfn.VAR.P(OFFSET(E67,-$C$3+1,0):E67/OFFSET(E66,-$C$3+1,0):E66),$C$4*L66+$C$5*(1-$C$4)*(E67/E66-1)^2+(1-$C$4)*(1-$C$5)*$C$6))</f>
        <v/>
      </c>
      <c r="M67" s="30" t="str">
        <f t="array" aca="1" ref="M67" ca="1">IF(ROW()-ROW($C$14)&gt;=$C$3,_xlfn.VAR.P(OFFSET(D67,-$C$3+1,0):D67/OFFSET(D66,-$C$3+1,0):D66)*H67^2,"")</f>
        <v/>
      </c>
      <c r="N67" s="17" t="str">
        <f t="shared" ca="1" si="70"/>
        <v/>
      </c>
      <c r="O67" s="18" t="str">
        <f t="shared" ca="1" si="71"/>
        <v/>
      </c>
      <c r="P67" s="18" t="str">
        <f t="shared" ca="1" si="3"/>
        <v/>
      </c>
      <c r="Q67" s="18" t="str">
        <f t="shared" ca="1" si="72"/>
        <v/>
      </c>
      <c r="R67" s="39"/>
      <c r="V67" s="29">
        <v>40868</v>
      </c>
      <c r="W67" s="19">
        <f t="shared" ca="1" si="11"/>
        <v>-4.0278896636016803E-3</v>
      </c>
      <c r="X67" s="17">
        <f t="shared" si="12"/>
        <v>-3.7287633145254295E-2</v>
      </c>
      <c r="AA67" s="31">
        <v>-5.6000000000000001E-2</v>
      </c>
      <c r="AB67" s="32">
        <f t="shared" ca="1" si="73"/>
        <v>0</v>
      </c>
      <c r="AC67" s="32">
        <f t="shared" si="74"/>
        <v>0</v>
      </c>
      <c r="AG67" s="33">
        <v>-5.6000000000000001E-2</v>
      </c>
      <c r="AH67" s="34">
        <f t="shared" ca="1" si="13"/>
        <v>0</v>
      </c>
      <c r="AI67" s="35">
        <f t="shared" ca="1" si="14"/>
        <v>0</v>
      </c>
      <c r="AJ67" s="35">
        <f t="shared" ca="1" si="15"/>
        <v>0</v>
      </c>
      <c r="AK67" s="35">
        <f t="shared" ca="1" si="16"/>
        <v>0</v>
      </c>
      <c r="AL67" s="35">
        <f t="shared" ca="1" si="17"/>
        <v>0</v>
      </c>
      <c r="AM67" s="35">
        <f t="shared" ca="1" si="18"/>
        <v>0</v>
      </c>
      <c r="AN67" s="35">
        <f t="shared" ca="1" si="19"/>
        <v>0</v>
      </c>
      <c r="AO67" s="35">
        <f t="shared" ca="1" si="20"/>
        <v>0</v>
      </c>
      <c r="AP67" s="35">
        <f t="shared" ca="1" si="21"/>
        <v>0</v>
      </c>
      <c r="AQ67" s="35">
        <f t="shared" ca="1" si="22"/>
        <v>0</v>
      </c>
      <c r="AR67" s="35">
        <f t="shared" ca="1" si="23"/>
        <v>0</v>
      </c>
      <c r="AS67" s="35">
        <f t="shared" ca="1" si="24"/>
        <v>0</v>
      </c>
      <c r="AT67" s="35">
        <f t="shared" ca="1" si="25"/>
        <v>0</v>
      </c>
      <c r="AU67" s="35">
        <f t="shared" ca="1" si="26"/>
        <v>0</v>
      </c>
      <c r="AV67" s="35">
        <f t="shared" ca="1" si="27"/>
        <v>0</v>
      </c>
      <c r="AW67" s="35">
        <f t="shared" ca="1" si="28"/>
        <v>0</v>
      </c>
      <c r="AX67" s="35">
        <f t="shared" ca="1" si="29"/>
        <v>0</v>
      </c>
      <c r="AY67" s="35">
        <f t="shared" ca="1" si="30"/>
        <v>0</v>
      </c>
      <c r="AZ67" s="35">
        <f t="shared" ca="1" si="31"/>
        <v>0</v>
      </c>
      <c r="BA67" s="35">
        <f t="shared" ca="1" si="32"/>
        <v>0</v>
      </c>
      <c r="BB67" s="35">
        <f t="shared" ca="1" si="33"/>
        <v>0</v>
      </c>
      <c r="BC67" s="35">
        <f t="shared" ca="1" si="34"/>
        <v>0</v>
      </c>
      <c r="BD67" s="35">
        <f t="shared" ca="1" si="35"/>
        <v>0</v>
      </c>
      <c r="BE67" s="35">
        <f t="shared" ca="1" si="36"/>
        <v>0</v>
      </c>
      <c r="BF67" s="35">
        <f t="shared" ca="1" si="37"/>
        <v>0</v>
      </c>
      <c r="BG67" s="36">
        <f t="shared" ca="1" si="38"/>
        <v>0</v>
      </c>
      <c r="BH67" s="35">
        <f t="shared" ca="1" si="39"/>
        <v>0</v>
      </c>
      <c r="BI67" s="35">
        <f t="shared" ca="1" si="40"/>
        <v>0</v>
      </c>
      <c r="BJ67" s="35">
        <f t="shared" ca="1" si="41"/>
        <v>0</v>
      </c>
      <c r="BK67" s="35">
        <f t="shared" ca="1" si="42"/>
        <v>0</v>
      </c>
      <c r="BL67" s="35">
        <f t="shared" ca="1" si="43"/>
        <v>0</v>
      </c>
      <c r="BM67" s="35">
        <f t="shared" ca="1" si="44"/>
        <v>0</v>
      </c>
      <c r="BN67" s="35">
        <f t="shared" ca="1" si="45"/>
        <v>0</v>
      </c>
      <c r="BO67" s="35">
        <f t="shared" ca="1" si="46"/>
        <v>0</v>
      </c>
      <c r="BP67" s="35">
        <f t="shared" ca="1" si="47"/>
        <v>0</v>
      </c>
      <c r="BQ67" s="35">
        <f t="shared" ca="1" si="48"/>
        <v>0</v>
      </c>
      <c r="BR67" s="35">
        <f t="shared" ca="1" si="49"/>
        <v>0</v>
      </c>
      <c r="BS67" s="35">
        <f t="shared" ca="1" si="50"/>
        <v>0</v>
      </c>
      <c r="BT67" s="35">
        <f t="shared" ca="1" si="51"/>
        <v>0</v>
      </c>
      <c r="BU67" s="35">
        <f t="shared" ca="1" si="52"/>
        <v>0</v>
      </c>
      <c r="BV67" s="35">
        <f t="shared" ca="1" si="53"/>
        <v>0</v>
      </c>
      <c r="BW67" s="35">
        <f t="shared" ca="1" si="54"/>
        <v>0</v>
      </c>
      <c r="BX67" s="35">
        <f t="shared" ca="1" si="55"/>
        <v>0</v>
      </c>
      <c r="BY67" s="35">
        <f t="shared" ca="1" si="56"/>
        <v>0</v>
      </c>
      <c r="BZ67" s="35">
        <f t="shared" ca="1" si="57"/>
        <v>0</v>
      </c>
      <c r="CA67" s="35">
        <f t="shared" ca="1" si="58"/>
        <v>0</v>
      </c>
      <c r="CB67" s="35">
        <f t="shared" ca="1" si="59"/>
        <v>0</v>
      </c>
      <c r="CC67" s="35">
        <f t="shared" ca="1" si="60"/>
        <v>0</v>
      </c>
      <c r="CD67" s="35">
        <f t="shared" ca="1" si="61"/>
        <v>0</v>
      </c>
      <c r="CE67" s="35">
        <f t="shared" ca="1" si="62"/>
        <v>0</v>
      </c>
      <c r="CF67" s="35">
        <f t="shared" ca="1" si="63"/>
        <v>0</v>
      </c>
      <c r="CG67" s="35">
        <f t="shared" ca="1" si="64"/>
        <v>0</v>
      </c>
      <c r="CH67" s="35">
        <f t="shared" ca="1" si="65"/>
        <v>0</v>
      </c>
      <c r="CI67" s="35">
        <f t="shared" ca="1" si="66"/>
        <v>0</v>
      </c>
      <c r="CJ67" s="35">
        <f t="shared" ca="1" si="67"/>
        <v>0</v>
      </c>
      <c r="CK67" s="35">
        <f t="shared" ca="1" si="68"/>
        <v>0</v>
      </c>
      <c r="CL67" s="37">
        <f t="shared" ca="1" si="69"/>
        <v>0</v>
      </c>
    </row>
    <row r="68" spans="3:90">
      <c r="C68" s="29">
        <v>40869</v>
      </c>
      <c r="D68" s="19">
        <f ca="1">VLOOKUP(C68,MarketData!$B$7:$C$5000,2)</f>
        <v>717.79</v>
      </c>
      <c r="E68" s="17">
        <f>VLOOKUP('Beta-GARCH'!C68,MarketData!$E$7:$F$5000,2)</f>
        <v>61.939999</v>
      </c>
      <c r="F68" s="17">
        <f t="shared" ca="1" si="8"/>
        <v>92.227732949581238</v>
      </c>
      <c r="G68" s="17">
        <f t="shared" si="9"/>
        <v>87.031053450359778</v>
      </c>
      <c r="H68" s="18" t="str">
        <f t="array" aca="1" ref="H68" ca="1">IF(ROW()-ROW($C$14)&gt;=$C$3,IF($C$8,_xlfn.COVARIANCE.P(OFFSET(E68,-$C$3+1,0):E68/OFFSET(E67,-$C$3+1,0):E67,OFFSET(D68,-$C$3+1,0):D68/OFFSET(D67,-$C$3+1,0):D67)/_xlfn.VAR.P(OFFSET(D68,-$C$3+1,0):D68/OFFSET(D67,-$C$3+1,0):D67),$C$9),"")</f>
        <v/>
      </c>
      <c r="I68" s="19" t="str">
        <f t="array" aca="1" ref="I68" ca="1">IF(ROW()-ROW($C$14)&gt;=$C$3,_xlfn.VAR.P(OFFSET(E68,-$C$3+1,0):E68/OFFSET(E67,-$C$3+1,0):E67),"")</f>
        <v/>
      </c>
      <c r="J68" s="19" t="str">
        <f t="array" aca="1" ref="J68" ca="1">IF(ROW()-ROW($C$14)&gt;=$C$3,_xlfn.VAR.P(OFFSET(D68,-$C$3+1,0):D68/OFFSET(D67,-$C$3+1,0):D67),"")</f>
        <v/>
      </c>
      <c r="K68" s="19" t="e">
        <f t="shared" ca="1" si="10"/>
        <v>#VALUE!</v>
      </c>
      <c r="L68" s="46" t="str">
        <f t="array" aca="1" ref="L68" ca="1">IF(ROW()-ROW($C$14)&lt;$C$3,"",IF(L67="",_xlfn.VAR.P(OFFSET(E68,-$C$3+1,0):E68/OFFSET(E67,-$C$3+1,0):E67),$C$4*L67+$C$5*(1-$C$4)*(E68/E67-1)^2+(1-$C$4)*(1-$C$5)*$C$6))</f>
        <v/>
      </c>
      <c r="M68" s="30" t="str">
        <f t="array" aca="1" ref="M68" ca="1">IF(ROW()-ROW($C$14)&gt;=$C$3,_xlfn.VAR.P(OFFSET(D68,-$C$3+1,0):D68/OFFSET(D67,-$C$3+1,0):D67)*H68^2,"")</f>
        <v/>
      </c>
      <c r="N68" s="17" t="str">
        <f t="shared" ca="1" si="70"/>
        <v/>
      </c>
      <c r="O68" s="18" t="str">
        <f t="shared" ca="1" si="71"/>
        <v/>
      </c>
      <c r="P68" s="18" t="str">
        <f t="shared" ca="1" si="3"/>
        <v/>
      </c>
      <c r="Q68" s="18" t="str">
        <f t="shared" ca="1" si="72"/>
        <v/>
      </c>
      <c r="R68" s="39"/>
      <c r="V68" s="29">
        <v>40869</v>
      </c>
      <c r="W68" s="19">
        <f t="shared" ca="1" si="11"/>
        <v>9.9012662464437184E-4</v>
      </c>
      <c r="X68" s="17">
        <f t="shared" si="12"/>
        <v>1.2256904923303003E-2</v>
      </c>
      <c r="AA68" s="31">
        <v>-5.8000000000000003E-2</v>
      </c>
      <c r="AB68" s="32">
        <f t="shared" ca="1" si="73"/>
        <v>0</v>
      </c>
      <c r="AC68" s="32">
        <f t="shared" si="74"/>
        <v>0</v>
      </c>
      <c r="AG68" s="33">
        <v>-5.8000000000000003E-2</v>
      </c>
      <c r="AH68" s="34">
        <f t="shared" ca="1" si="13"/>
        <v>0</v>
      </c>
      <c r="AI68" s="35">
        <f t="shared" ca="1" si="14"/>
        <v>0</v>
      </c>
      <c r="AJ68" s="35">
        <f t="shared" ca="1" si="15"/>
        <v>0</v>
      </c>
      <c r="AK68" s="35">
        <f t="shared" ca="1" si="16"/>
        <v>0</v>
      </c>
      <c r="AL68" s="35">
        <f t="shared" ca="1" si="17"/>
        <v>0</v>
      </c>
      <c r="AM68" s="35">
        <f t="shared" ca="1" si="18"/>
        <v>0</v>
      </c>
      <c r="AN68" s="35">
        <f t="shared" ca="1" si="19"/>
        <v>0</v>
      </c>
      <c r="AO68" s="35">
        <f t="shared" ca="1" si="20"/>
        <v>0</v>
      </c>
      <c r="AP68" s="35">
        <f t="shared" ca="1" si="21"/>
        <v>0</v>
      </c>
      <c r="AQ68" s="35">
        <f t="shared" ca="1" si="22"/>
        <v>0</v>
      </c>
      <c r="AR68" s="35">
        <f t="shared" ca="1" si="23"/>
        <v>0</v>
      </c>
      <c r="AS68" s="35">
        <f t="shared" ca="1" si="24"/>
        <v>0</v>
      </c>
      <c r="AT68" s="35">
        <f t="shared" ca="1" si="25"/>
        <v>0</v>
      </c>
      <c r="AU68" s="35">
        <f t="shared" ca="1" si="26"/>
        <v>0</v>
      </c>
      <c r="AV68" s="35">
        <f t="shared" ca="1" si="27"/>
        <v>0</v>
      </c>
      <c r="AW68" s="35">
        <f t="shared" ca="1" si="28"/>
        <v>0</v>
      </c>
      <c r="AX68" s="35">
        <f t="shared" ca="1" si="29"/>
        <v>0</v>
      </c>
      <c r="AY68" s="35">
        <f t="shared" ca="1" si="30"/>
        <v>0</v>
      </c>
      <c r="AZ68" s="35">
        <f t="shared" ca="1" si="31"/>
        <v>0</v>
      </c>
      <c r="BA68" s="35">
        <f t="shared" ca="1" si="32"/>
        <v>0</v>
      </c>
      <c r="BB68" s="35">
        <f t="shared" ca="1" si="33"/>
        <v>0</v>
      </c>
      <c r="BC68" s="35">
        <f t="shared" ca="1" si="34"/>
        <v>0</v>
      </c>
      <c r="BD68" s="35">
        <f t="shared" ca="1" si="35"/>
        <v>0</v>
      </c>
      <c r="BE68" s="35">
        <f t="shared" ca="1" si="36"/>
        <v>0</v>
      </c>
      <c r="BF68" s="35">
        <f t="shared" ca="1" si="37"/>
        <v>0</v>
      </c>
      <c r="BG68" s="36">
        <f t="shared" ca="1" si="38"/>
        <v>0</v>
      </c>
      <c r="BH68" s="35">
        <f t="shared" ca="1" si="39"/>
        <v>0</v>
      </c>
      <c r="BI68" s="35">
        <f t="shared" ca="1" si="40"/>
        <v>0</v>
      </c>
      <c r="BJ68" s="35">
        <f t="shared" ca="1" si="41"/>
        <v>0</v>
      </c>
      <c r="BK68" s="35">
        <f t="shared" ca="1" si="42"/>
        <v>0</v>
      </c>
      <c r="BL68" s="35">
        <f t="shared" ca="1" si="43"/>
        <v>0</v>
      </c>
      <c r="BM68" s="35">
        <f t="shared" ca="1" si="44"/>
        <v>0</v>
      </c>
      <c r="BN68" s="35">
        <f t="shared" ca="1" si="45"/>
        <v>0</v>
      </c>
      <c r="BO68" s="35">
        <f t="shared" ca="1" si="46"/>
        <v>0</v>
      </c>
      <c r="BP68" s="35">
        <f t="shared" ca="1" si="47"/>
        <v>0</v>
      </c>
      <c r="BQ68" s="35">
        <f t="shared" ca="1" si="48"/>
        <v>0</v>
      </c>
      <c r="BR68" s="35">
        <f t="shared" ca="1" si="49"/>
        <v>0</v>
      </c>
      <c r="BS68" s="35">
        <f t="shared" ca="1" si="50"/>
        <v>0</v>
      </c>
      <c r="BT68" s="35">
        <f t="shared" ca="1" si="51"/>
        <v>0</v>
      </c>
      <c r="BU68" s="35">
        <f t="shared" ca="1" si="52"/>
        <v>0</v>
      </c>
      <c r="BV68" s="35">
        <f t="shared" ca="1" si="53"/>
        <v>0</v>
      </c>
      <c r="BW68" s="35">
        <f t="shared" ca="1" si="54"/>
        <v>0</v>
      </c>
      <c r="BX68" s="35">
        <f t="shared" ca="1" si="55"/>
        <v>0</v>
      </c>
      <c r="BY68" s="35">
        <f t="shared" ca="1" si="56"/>
        <v>0</v>
      </c>
      <c r="BZ68" s="35">
        <f t="shared" ca="1" si="57"/>
        <v>0</v>
      </c>
      <c r="CA68" s="35">
        <f t="shared" ca="1" si="58"/>
        <v>0</v>
      </c>
      <c r="CB68" s="35">
        <f t="shared" ca="1" si="59"/>
        <v>0</v>
      </c>
      <c r="CC68" s="35">
        <f t="shared" ca="1" si="60"/>
        <v>0</v>
      </c>
      <c r="CD68" s="35">
        <f t="shared" ca="1" si="61"/>
        <v>0</v>
      </c>
      <c r="CE68" s="35">
        <f t="shared" ca="1" si="62"/>
        <v>0</v>
      </c>
      <c r="CF68" s="35">
        <f t="shared" ca="1" si="63"/>
        <v>0</v>
      </c>
      <c r="CG68" s="35">
        <f t="shared" ca="1" si="64"/>
        <v>0</v>
      </c>
      <c r="CH68" s="35">
        <f t="shared" ca="1" si="65"/>
        <v>0</v>
      </c>
      <c r="CI68" s="35">
        <f t="shared" ca="1" si="66"/>
        <v>0</v>
      </c>
      <c r="CJ68" s="35">
        <f t="shared" ca="1" si="67"/>
        <v>0</v>
      </c>
      <c r="CK68" s="35">
        <f t="shared" ca="1" si="68"/>
        <v>0</v>
      </c>
      <c r="CL68" s="37">
        <f t="shared" ca="1" si="69"/>
        <v>0</v>
      </c>
    </row>
    <row r="69" spans="3:90">
      <c r="C69" s="29">
        <v>40871</v>
      </c>
      <c r="D69" s="19">
        <f ca="1">VLOOKUP(C69,MarketData!$B$7:$C$5000,2)</f>
        <v>706.08</v>
      </c>
      <c r="E69" s="17">
        <f>VLOOKUP('Beta-GARCH'!C69,MarketData!$E$7:$F$5000,2)</f>
        <v>60.389999000000003</v>
      </c>
      <c r="F69" s="17">
        <f t="shared" ca="1" si="8"/>
        <v>90.723133062651101</v>
      </c>
      <c r="G69" s="17">
        <f t="shared" si="9"/>
        <v>84.85316944929518</v>
      </c>
      <c r="H69" s="18" t="str">
        <f t="array" aca="1" ref="H69" ca="1">IF(ROW()-ROW($C$14)&gt;=$C$3,IF($C$8,_xlfn.COVARIANCE.P(OFFSET(E69,-$C$3+1,0):E69/OFFSET(E68,-$C$3+1,0):E68,OFFSET(D69,-$C$3+1,0):D69/OFFSET(D68,-$C$3+1,0):D68)/_xlfn.VAR.P(OFFSET(D69,-$C$3+1,0):D69/OFFSET(D68,-$C$3+1,0):D68),$C$9),"")</f>
        <v/>
      </c>
      <c r="I69" s="19" t="str">
        <f t="array" aca="1" ref="I69" ca="1">IF(ROW()-ROW($C$14)&gt;=$C$3,_xlfn.VAR.P(OFFSET(E69,-$C$3+1,0):E69/OFFSET(E68,-$C$3+1,0):E68),"")</f>
        <v/>
      </c>
      <c r="J69" s="19" t="str">
        <f t="array" aca="1" ref="J69" ca="1">IF(ROW()-ROW($C$14)&gt;=$C$3,_xlfn.VAR.P(OFFSET(D69,-$C$3+1,0):D69/OFFSET(D68,-$C$3+1,0):D68),"")</f>
        <v/>
      </c>
      <c r="K69" s="19" t="e">
        <f t="shared" ca="1" si="10"/>
        <v>#VALUE!</v>
      </c>
      <c r="L69" s="46" t="str">
        <f t="array" aca="1" ref="L69" ca="1">IF(ROW()-ROW($C$14)&lt;$C$3,"",IF(L68="",_xlfn.VAR.P(OFFSET(E69,-$C$3+1,0):E69/OFFSET(E68,-$C$3+1,0):E68),$C$4*L68+$C$5*(1-$C$4)*(E69/E68-1)^2+(1-$C$4)*(1-$C$5)*$C$6))</f>
        <v/>
      </c>
      <c r="M69" s="30" t="str">
        <f t="array" aca="1" ref="M69" ca="1">IF(ROW()-ROW($C$14)&gt;=$C$3,_xlfn.VAR.P(OFFSET(D69,-$C$3+1,0):D69/OFFSET(D68,-$C$3+1,0):D68)*H69^2,"")</f>
        <v/>
      </c>
      <c r="N69" s="17" t="str">
        <f t="shared" ca="1" si="70"/>
        <v/>
      </c>
      <c r="O69" s="18" t="str">
        <f t="shared" ca="1" si="71"/>
        <v/>
      </c>
      <c r="P69" s="18" t="str">
        <f t="shared" ca="1" si="3"/>
        <v/>
      </c>
      <c r="Q69" s="18" t="str">
        <f t="shared" ca="1" si="72"/>
        <v/>
      </c>
      <c r="R69" s="39"/>
      <c r="V69" s="29">
        <v>40871</v>
      </c>
      <c r="W69" s="19">
        <f t="shared" ca="1" si="11"/>
        <v>-1.6313963694116529E-2</v>
      </c>
      <c r="X69" s="17">
        <f t="shared" si="12"/>
        <v>-2.502421738818561E-2</v>
      </c>
      <c r="AA69" s="31">
        <v>-0.06</v>
      </c>
      <c r="AB69" s="32">
        <f t="shared" ca="1" si="73"/>
        <v>0</v>
      </c>
      <c r="AC69" s="32">
        <f t="shared" si="74"/>
        <v>0</v>
      </c>
      <c r="AG69" s="33">
        <v>-0.06</v>
      </c>
      <c r="AH69" s="34">
        <f t="shared" ca="1" si="13"/>
        <v>0</v>
      </c>
      <c r="AI69" s="35">
        <f t="shared" ca="1" si="14"/>
        <v>0</v>
      </c>
      <c r="AJ69" s="35">
        <f t="shared" ca="1" si="15"/>
        <v>0</v>
      </c>
      <c r="AK69" s="35">
        <f t="shared" ca="1" si="16"/>
        <v>0</v>
      </c>
      <c r="AL69" s="35">
        <f t="shared" ca="1" si="17"/>
        <v>0</v>
      </c>
      <c r="AM69" s="35">
        <f t="shared" ca="1" si="18"/>
        <v>0</v>
      </c>
      <c r="AN69" s="35">
        <f t="shared" ca="1" si="19"/>
        <v>0</v>
      </c>
      <c r="AO69" s="35">
        <f t="shared" ca="1" si="20"/>
        <v>0</v>
      </c>
      <c r="AP69" s="35">
        <f t="shared" ca="1" si="21"/>
        <v>0</v>
      </c>
      <c r="AQ69" s="35">
        <f t="shared" ca="1" si="22"/>
        <v>0</v>
      </c>
      <c r="AR69" s="35">
        <f t="shared" ca="1" si="23"/>
        <v>0</v>
      </c>
      <c r="AS69" s="35">
        <f t="shared" ca="1" si="24"/>
        <v>0</v>
      </c>
      <c r="AT69" s="35">
        <f t="shared" ca="1" si="25"/>
        <v>0</v>
      </c>
      <c r="AU69" s="35">
        <f t="shared" ca="1" si="26"/>
        <v>0</v>
      </c>
      <c r="AV69" s="35">
        <f t="shared" ca="1" si="27"/>
        <v>0</v>
      </c>
      <c r="AW69" s="35">
        <f t="shared" ca="1" si="28"/>
        <v>0</v>
      </c>
      <c r="AX69" s="35">
        <f t="shared" ca="1" si="29"/>
        <v>0</v>
      </c>
      <c r="AY69" s="35">
        <f t="shared" ca="1" si="30"/>
        <v>0</v>
      </c>
      <c r="AZ69" s="35">
        <f t="shared" ca="1" si="31"/>
        <v>0</v>
      </c>
      <c r="BA69" s="35">
        <f t="shared" ca="1" si="32"/>
        <v>0</v>
      </c>
      <c r="BB69" s="35">
        <f t="shared" ca="1" si="33"/>
        <v>0</v>
      </c>
      <c r="BC69" s="35">
        <f t="shared" ca="1" si="34"/>
        <v>0</v>
      </c>
      <c r="BD69" s="35">
        <f t="shared" ca="1" si="35"/>
        <v>0</v>
      </c>
      <c r="BE69" s="35">
        <f t="shared" ca="1" si="36"/>
        <v>0</v>
      </c>
      <c r="BF69" s="35">
        <f t="shared" ca="1" si="37"/>
        <v>0</v>
      </c>
      <c r="BG69" s="36">
        <f t="shared" ca="1" si="38"/>
        <v>0</v>
      </c>
      <c r="BH69" s="35">
        <f t="shared" ca="1" si="39"/>
        <v>0</v>
      </c>
      <c r="BI69" s="35">
        <f t="shared" ca="1" si="40"/>
        <v>0</v>
      </c>
      <c r="BJ69" s="35">
        <f t="shared" ca="1" si="41"/>
        <v>0</v>
      </c>
      <c r="BK69" s="35">
        <f t="shared" ca="1" si="42"/>
        <v>0</v>
      </c>
      <c r="BL69" s="35">
        <f t="shared" ca="1" si="43"/>
        <v>0</v>
      </c>
      <c r="BM69" s="35">
        <f t="shared" ca="1" si="44"/>
        <v>0</v>
      </c>
      <c r="BN69" s="35">
        <f t="shared" ca="1" si="45"/>
        <v>0</v>
      </c>
      <c r="BO69" s="35">
        <f t="shared" ca="1" si="46"/>
        <v>0</v>
      </c>
      <c r="BP69" s="35">
        <f t="shared" ca="1" si="47"/>
        <v>0</v>
      </c>
      <c r="BQ69" s="35">
        <f t="shared" ca="1" si="48"/>
        <v>0</v>
      </c>
      <c r="BR69" s="35">
        <f t="shared" ca="1" si="49"/>
        <v>0</v>
      </c>
      <c r="BS69" s="35">
        <f t="shared" ca="1" si="50"/>
        <v>0</v>
      </c>
      <c r="BT69" s="35">
        <f t="shared" ca="1" si="51"/>
        <v>0</v>
      </c>
      <c r="BU69" s="35">
        <f t="shared" ca="1" si="52"/>
        <v>0</v>
      </c>
      <c r="BV69" s="35">
        <f t="shared" ca="1" si="53"/>
        <v>0</v>
      </c>
      <c r="BW69" s="35">
        <f t="shared" ca="1" si="54"/>
        <v>0</v>
      </c>
      <c r="BX69" s="35">
        <f t="shared" ca="1" si="55"/>
        <v>0</v>
      </c>
      <c r="BY69" s="35">
        <f t="shared" ca="1" si="56"/>
        <v>0</v>
      </c>
      <c r="BZ69" s="35">
        <f t="shared" ca="1" si="57"/>
        <v>0</v>
      </c>
      <c r="CA69" s="35">
        <f t="shared" ca="1" si="58"/>
        <v>0</v>
      </c>
      <c r="CB69" s="35">
        <f t="shared" ca="1" si="59"/>
        <v>0</v>
      </c>
      <c r="CC69" s="35">
        <f t="shared" ca="1" si="60"/>
        <v>0</v>
      </c>
      <c r="CD69" s="35">
        <f t="shared" ca="1" si="61"/>
        <v>0</v>
      </c>
      <c r="CE69" s="35">
        <f t="shared" ca="1" si="62"/>
        <v>0</v>
      </c>
      <c r="CF69" s="35">
        <f t="shared" ca="1" si="63"/>
        <v>0</v>
      </c>
      <c r="CG69" s="35">
        <f t="shared" ca="1" si="64"/>
        <v>0</v>
      </c>
      <c r="CH69" s="35">
        <f t="shared" ca="1" si="65"/>
        <v>0</v>
      </c>
      <c r="CI69" s="35">
        <f t="shared" ca="1" si="66"/>
        <v>0</v>
      </c>
      <c r="CJ69" s="35">
        <f t="shared" ca="1" si="67"/>
        <v>0</v>
      </c>
      <c r="CK69" s="35">
        <f t="shared" ca="1" si="68"/>
        <v>0</v>
      </c>
      <c r="CL69" s="37">
        <f t="shared" ca="1" si="69"/>
        <v>0</v>
      </c>
    </row>
    <row r="70" spans="3:90">
      <c r="C70" s="29">
        <v>40872</v>
      </c>
      <c r="D70" s="19">
        <f ca="1">VLOOKUP(C70,MarketData!$B$7:$C$5000,2)</f>
        <v>706.6</v>
      </c>
      <c r="E70" s="17">
        <f>VLOOKUP('Beta-GARCH'!C70,MarketData!$E$7:$F$5000,2)</f>
        <v>62.110000999999997</v>
      </c>
      <c r="F70" s="17">
        <f t="shared" ca="1" si="8"/>
        <v>90.789947062753896</v>
      </c>
      <c r="G70" s="17">
        <f t="shared" si="9"/>
        <v>87.269920957423636</v>
      </c>
      <c r="H70" s="18" t="str">
        <f t="array" aca="1" ref="H70" ca="1">IF(ROW()-ROW($C$14)&gt;=$C$3,IF($C$8,_xlfn.COVARIANCE.P(OFFSET(E70,-$C$3+1,0):E70/OFFSET(E69,-$C$3+1,0):E69,OFFSET(D70,-$C$3+1,0):D70/OFFSET(D69,-$C$3+1,0):D69)/_xlfn.VAR.P(OFFSET(D70,-$C$3+1,0):D70/OFFSET(D69,-$C$3+1,0):D69),$C$9),"")</f>
        <v/>
      </c>
      <c r="I70" s="19" t="str">
        <f t="array" aca="1" ref="I70" ca="1">IF(ROW()-ROW($C$14)&gt;=$C$3,_xlfn.VAR.P(OFFSET(E70,-$C$3+1,0):E70/OFFSET(E69,-$C$3+1,0):E69),"")</f>
        <v/>
      </c>
      <c r="J70" s="19" t="str">
        <f t="array" aca="1" ref="J70" ca="1">IF(ROW()-ROW($C$14)&gt;=$C$3,_xlfn.VAR.P(OFFSET(D70,-$C$3+1,0):D70/OFFSET(D69,-$C$3+1,0):D69),"")</f>
        <v/>
      </c>
      <c r="K70" s="19" t="e">
        <f t="shared" ca="1" si="10"/>
        <v>#VALUE!</v>
      </c>
      <c r="L70" s="46" t="str">
        <f t="array" aca="1" ref="L70" ca="1">IF(ROW()-ROW($C$14)&lt;$C$3,"",IF(L69="",_xlfn.VAR.P(OFFSET(E70,-$C$3+1,0):E70/OFFSET(E69,-$C$3+1,0):E69),$C$4*L69+$C$5*(1-$C$4)*(E70/E69-1)^2+(1-$C$4)*(1-$C$5)*$C$6))</f>
        <v/>
      </c>
      <c r="M70" s="30" t="str">
        <f t="array" aca="1" ref="M70" ca="1">IF(ROW()-ROW($C$14)&gt;=$C$3,_xlfn.VAR.P(OFFSET(D70,-$C$3+1,0):D70/OFFSET(D69,-$C$3+1,0):D69)*H70^2,"")</f>
        <v/>
      </c>
      <c r="N70" s="17" t="str">
        <f t="shared" ca="1" si="70"/>
        <v/>
      </c>
      <c r="O70" s="18" t="str">
        <f t="shared" ca="1" si="71"/>
        <v/>
      </c>
      <c r="P70" s="18" t="str">
        <f t="shared" ca="1" si="3"/>
        <v/>
      </c>
      <c r="Q70" s="18" t="str">
        <f t="shared" ca="1" si="72"/>
        <v/>
      </c>
      <c r="R70" s="39"/>
      <c r="V70" s="29">
        <v>40872</v>
      </c>
      <c r="W70" s="19">
        <f t="shared" ca="1" si="11"/>
        <v>7.3646045773845259E-4</v>
      </c>
      <c r="X70" s="17">
        <f t="shared" si="12"/>
        <v>2.8481570267951062E-2</v>
      </c>
      <c r="AA70" s="47" t="s">
        <v>25</v>
      </c>
      <c r="AB70" s="48">
        <f ca="1">SUMPRODUCT((W$15:W$973&lt;=$AA69)*1)</f>
        <v>1</v>
      </c>
      <c r="AC70" s="48">
        <f>SUMPRODUCT((X$15:X$973&lt;=$AA69)*1)</f>
        <v>0</v>
      </c>
      <c r="AG70" s="49" t="s">
        <v>24</v>
      </c>
      <c r="AH70" s="50">
        <f t="shared" ca="1" si="13"/>
        <v>0</v>
      </c>
      <c r="AI70" s="51">
        <f t="shared" ca="1" si="14"/>
        <v>0</v>
      </c>
      <c r="AJ70" s="51">
        <f t="shared" ca="1" si="15"/>
        <v>0</v>
      </c>
      <c r="AK70" s="51">
        <f t="shared" ca="1" si="16"/>
        <v>0</v>
      </c>
      <c r="AL70" s="51">
        <f t="shared" ca="1" si="17"/>
        <v>0</v>
      </c>
      <c r="AM70" s="51">
        <f t="shared" ca="1" si="18"/>
        <v>0</v>
      </c>
      <c r="AN70" s="51">
        <f t="shared" ca="1" si="19"/>
        <v>0</v>
      </c>
      <c r="AO70" s="51">
        <f t="shared" ca="1" si="20"/>
        <v>0</v>
      </c>
      <c r="AP70" s="51">
        <f t="shared" ca="1" si="21"/>
        <v>0</v>
      </c>
      <c r="AQ70" s="51">
        <f t="shared" ca="1" si="22"/>
        <v>0</v>
      </c>
      <c r="AR70" s="51">
        <f t="shared" ca="1" si="23"/>
        <v>0</v>
      </c>
      <c r="AS70" s="51">
        <f t="shared" ca="1" si="24"/>
        <v>0</v>
      </c>
      <c r="AT70" s="51">
        <f t="shared" ca="1" si="25"/>
        <v>0</v>
      </c>
      <c r="AU70" s="51">
        <f t="shared" ca="1" si="26"/>
        <v>0</v>
      </c>
      <c r="AV70" s="51">
        <f t="shared" ca="1" si="27"/>
        <v>0</v>
      </c>
      <c r="AW70" s="51">
        <f t="shared" ca="1" si="28"/>
        <v>0</v>
      </c>
      <c r="AX70" s="51">
        <f t="shared" ca="1" si="29"/>
        <v>0</v>
      </c>
      <c r="AY70" s="51">
        <f t="shared" ca="1" si="30"/>
        <v>0</v>
      </c>
      <c r="AZ70" s="51">
        <f t="shared" ca="1" si="31"/>
        <v>0</v>
      </c>
      <c r="BA70" s="51">
        <f t="shared" ca="1" si="32"/>
        <v>0</v>
      </c>
      <c r="BB70" s="51">
        <f t="shared" ca="1" si="33"/>
        <v>0</v>
      </c>
      <c r="BC70" s="51">
        <f t="shared" ca="1" si="34"/>
        <v>0</v>
      </c>
      <c r="BD70" s="51">
        <f t="shared" ca="1" si="35"/>
        <v>0</v>
      </c>
      <c r="BE70" s="51">
        <f t="shared" ca="1" si="36"/>
        <v>0</v>
      </c>
      <c r="BF70" s="51">
        <f t="shared" ca="1" si="37"/>
        <v>0</v>
      </c>
      <c r="BG70" s="52">
        <f t="shared" ca="1" si="38"/>
        <v>0</v>
      </c>
      <c r="BH70" s="51">
        <f t="shared" ca="1" si="39"/>
        <v>0</v>
      </c>
      <c r="BI70" s="51">
        <f t="shared" ca="1" si="40"/>
        <v>0</v>
      </c>
      <c r="BJ70" s="51">
        <f t="shared" ca="1" si="41"/>
        <v>0</v>
      </c>
      <c r="BK70" s="51">
        <f t="shared" ca="1" si="42"/>
        <v>0</v>
      </c>
      <c r="BL70" s="51">
        <f t="shared" ca="1" si="43"/>
        <v>0</v>
      </c>
      <c r="BM70" s="51">
        <f t="shared" ca="1" si="44"/>
        <v>0</v>
      </c>
      <c r="BN70" s="51">
        <f t="shared" ca="1" si="45"/>
        <v>0</v>
      </c>
      <c r="BO70" s="51">
        <f t="shared" ca="1" si="46"/>
        <v>0</v>
      </c>
      <c r="BP70" s="51">
        <f t="shared" ca="1" si="47"/>
        <v>0</v>
      </c>
      <c r="BQ70" s="51">
        <f t="shared" ca="1" si="48"/>
        <v>0</v>
      </c>
      <c r="BR70" s="51">
        <f t="shared" ca="1" si="49"/>
        <v>0</v>
      </c>
      <c r="BS70" s="51">
        <f t="shared" ca="1" si="50"/>
        <v>0</v>
      </c>
      <c r="BT70" s="51">
        <f t="shared" ca="1" si="51"/>
        <v>0</v>
      </c>
      <c r="BU70" s="51">
        <f t="shared" ca="1" si="52"/>
        <v>0</v>
      </c>
      <c r="BV70" s="51">
        <f t="shared" ca="1" si="53"/>
        <v>0</v>
      </c>
      <c r="BW70" s="51">
        <f t="shared" ca="1" si="54"/>
        <v>0</v>
      </c>
      <c r="BX70" s="51">
        <f t="shared" ca="1" si="55"/>
        <v>0</v>
      </c>
      <c r="BY70" s="51">
        <f t="shared" ca="1" si="56"/>
        <v>0</v>
      </c>
      <c r="BZ70" s="51">
        <f t="shared" ca="1" si="57"/>
        <v>0</v>
      </c>
      <c r="CA70" s="51">
        <f t="shared" ca="1" si="58"/>
        <v>0</v>
      </c>
      <c r="CB70" s="51">
        <f t="shared" ca="1" si="59"/>
        <v>0</v>
      </c>
      <c r="CC70" s="51">
        <f t="shared" ca="1" si="60"/>
        <v>0</v>
      </c>
      <c r="CD70" s="51">
        <f t="shared" ca="1" si="61"/>
        <v>0</v>
      </c>
      <c r="CE70" s="51">
        <f t="shared" ca="1" si="62"/>
        <v>0</v>
      </c>
      <c r="CF70" s="51">
        <f t="shared" ca="1" si="63"/>
        <v>0</v>
      </c>
      <c r="CG70" s="51">
        <f t="shared" ca="1" si="64"/>
        <v>0</v>
      </c>
      <c r="CH70" s="51">
        <f t="shared" ca="1" si="65"/>
        <v>0</v>
      </c>
      <c r="CI70" s="51">
        <f t="shared" ca="1" si="66"/>
        <v>0</v>
      </c>
      <c r="CJ70" s="51">
        <f t="shared" ca="1" si="67"/>
        <v>0</v>
      </c>
      <c r="CK70" s="51">
        <f t="shared" ca="1" si="68"/>
        <v>0</v>
      </c>
      <c r="CL70" s="53">
        <f t="shared" ca="1" si="69"/>
        <v>0</v>
      </c>
    </row>
    <row r="71" spans="3:90">
      <c r="C71" s="29">
        <v>40875</v>
      </c>
      <c r="D71" s="19">
        <f>VLOOKUP(C71,MarketData!$B$7:$C$5000,2)</f>
        <v>715.7</v>
      </c>
      <c r="E71" s="17">
        <f>VLOOKUP('Beta-GARCH'!C71,MarketData!$E$7:$F$5000,2)</f>
        <v>64.169998000000007</v>
      </c>
      <c r="F71" s="17">
        <f t="shared" ca="1" si="8"/>
        <v>91.959192064552738</v>
      </c>
      <c r="G71" s="17">
        <f t="shared" si="9"/>
        <v>90.164394833901781</v>
      </c>
      <c r="H71" s="18" t="str">
        <f t="array" aca="1" ref="H71" ca="1">IF(ROW()-ROW($C$14)&gt;=$C$3,IF($C$8,_xlfn.COVARIANCE.P(OFFSET(E71,-$C$3+1,0):E71/OFFSET(E70,-$C$3+1,0):E70,OFFSET(D71,-$C$3+1,0):D71/OFFSET(D70,-$C$3+1,0):D70)/_xlfn.VAR.P(OFFSET(D71,-$C$3+1,0):D71/OFFSET(D70,-$C$3+1,0):D70),$C$9),"")</f>
        <v/>
      </c>
      <c r="I71" s="19" t="str">
        <f t="array" aca="1" ref="I71" ca="1">IF(ROW()-ROW($C$14)&gt;=$C$3,_xlfn.VAR.P(OFFSET(E71,-$C$3+1,0):E71/OFFSET(E70,-$C$3+1,0):E70),"")</f>
        <v/>
      </c>
      <c r="J71" s="19" t="str">
        <f t="array" aca="1" ref="J71" ca="1">IF(ROW()-ROW($C$14)&gt;=$C$3,_xlfn.VAR.P(OFFSET(D71,-$C$3+1,0):D71/OFFSET(D70,-$C$3+1,0):D70),"")</f>
        <v/>
      </c>
      <c r="K71" s="19" t="e">
        <f t="shared" ca="1" si="10"/>
        <v>#VALUE!</v>
      </c>
      <c r="L71" s="46" t="str">
        <f t="array" aca="1" ref="L71" ca="1">IF(ROW()-ROW($C$14)&lt;$C$3,"",IF(L70="",_xlfn.VAR.P(OFFSET(E71,-$C$3+1,0):E71/OFFSET(E70,-$C$3+1,0):E70),$C$4*L70+$C$5*(1-$C$4)*(E71/E70-1)^2+(1-$C$4)*(1-$C$5)*$C$6))</f>
        <v/>
      </c>
      <c r="M71" s="30" t="str">
        <f t="array" aca="1" ref="M71" ca="1">IF(ROW()-ROW($C$14)&gt;=$C$3,_xlfn.VAR.P(OFFSET(D71,-$C$3+1,0):D71/OFFSET(D70,-$C$3+1,0):D70)*H71^2,"")</f>
        <v/>
      </c>
      <c r="N71" s="17" t="str">
        <f t="shared" ca="1" si="70"/>
        <v/>
      </c>
      <c r="O71" s="18" t="str">
        <f t="shared" ca="1" si="71"/>
        <v/>
      </c>
      <c r="P71" s="18" t="str">
        <f t="shared" ca="1" si="3"/>
        <v/>
      </c>
      <c r="Q71" s="18" t="str">
        <f t="shared" ca="1" si="72"/>
        <v/>
      </c>
      <c r="R71" s="39"/>
      <c r="V71" s="29">
        <v>40875</v>
      </c>
      <c r="W71" s="19">
        <f t="shared" ca="1" si="11"/>
        <v>1.2878573450325614E-2</v>
      </c>
      <c r="X71" s="17">
        <f t="shared" si="12"/>
        <v>3.3166913006489995E-2</v>
      </c>
      <c r="AA71" s="38"/>
    </row>
    <row r="72" spans="3:90">
      <c r="C72" s="29">
        <v>40876</v>
      </c>
      <c r="D72" s="19">
        <f ca="1">VLOOKUP(C72,MarketData!$B$7:$C$5000,2)</f>
        <v>729.68</v>
      </c>
      <c r="E72" s="17">
        <f>VLOOKUP('Beta-GARCH'!C72,MarketData!$E$7:$F$5000,2)</f>
        <v>64.389999000000003</v>
      </c>
      <c r="F72" s="17">
        <f t="shared" ca="1" si="8"/>
        <v>93.755460759623901</v>
      </c>
      <c r="G72" s="17">
        <f t="shared" si="9"/>
        <v>90.473515258494174</v>
      </c>
      <c r="H72" s="18" t="str">
        <f t="array" aca="1" ref="H72" ca="1">IF(ROW()-ROW($C$14)&gt;=$C$3,IF($C$8,_xlfn.COVARIANCE.P(OFFSET(E72,-$C$3+1,0):E72/OFFSET(E71,-$C$3+1,0):E71,OFFSET(D72,-$C$3+1,0):D72/OFFSET(D71,-$C$3+1,0):D71)/_xlfn.VAR.P(OFFSET(D72,-$C$3+1,0):D72/OFFSET(D71,-$C$3+1,0):D71),$C$9),"")</f>
        <v/>
      </c>
      <c r="I72" s="19" t="str">
        <f t="array" aca="1" ref="I72" ca="1">IF(ROW()-ROW($C$14)&gt;=$C$3,_xlfn.VAR.P(OFFSET(E72,-$C$3+1,0):E72/OFFSET(E71,-$C$3+1,0):E71),"")</f>
        <v/>
      </c>
      <c r="J72" s="19" t="str">
        <f t="array" aca="1" ref="J72" ca="1">IF(ROW()-ROW($C$14)&gt;=$C$3,_xlfn.VAR.P(OFFSET(D72,-$C$3+1,0):D72/OFFSET(D71,-$C$3+1,0):D71),"")</f>
        <v/>
      </c>
      <c r="K72" s="19" t="e">
        <f t="shared" ca="1" si="10"/>
        <v>#VALUE!</v>
      </c>
      <c r="L72" s="46" t="str">
        <f t="array" aca="1" ref="L72" ca="1">IF(ROW()-ROW($C$14)&lt;$C$3,"",IF(L71="",_xlfn.VAR.P(OFFSET(E72,-$C$3+1,0):E72/OFFSET(E71,-$C$3+1,0):E71),$C$4*L71+$C$5*(1-$C$4)*(E72/E71-1)^2+(1-$C$4)*(1-$C$5)*$C$6))</f>
        <v/>
      </c>
      <c r="M72" s="30" t="str">
        <f t="array" aca="1" ref="M72" ca="1">IF(ROW()-ROW($C$14)&gt;=$C$3,_xlfn.VAR.P(OFFSET(D72,-$C$3+1,0):D72/OFFSET(D71,-$C$3+1,0):D71)*H72^2,"")</f>
        <v/>
      </c>
      <c r="N72" s="17" t="str">
        <f t="shared" ca="1" si="70"/>
        <v/>
      </c>
      <c r="O72" s="18" t="str">
        <f t="shared" ca="1" si="71"/>
        <v/>
      </c>
      <c r="P72" s="18" t="str">
        <f t="shared" ca="1" si="3"/>
        <v/>
      </c>
      <c r="Q72" s="18" t="str">
        <f t="shared" ca="1" si="72"/>
        <v/>
      </c>
      <c r="R72" s="39"/>
      <c r="V72" s="29">
        <v>40876</v>
      </c>
      <c r="W72" s="19">
        <f t="shared" ca="1" si="11"/>
        <v>1.9533324018443432E-2</v>
      </c>
      <c r="X72" s="17">
        <f t="shared" si="12"/>
        <v>3.4284090206766482E-3</v>
      </c>
      <c r="AA72" s="38"/>
    </row>
    <row r="73" spans="3:90">
      <c r="C73" s="29">
        <v>40877</v>
      </c>
      <c r="D73" s="19">
        <f ca="1">VLOOKUP(C73,MarketData!$B$7:$C$5000,2)</f>
        <v>728.46</v>
      </c>
      <c r="E73" s="17">
        <f>VLOOKUP('Beta-GARCH'!C73,MarketData!$E$7:$F$5000,2)</f>
        <v>65.910004000000001</v>
      </c>
      <c r="F73" s="17">
        <f t="shared" ca="1" si="8"/>
        <v>93.598704836305842</v>
      </c>
      <c r="G73" s="17">
        <f t="shared" si="9"/>
        <v>92.60925369142204</v>
      </c>
      <c r="H73" s="18" t="str">
        <f t="array" aca="1" ref="H73" ca="1">IF(ROW()-ROW($C$14)&gt;=$C$3,IF($C$8,_xlfn.COVARIANCE.P(OFFSET(E73,-$C$3+1,0):E73/OFFSET(E72,-$C$3+1,0):E72,OFFSET(D73,-$C$3+1,0):D73/OFFSET(D72,-$C$3+1,0):D72)/_xlfn.VAR.P(OFFSET(D73,-$C$3+1,0):D73/OFFSET(D72,-$C$3+1,0):D72),$C$9),"")</f>
        <v/>
      </c>
      <c r="I73" s="19" t="str">
        <f t="array" aca="1" ref="I73" ca="1">IF(ROW()-ROW($C$14)&gt;=$C$3,_xlfn.VAR.P(OFFSET(E73,-$C$3+1,0):E73/OFFSET(E72,-$C$3+1,0):E72),"")</f>
        <v/>
      </c>
      <c r="J73" s="19" t="str">
        <f t="array" aca="1" ref="J73" ca="1">IF(ROW()-ROW($C$14)&gt;=$C$3,_xlfn.VAR.P(OFFSET(D73,-$C$3+1,0):D73/OFFSET(D72,-$C$3+1,0):D72),"")</f>
        <v/>
      </c>
      <c r="K73" s="19" t="e">
        <f t="shared" ca="1" si="10"/>
        <v>#VALUE!</v>
      </c>
      <c r="L73" s="46" t="str">
        <f t="array" aca="1" ref="L73" ca="1">IF(ROW()-ROW($C$14)&lt;$C$3,"",IF(L72="",_xlfn.VAR.P(OFFSET(E73,-$C$3+1,0):E73/OFFSET(E72,-$C$3+1,0):E72),$C$4*L72+$C$5*(1-$C$4)*(E73/E72-1)^2+(1-$C$4)*(1-$C$5)*$C$6))</f>
        <v/>
      </c>
      <c r="M73" s="30" t="str">
        <f t="array" aca="1" ref="M73" ca="1">IF(ROW()-ROW($C$14)&gt;=$C$3,_xlfn.VAR.P(OFFSET(D73,-$C$3+1,0):D73/OFFSET(D72,-$C$3+1,0):D72)*H73^2,"")</f>
        <v/>
      </c>
      <c r="N73" s="17" t="str">
        <f t="shared" ca="1" si="70"/>
        <v/>
      </c>
      <c r="O73" s="18" t="str">
        <f t="shared" ca="1" si="71"/>
        <v/>
      </c>
      <c r="P73" s="18" t="str">
        <f t="shared" ca="1" si="3"/>
        <v/>
      </c>
      <c r="Q73" s="18" t="str">
        <f t="shared" ca="1" si="72"/>
        <v/>
      </c>
      <c r="R73" s="39"/>
      <c r="V73" s="29">
        <v>40877</v>
      </c>
      <c r="W73" s="19">
        <f t="shared" ca="1" si="11"/>
        <v>-1.6719657932242615E-3</v>
      </c>
      <c r="X73" s="17">
        <f t="shared" si="12"/>
        <v>2.3606228041717969E-2</v>
      </c>
      <c r="AA73" s="38"/>
    </row>
    <row r="74" spans="3:90">
      <c r="C74" s="29">
        <v>40878</v>
      </c>
      <c r="D74" s="19">
        <f ca="1">VLOOKUP(C74,MarketData!$B$7:$C$5000,2)</f>
        <v>740.01</v>
      </c>
      <c r="E74" s="17">
        <f>VLOOKUP('Beta-GARCH'!C74,MarketData!$E$7:$F$5000,2)</f>
        <v>65.720000999999996</v>
      </c>
      <c r="F74" s="17">
        <f t="shared" ca="1" si="8"/>
        <v>95.082746569358207</v>
      </c>
      <c r="G74" s="17">
        <f t="shared" si="9"/>
        <v>92.342283050225731</v>
      </c>
      <c r="H74" s="18" t="str">
        <f t="array" aca="1" ref="H74" ca="1">IF(ROW()-ROW($C$14)&gt;=$C$3,IF($C$8,_xlfn.COVARIANCE.P(OFFSET(E74,-$C$3+1,0):E74/OFFSET(E73,-$C$3+1,0):E73,OFFSET(D74,-$C$3+1,0):D74/OFFSET(D73,-$C$3+1,0):D73)/_xlfn.VAR.P(OFFSET(D74,-$C$3+1,0):D74/OFFSET(D73,-$C$3+1,0):D73),$C$9),"")</f>
        <v/>
      </c>
      <c r="I74" s="19" t="str">
        <f t="array" aca="1" ref="I74" ca="1">IF(ROW()-ROW($C$14)&gt;=$C$3,_xlfn.VAR.P(OFFSET(E74,-$C$3+1,0):E74/OFFSET(E73,-$C$3+1,0):E73),"")</f>
        <v/>
      </c>
      <c r="J74" s="19" t="str">
        <f t="array" aca="1" ref="J74" ca="1">IF(ROW()-ROW($C$14)&gt;=$C$3,_xlfn.VAR.P(OFFSET(D74,-$C$3+1,0):D74/OFFSET(D73,-$C$3+1,0):D73),"")</f>
        <v/>
      </c>
      <c r="K74" s="19" t="e">
        <f t="shared" ca="1" si="10"/>
        <v>#VALUE!</v>
      </c>
      <c r="L74" s="46" t="str">
        <f t="array" aca="1" ref="L74" ca="1">IF(ROW()-ROW($C$14)&lt;$C$3,"",IF(L73="",_xlfn.VAR.P(OFFSET(E74,-$C$3+1,0):E74/OFFSET(E73,-$C$3+1,0):E73),$C$4*L73+$C$5*(1-$C$4)*(E74/E73-1)^2+(1-$C$4)*(1-$C$5)*$C$6))</f>
        <v/>
      </c>
      <c r="M74" s="30" t="str">
        <f t="array" aca="1" ref="M74" ca="1">IF(ROW()-ROW($C$14)&gt;=$C$3,_xlfn.VAR.P(OFFSET(D74,-$C$3+1,0):D74/OFFSET(D73,-$C$3+1,0):D73)*H74^2,"")</f>
        <v/>
      </c>
      <c r="N74" s="17" t="str">
        <f t="shared" ca="1" si="70"/>
        <v/>
      </c>
      <c r="O74" s="18" t="str">
        <f t="shared" ca="1" si="71"/>
        <v/>
      </c>
      <c r="P74" s="18" t="str">
        <f t="shared" ca="1" si="3"/>
        <v/>
      </c>
      <c r="Q74" s="18" t="str">
        <f t="shared" ca="1" si="72"/>
        <v/>
      </c>
      <c r="R74" s="39"/>
      <c r="V74" s="29">
        <v>40878</v>
      </c>
      <c r="W74" s="19">
        <f t="shared" ca="1" si="11"/>
        <v>1.5855366114817526E-2</v>
      </c>
      <c r="X74" s="17">
        <f t="shared" si="12"/>
        <v>-2.8827642007123178E-3</v>
      </c>
      <c r="AA74" s="38"/>
    </row>
    <row r="75" spans="3:90">
      <c r="C75" s="29">
        <v>40879</v>
      </c>
      <c r="D75" s="19">
        <f ca="1">VLOOKUP(C75,MarketData!$B$7:$C$5000,2)</f>
        <v>744.14</v>
      </c>
      <c r="E75" s="17">
        <f>VLOOKUP('Beta-GARCH'!C75,MarketData!$E$7:$F$5000,2)</f>
        <v>66.220000999999996</v>
      </c>
      <c r="F75" s="17">
        <f t="shared" ca="1" si="8"/>
        <v>95.613403916328451</v>
      </c>
      <c r="G75" s="17">
        <f t="shared" si="9"/>
        <v>93.044826276375616</v>
      </c>
      <c r="H75" s="18" t="str">
        <f t="array" aca="1" ref="H75" ca="1">IF(ROW()-ROW($C$14)&gt;=$C$3,IF($C$8,_xlfn.COVARIANCE.P(OFFSET(E75,-$C$3+1,0):E75/OFFSET(E74,-$C$3+1,0):E74,OFFSET(D75,-$C$3+1,0):D75/OFFSET(D74,-$C$3+1,0):D74)/_xlfn.VAR.P(OFFSET(D75,-$C$3+1,0):D75/OFFSET(D74,-$C$3+1,0):D74),$C$9),"")</f>
        <v/>
      </c>
      <c r="I75" s="19" t="str">
        <f t="array" aca="1" ref="I75" ca="1">IF(ROW()-ROW($C$14)&gt;=$C$3,_xlfn.VAR.P(OFFSET(E75,-$C$3+1,0):E75/OFFSET(E74,-$C$3+1,0):E74),"")</f>
        <v/>
      </c>
      <c r="J75" s="19" t="str">
        <f t="array" aca="1" ref="J75" ca="1">IF(ROW()-ROW($C$14)&gt;=$C$3,_xlfn.VAR.P(OFFSET(D75,-$C$3+1,0):D75/OFFSET(D74,-$C$3+1,0):D74),"")</f>
        <v/>
      </c>
      <c r="K75" s="19" t="e">
        <f t="shared" ca="1" si="10"/>
        <v>#VALUE!</v>
      </c>
      <c r="L75" s="46" t="str">
        <f t="array" aca="1" ref="L75" ca="1">IF(ROW()-ROW($C$14)&lt;$C$3,"",IF(L74="",_xlfn.VAR.P(OFFSET(E75,-$C$3+1,0):E75/OFFSET(E74,-$C$3+1,0):E74),$C$4*L74+$C$5*(1-$C$4)*(E75/E74-1)^2+(1-$C$4)*(1-$C$5)*$C$6))</f>
        <v/>
      </c>
      <c r="M75" s="30" t="str">
        <f t="array" aca="1" ref="M75" ca="1">IF(ROW()-ROW($C$14)&gt;=$C$3,_xlfn.VAR.P(OFFSET(D75,-$C$3+1,0):D75/OFFSET(D74,-$C$3+1,0):D74)*H75^2,"")</f>
        <v/>
      </c>
      <c r="N75" s="17" t="str">
        <f t="shared" ca="1" si="70"/>
        <v/>
      </c>
      <c r="O75" s="18" t="str">
        <f t="shared" ca="1" si="71"/>
        <v/>
      </c>
      <c r="P75" s="18" t="str">
        <f t="shared" ca="1" si="3"/>
        <v/>
      </c>
      <c r="Q75" s="18" t="str">
        <f t="shared" ca="1" si="72"/>
        <v/>
      </c>
      <c r="R75" s="39"/>
      <c r="V75" s="29">
        <v>40879</v>
      </c>
      <c r="W75" s="19">
        <f t="shared" ca="1" si="11"/>
        <v>5.5810056620857473E-3</v>
      </c>
      <c r="X75" s="17">
        <f t="shared" si="12"/>
        <v>7.6080339682282894E-3</v>
      </c>
      <c r="AA75" s="38"/>
    </row>
    <row r="76" spans="3:90">
      <c r="C76" s="29">
        <v>40882</v>
      </c>
      <c r="D76" s="19">
        <f ca="1">VLOOKUP(C76,MarketData!$B$7:$C$5000,2)</f>
        <v>748.61</v>
      </c>
      <c r="E76" s="17">
        <f>VLOOKUP('Beta-GARCH'!C76,MarketData!$E$7:$F$5000,2)</f>
        <v>68.050003000000004</v>
      </c>
      <c r="F76" s="17">
        <f t="shared" ca="1" si="8"/>
        <v>96.187747340288979</v>
      </c>
      <c r="G76" s="17">
        <f t="shared" si="9"/>
        <v>95.616137294257072</v>
      </c>
      <c r="H76" s="18" t="str">
        <f t="array" aca="1" ref="H76" ca="1">IF(ROW()-ROW($C$14)&gt;=$C$3,IF($C$8,_xlfn.COVARIANCE.P(OFFSET(E76,-$C$3+1,0):E76/OFFSET(E75,-$C$3+1,0):E75,OFFSET(D76,-$C$3+1,0):D76/OFFSET(D75,-$C$3+1,0):D75)/_xlfn.VAR.P(OFFSET(D76,-$C$3+1,0):D76/OFFSET(D75,-$C$3+1,0):D75),$C$9),"")</f>
        <v/>
      </c>
      <c r="I76" s="19" t="str">
        <f t="array" aca="1" ref="I76" ca="1">IF(ROW()-ROW($C$14)&gt;=$C$3,_xlfn.VAR.P(OFFSET(E76,-$C$3+1,0):E76/OFFSET(E75,-$C$3+1,0):E75),"")</f>
        <v/>
      </c>
      <c r="J76" s="19" t="str">
        <f t="array" aca="1" ref="J76" ca="1">IF(ROW()-ROW($C$14)&gt;=$C$3,_xlfn.VAR.P(OFFSET(D76,-$C$3+1,0):D76/OFFSET(D75,-$C$3+1,0):D75),"")</f>
        <v/>
      </c>
      <c r="K76" s="19" t="e">
        <f t="shared" ca="1" si="10"/>
        <v>#VALUE!</v>
      </c>
      <c r="L76" s="46" t="str">
        <f t="array" aca="1" ref="L76" ca="1">IF(ROW()-ROW($C$14)&lt;$C$3,"",IF(L75="",_xlfn.VAR.P(OFFSET(E76,-$C$3+1,0):E76/OFFSET(E75,-$C$3+1,0):E75),$C$4*L75+$C$5*(1-$C$4)*(E76/E75-1)^2+(1-$C$4)*(1-$C$5)*$C$6))</f>
        <v/>
      </c>
      <c r="M76" s="30" t="str">
        <f t="array" aca="1" ref="M76" ca="1">IF(ROW()-ROW($C$14)&gt;=$C$3,_xlfn.VAR.P(OFFSET(D76,-$C$3+1,0):D76/OFFSET(D75,-$C$3+1,0):D75)*H76^2,"")</f>
        <v/>
      </c>
      <c r="N76" s="17" t="str">
        <f t="shared" ca="1" si="70"/>
        <v/>
      </c>
      <c r="O76" s="18" t="str">
        <f t="shared" ca="1" si="71"/>
        <v/>
      </c>
      <c r="P76" s="18" t="str">
        <f t="shared" ca="1" si="3"/>
        <v/>
      </c>
      <c r="Q76" s="18" t="str">
        <f t="shared" ca="1" si="72"/>
        <v/>
      </c>
      <c r="R76" s="39"/>
      <c r="V76" s="29">
        <v>40882</v>
      </c>
      <c r="W76" s="19">
        <f t="shared" ca="1" si="11"/>
        <v>6.0069341790522923E-3</v>
      </c>
      <c r="X76" s="17">
        <f t="shared" si="12"/>
        <v>2.7635185327164358E-2</v>
      </c>
      <c r="AA76" s="38"/>
    </row>
    <row r="77" spans="3:90">
      <c r="C77" s="29">
        <v>40883</v>
      </c>
      <c r="D77" s="19">
        <f ca="1">VLOOKUP(C77,MarketData!$B$7:$C$5000,2)</f>
        <v>738.01</v>
      </c>
      <c r="E77" s="17">
        <f>VLOOKUP('Beta-GARCH'!C77,MarketData!$E$7:$F$5000,2)</f>
        <v>67.110000999999997</v>
      </c>
      <c r="F77" s="17">
        <f t="shared" ca="1" si="8"/>
        <v>94.825769645885927</v>
      </c>
      <c r="G77" s="17">
        <f t="shared" si="9"/>
        <v>94.295353218922401</v>
      </c>
      <c r="H77" s="18" t="str">
        <f t="array" aca="1" ref="H77" ca="1">IF(ROW()-ROW($C$14)&gt;=$C$3,IF($C$8,_xlfn.COVARIANCE.P(OFFSET(E77,-$C$3+1,0):E77/OFFSET(E76,-$C$3+1,0):E76,OFFSET(D77,-$C$3+1,0):D77/OFFSET(D76,-$C$3+1,0):D76)/_xlfn.VAR.P(OFFSET(D77,-$C$3+1,0):D77/OFFSET(D76,-$C$3+1,0):D76),$C$9),"")</f>
        <v/>
      </c>
      <c r="I77" s="19" t="str">
        <f t="array" aca="1" ref="I77" ca="1">IF(ROW()-ROW($C$14)&gt;=$C$3,_xlfn.VAR.P(OFFSET(E77,-$C$3+1,0):E77/OFFSET(E76,-$C$3+1,0):E76),"")</f>
        <v/>
      </c>
      <c r="J77" s="19" t="str">
        <f t="array" aca="1" ref="J77" ca="1">IF(ROW()-ROW($C$14)&gt;=$C$3,_xlfn.VAR.P(OFFSET(D77,-$C$3+1,0):D77/OFFSET(D76,-$C$3+1,0):D76),"")</f>
        <v/>
      </c>
      <c r="K77" s="19" t="e">
        <f t="shared" ca="1" si="10"/>
        <v>#VALUE!</v>
      </c>
      <c r="L77" s="46" t="str">
        <f t="array" aca="1" ref="L77" ca="1">IF(ROW()-ROW($C$14)&lt;$C$3,"",IF(L76="",_xlfn.VAR.P(OFFSET(E77,-$C$3+1,0):E77/OFFSET(E76,-$C$3+1,0):E76),$C$4*L76+$C$5*(1-$C$4)*(E77/E76-1)^2+(1-$C$4)*(1-$C$5)*$C$6))</f>
        <v/>
      </c>
      <c r="M77" s="30" t="str">
        <f t="array" aca="1" ref="M77" ca="1">IF(ROW()-ROW($C$14)&gt;=$C$3,_xlfn.VAR.P(OFFSET(D77,-$C$3+1,0):D77/OFFSET(D76,-$C$3+1,0):D76)*H77^2,"")</f>
        <v/>
      </c>
      <c r="N77" s="17" t="str">
        <f t="shared" ca="1" si="70"/>
        <v/>
      </c>
      <c r="O77" s="18" t="str">
        <f t="shared" ca="1" si="71"/>
        <v/>
      </c>
      <c r="P77" s="18" t="str">
        <f t="shared" ca="1" si="3"/>
        <v/>
      </c>
      <c r="Q77" s="18" t="str">
        <f t="shared" ca="1" si="72"/>
        <v/>
      </c>
      <c r="R77" s="39"/>
      <c r="V77" s="29">
        <v>40883</v>
      </c>
      <c r="W77" s="19">
        <f t="shared" ca="1" si="11"/>
        <v>-1.4159575747051178E-2</v>
      </c>
      <c r="X77" s="17">
        <f t="shared" si="12"/>
        <v>-1.3813401301393191E-2</v>
      </c>
      <c r="AA77" s="38"/>
    </row>
    <row r="78" spans="3:90">
      <c r="C78" s="29">
        <v>40884</v>
      </c>
      <c r="D78" s="19">
        <f ca="1">VLOOKUP(C78,MarketData!$B$7:$C$5000,2)</f>
        <v>749.63</v>
      </c>
      <c r="E78" s="17">
        <f>VLOOKUP('Beta-GARCH'!C78,MarketData!$E$7:$F$5000,2)</f>
        <v>68.449996999999996</v>
      </c>
      <c r="F78" s="17">
        <f t="shared" ca="1" si="8"/>
        <v>96.31880557125983</v>
      </c>
      <c r="G78" s="17">
        <f t="shared" si="9"/>
        <v>96.178163444658253</v>
      </c>
      <c r="H78" s="18" t="str">
        <f t="array" aca="1" ref="H78" ca="1">IF(ROW()-ROW($C$14)&gt;=$C$3,IF($C$8,_xlfn.COVARIANCE.P(OFFSET(E78,-$C$3+1,0):E78/OFFSET(E77,-$C$3+1,0):E77,OFFSET(D78,-$C$3+1,0):D78/OFFSET(D77,-$C$3+1,0):D77)/_xlfn.VAR.P(OFFSET(D78,-$C$3+1,0):D78/OFFSET(D77,-$C$3+1,0):D77),$C$9),"")</f>
        <v/>
      </c>
      <c r="I78" s="19" t="str">
        <f t="array" aca="1" ref="I78" ca="1">IF(ROW()-ROW($C$14)&gt;=$C$3,_xlfn.VAR.P(OFFSET(E78,-$C$3+1,0):E78/OFFSET(E77,-$C$3+1,0):E77),"")</f>
        <v/>
      </c>
      <c r="J78" s="19" t="str">
        <f t="array" aca="1" ref="J78" ca="1">IF(ROW()-ROW($C$14)&gt;=$C$3,_xlfn.VAR.P(OFFSET(D78,-$C$3+1,0):D78/OFFSET(D77,-$C$3+1,0):D77),"")</f>
        <v/>
      </c>
      <c r="K78" s="19" t="e">
        <f t="shared" ca="1" si="10"/>
        <v>#VALUE!</v>
      </c>
      <c r="L78" s="46" t="str">
        <f t="array" aca="1" ref="L78" ca="1">IF(ROW()-ROW($C$14)&lt;$C$3,"",IF(L77="",_xlfn.VAR.P(OFFSET(E78,-$C$3+1,0):E78/OFFSET(E77,-$C$3+1,0):E77),$C$4*L77+$C$5*(1-$C$4)*(E78/E77-1)^2+(1-$C$4)*(1-$C$5)*$C$6))</f>
        <v/>
      </c>
      <c r="M78" s="30" t="str">
        <f t="array" aca="1" ref="M78" ca="1">IF(ROW()-ROW($C$14)&gt;=$C$3,_xlfn.VAR.P(OFFSET(D78,-$C$3+1,0):D78/OFFSET(D77,-$C$3+1,0):D77)*H78^2,"")</f>
        <v/>
      </c>
      <c r="N78" s="17" t="str">
        <f t="shared" ca="1" si="70"/>
        <v/>
      </c>
      <c r="O78" s="18" t="str">
        <f t="shared" ca="1" si="71"/>
        <v/>
      </c>
      <c r="P78" s="18" t="str">
        <f t="shared" ca="1" si="3"/>
        <v/>
      </c>
      <c r="Q78" s="18" t="str">
        <f t="shared" ca="1" si="72"/>
        <v/>
      </c>
      <c r="R78" s="39"/>
      <c r="V78" s="29">
        <v>40884</v>
      </c>
      <c r="W78" s="19">
        <f t="shared" ca="1" si="11"/>
        <v>1.5745044105093475E-2</v>
      </c>
      <c r="X78" s="17">
        <f t="shared" si="12"/>
        <v>1.9967158099133409E-2</v>
      </c>
      <c r="AA78" s="38"/>
    </row>
    <row r="79" spans="3:90">
      <c r="C79" s="29">
        <v>40885</v>
      </c>
      <c r="D79" s="19">
        <f ca="1">VLOOKUP(C79,MarketData!$B$7:$C$5000,2)</f>
        <v>745.11</v>
      </c>
      <c r="E79" s="17">
        <f>VLOOKUP('Beta-GARCH'!C79,MarketData!$E$7:$F$5000,2)</f>
        <v>67.129997000000003</v>
      </c>
      <c r="F79" s="17">
        <f t="shared" ca="1" si="8"/>
        <v>95.738037724212504</v>
      </c>
      <c r="G79" s="17">
        <f t="shared" si="9"/>
        <v>94.323449327622598</v>
      </c>
      <c r="H79" s="18" t="str">
        <f t="array" aca="1" ref="H79" ca="1">IF(ROW()-ROW($C$14)&gt;=$C$3,IF($C$8,_xlfn.COVARIANCE.P(OFFSET(E79,-$C$3+1,0):E79/OFFSET(E78,-$C$3+1,0):E78,OFFSET(D79,-$C$3+1,0):D79/OFFSET(D78,-$C$3+1,0):D78)/_xlfn.VAR.P(OFFSET(D79,-$C$3+1,0):D79/OFFSET(D78,-$C$3+1,0):D78),$C$9),"")</f>
        <v/>
      </c>
      <c r="I79" s="19" t="str">
        <f t="array" aca="1" ref="I79" ca="1">IF(ROW()-ROW($C$14)&gt;=$C$3,_xlfn.VAR.P(OFFSET(E79,-$C$3+1,0):E79/OFFSET(E78,-$C$3+1,0):E78),"")</f>
        <v/>
      </c>
      <c r="J79" s="19" t="str">
        <f t="array" aca="1" ref="J79" ca="1">IF(ROW()-ROW($C$14)&gt;=$C$3,_xlfn.VAR.P(OFFSET(D79,-$C$3+1,0):D79/OFFSET(D78,-$C$3+1,0):D78),"")</f>
        <v/>
      </c>
      <c r="K79" s="19" t="e">
        <f t="shared" ca="1" si="10"/>
        <v>#VALUE!</v>
      </c>
      <c r="L79" s="46" t="str">
        <f t="array" aca="1" ref="L79" ca="1">IF(ROW()-ROW($C$14)&lt;$C$3,"",IF(L78="",_xlfn.VAR.P(OFFSET(E79,-$C$3+1,0):E79/OFFSET(E78,-$C$3+1,0):E78),$C$4*L78+$C$5*(1-$C$4)*(E79/E78-1)^2+(1-$C$4)*(1-$C$5)*$C$6))</f>
        <v/>
      </c>
      <c r="M79" s="30" t="str">
        <f t="array" aca="1" ref="M79" ca="1">IF(ROW()-ROW($C$14)&gt;=$C$3,_xlfn.VAR.P(OFFSET(D79,-$C$3+1,0):D79/OFFSET(D78,-$C$3+1,0):D78)*H79^2,"")</f>
        <v/>
      </c>
      <c r="N79" s="17" t="str">
        <f t="shared" ca="1" si="70"/>
        <v/>
      </c>
      <c r="O79" s="18" t="str">
        <f t="shared" ca="1" si="71"/>
        <v/>
      </c>
      <c r="P79" s="18" t="str">
        <f t="shared" ref="P79:P142" ca="1" si="75">IF(ROW()-ROW($C$14)&gt;=$C$3,$C$7*(E79/E78-1),"")</f>
        <v/>
      </c>
      <c r="Q79" s="18" t="str">
        <f t="shared" ca="1" si="72"/>
        <v/>
      </c>
      <c r="R79" s="39"/>
      <c r="V79" s="29">
        <v>40885</v>
      </c>
      <c r="W79" s="19">
        <f t="shared" ca="1" si="11"/>
        <v>-6.0296412897028473E-3</v>
      </c>
      <c r="X79" s="17">
        <f t="shared" si="12"/>
        <v>-1.9284149859056909E-2</v>
      </c>
      <c r="AA79" s="38"/>
    </row>
    <row r="80" spans="3:90">
      <c r="C80" s="29">
        <v>40886</v>
      </c>
      <c r="D80" s="19">
        <f>VLOOKUP(C80,MarketData!$B$7:$C$5000,2)</f>
        <v>738.12</v>
      </c>
      <c r="E80" s="17">
        <f>VLOOKUP('Beta-GARCH'!C80,MarketData!$E$7:$F$5000,2)</f>
        <v>68.199996999999996</v>
      </c>
      <c r="F80" s="17">
        <f t="shared" ref="F80:F143" ca="1" si="76">F79*D80/D79</f>
        <v>94.839903376676915</v>
      </c>
      <c r="G80" s="17">
        <f t="shared" ref="G80:G143" si="77">G79*E80/E79</f>
        <v>95.82689183158331</v>
      </c>
      <c r="H80" s="18" t="str">
        <f t="array" aca="1" ref="H80" ca="1">IF(ROW()-ROW($C$14)&gt;=$C$3,IF($C$8,_xlfn.COVARIANCE.P(OFFSET(E80,-$C$3+1,0):E80/OFFSET(E79,-$C$3+1,0):E79,OFFSET(D80,-$C$3+1,0):D80/OFFSET(D79,-$C$3+1,0):D79)/_xlfn.VAR.P(OFFSET(D80,-$C$3+1,0):D80/OFFSET(D79,-$C$3+1,0):D79),$C$9),"")</f>
        <v/>
      </c>
      <c r="I80" s="19" t="str">
        <f t="array" aca="1" ref="I80" ca="1">IF(ROW()-ROW($C$14)&gt;=$C$3,_xlfn.VAR.P(OFFSET(E80,-$C$3+1,0):E80/OFFSET(E79,-$C$3+1,0):E79),"")</f>
        <v/>
      </c>
      <c r="J80" s="19" t="str">
        <f t="array" aca="1" ref="J80" ca="1">IF(ROW()-ROW($C$14)&gt;=$C$3,_xlfn.VAR.P(OFFSET(D80,-$C$3+1,0):D80/OFFSET(D79,-$C$3+1,0):D79),"")</f>
        <v/>
      </c>
      <c r="K80" s="19" t="e">
        <f t="shared" ref="K80:K143" ca="1" si="78">H80/I80*J80</f>
        <v>#VALUE!</v>
      </c>
      <c r="L80" s="46" t="str">
        <f t="array" aca="1" ref="L80" ca="1">IF(ROW()-ROW($C$14)&lt;$C$3,"",IF(L79="",_xlfn.VAR.P(OFFSET(E80,-$C$3+1,0):E80/OFFSET(E79,-$C$3+1,0):E79),$C$4*L79+$C$5*(1-$C$4)*(E80/E79-1)^2+(1-$C$4)*(1-$C$5)*$C$6))</f>
        <v/>
      </c>
      <c r="M80" s="30" t="str">
        <f t="array" aca="1" ref="M80" ca="1">IF(ROW()-ROW($C$14)&gt;=$C$3,_xlfn.VAR.P(OFFSET(D80,-$C$3+1,0):D80/OFFSET(D79,-$C$3+1,0):D79)*H80^2,"")</f>
        <v/>
      </c>
      <c r="N80" s="17" t="str">
        <f t="shared" ca="1" si="70"/>
        <v/>
      </c>
      <c r="O80" s="18" t="str">
        <f t="shared" ca="1" si="71"/>
        <v/>
      </c>
      <c r="P80" s="18" t="str">
        <f t="shared" ca="1" si="75"/>
        <v/>
      </c>
      <c r="Q80" s="18" t="str">
        <f t="shared" ca="1" si="72"/>
        <v/>
      </c>
      <c r="R80" s="39"/>
      <c r="V80" s="29">
        <v>40886</v>
      </c>
      <c r="W80" s="19">
        <f t="shared" ref="W80:W143" ca="1" si="79">D80/D79-1</f>
        <v>-9.3811651970849841E-3</v>
      </c>
      <c r="X80" s="17">
        <f t="shared" ref="X80:X143" si="80">E80/E79-1</f>
        <v>1.5939223116604451E-2</v>
      </c>
      <c r="AA80" s="38"/>
    </row>
    <row r="81" spans="3:27">
      <c r="C81" s="29">
        <v>40889</v>
      </c>
      <c r="D81" s="19">
        <f>VLOOKUP(C81,MarketData!$B$7:$C$5000,2)</f>
        <v>746.69</v>
      </c>
      <c r="E81" s="17">
        <f>VLOOKUP('Beta-GARCH'!C81,MarketData!$E$7:$F$5000,2)</f>
        <v>66.489998</v>
      </c>
      <c r="F81" s="17">
        <f t="shared" ca="1" si="76"/>
        <v>95.9410494937556</v>
      </c>
      <c r="G81" s="17">
        <f t="shared" si="77"/>
        <v>93.424195403237206</v>
      </c>
      <c r="H81" s="18" t="str">
        <f t="array" aca="1" ref="H81" ca="1">IF(ROW()-ROW($C$14)&gt;=$C$3,IF($C$8,_xlfn.COVARIANCE.P(OFFSET(E81,-$C$3+1,0):E81/OFFSET(E80,-$C$3+1,0):E80,OFFSET(D81,-$C$3+1,0):D81/OFFSET(D80,-$C$3+1,0):D80)/_xlfn.VAR.P(OFFSET(D81,-$C$3+1,0):D81/OFFSET(D80,-$C$3+1,0):D80),$C$9),"")</f>
        <v/>
      </c>
      <c r="I81" s="19" t="str">
        <f t="array" aca="1" ref="I81" ca="1">IF(ROW()-ROW($C$14)&gt;=$C$3,_xlfn.VAR.P(OFFSET(E81,-$C$3+1,0):E81/OFFSET(E80,-$C$3+1,0):E80),"")</f>
        <v/>
      </c>
      <c r="J81" s="19" t="str">
        <f t="array" aca="1" ref="J81" ca="1">IF(ROW()-ROW($C$14)&gt;=$C$3,_xlfn.VAR.P(OFFSET(D81,-$C$3+1,0):D81/OFFSET(D80,-$C$3+1,0):D80),"")</f>
        <v/>
      </c>
      <c r="K81" s="19" t="e">
        <f t="shared" ca="1" si="78"/>
        <v>#VALUE!</v>
      </c>
      <c r="L81" s="46" t="str">
        <f t="array" aca="1" ref="L81" ca="1">IF(ROW()-ROW($C$14)&lt;$C$3,"",IF(L80="",_xlfn.VAR.P(OFFSET(E81,-$C$3+1,0):E81/OFFSET(E80,-$C$3+1,0):E80),$C$4*L80+$C$5*(1-$C$4)*(E81/E80-1)^2+(1-$C$4)*(1-$C$5)*$C$6))</f>
        <v/>
      </c>
      <c r="M81" s="30" t="str">
        <f t="array" aca="1" ref="M81" ca="1">IF(ROW()-ROW($C$14)&gt;=$C$3,_xlfn.VAR.P(OFFSET(D81,-$C$3+1,0):D81/OFFSET(D80,-$C$3+1,0):D80)*H81^2,"")</f>
        <v/>
      </c>
      <c r="N81" s="17" t="str">
        <f t="shared" ca="1" si="70"/>
        <v/>
      </c>
      <c r="O81" s="18" t="str">
        <f t="shared" ca="1" si="71"/>
        <v/>
      </c>
      <c r="P81" s="18" t="str">
        <f t="shared" ca="1" si="75"/>
        <v/>
      </c>
      <c r="Q81" s="18" t="str">
        <f t="shared" ca="1" si="72"/>
        <v/>
      </c>
      <c r="R81" s="39"/>
      <c r="V81" s="29">
        <v>40889</v>
      </c>
      <c r="W81" s="19">
        <f t="shared" ca="1" si="79"/>
        <v>1.1610578225762724E-2</v>
      </c>
      <c r="X81" s="17">
        <f t="shared" si="80"/>
        <v>-2.5073300223165673E-2</v>
      </c>
      <c r="AA81" s="38"/>
    </row>
    <row r="82" spans="3:27">
      <c r="C82" s="29">
        <v>40890</v>
      </c>
      <c r="D82" s="19">
        <f ca="1">VLOOKUP(C82,MarketData!$B$7:$C$5000,2)</f>
        <v>740.71</v>
      </c>
      <c r="E82" s="17">
        <f>VLOOKUP('Beta-GARCH'!C82,MarketData!$E$7:$F$5000,2)</f>
        <v>65.639999000000003</v>
      </c>
      <c r="F82" s="17">
        <f t="shared" ca="1" si="76"/>
        <v>95.172688492573499</v>
      </c>
      <c r="G82" s="17">
        <f t="shared" si="77"/>
        <v>92.229873323868887</v>
      </c>
      <c r="H82" s="18" t="str">
        <f t="array" aca="1" ref="H82" ca="1">IF(ROW()-ROW($C$14)&gt;=$C$3,IF($C$8,_xlfn.COVARIANCE.P(OFFSET(E82,-$C$3+1,0):E82/OFFSET(E81,-$C$3+1,0):E81,OFFSET(D82,-$C$3+1,0):D82/OFFSET(D81,-$C$3+1,0):D81)/_xlfn.VAR.P(OFFSET(D82,-$C$3+1,0):D82/OFFSET(D81,-$C$3+1,0):D81),$C$9),"")</f>
        <v/>
      </c>
      <c r="I82" s="19" t="str">
        <f t="array" aca="1" ref="I82" ca="1">IF(ROW()-ROW($C$14)&gt;=$C$3,_xlfn.VAR.P(OFFSET(E82,-$C$3+1,0):E82/OFFSET(E81,-$C$3+1,0):E81),"")</f>
        <v/>
      </c>
      <c r="J82" s="19" t="str">
        <f t="array" aca="1" ref="J82" ca="1">IF(ROW()-ROW($C$14)&gt;=$C$3,_xlfn.VAR.P(OFFSET(D82,-$C$3+1,0):D82/OFFSET(D81,-$C$3+1,0):D81),"")</f>
        <v/>
      </c>
      <c r="K82" s="19" t="e">
        <f t="shared" ca="1" si="78"/>
        <v>#VALUE!</v>
      </c>
      <c r="L82" s="46" t="str">
        <f t="array" aca="1" ref="L82" ca="1">IF(ROW()-ROW($C$14)&lt;$C$3,"",IF(L81="",_xlfn.VAR.P(OFFSET(E82,-$C$3+1,0):E82/OFFSET(E81,-$C$3+1,0):E81),$C$4*L81+$C$5*(1-$C$4)*(E82/E81-1)^2+(1-$C$4)*(1-$C$5)*$C$6))</f>
        <v/>
      </c>
      <c r="M82" s="30" t="str">
        <f t="array" aca="1" ref="M82" ca="1">IF(ROW()-ROW($C$14)&gt;=$C$3,_xlfn.VAR.P(OFFSET(D82,-$C$3+1,0):D82/OFFSET(D81,-$C$3+1,0):D81)*H82^2,"")</f>
        <v/>
      </c>
      <c r="N82" s="17" t="str">
        <f t="shared" ca="1" si="70"/>
        <v/>
      </c>
      <c r="O82" s="18" t="str">
        <f t="shared" ca="1" si="71"/>
        <v/>
      </c>
      <c r="P82" s="18" t="str">
        <f t="shared" ca="1" si="75"/>
        <v/>
      </c>
      <c r="Q82" s="18" t="str">
        <f t="shared" ca="1" si="72"/>
        <v/>
      </c>
      <c r="R82" s="39"/>
      <c r="V82" s="29">
        <v>40890</v>
      </c>
      <c r="W82" s="19">
        <f t="shared" ca="1" si="79"/>
        <v>-8.0086783002316642E-3</v>
      </c>
      <c r="X82" s="17">
        <f t="shared" si="80"/>
        <v>-1.2783862619457409E-2</v>
      </c>
      <c r="AA82" s="38"/>
    </row>
    <row r="83" spans="3:27">
      <c r="C83" s="29">
        <v>40891</v>
      </c>
      <c r="D83" s="19">
        <f ca="1">VLOOKUP(C83,MarketData!$B$7:$C$5000,2)</f>
        <v>736.98</v>
      </c>
      <c r="E83" s="17">
        <f>VLOOKUP('Beta-GARCH'!C83,MarketData!$E$7:$F$5000,2)</f>
        <v>65.220000999999996</v>
      </c>
      <c r="F83" s="17">
        <f t="shared" ca="1" si="76"/>
        <v>94.693426530297714</v>
      </c>
      <c r="G83" s="17">
        <f t="shared" si="77"/>
        <v>91.639739824075889</v>
      </c>
      <c r="H83" s="18" t="str">
        <f t="array" aca="1" ref="H83" ca="1">IF(ROW()-ROW($C$14)&gt;=$C$3,IF($C$8,_xlfn.COVARIANCE.P(OFFSET(E83,-$C$3+1,0):E83/OFFSET(E82,-$C$3+1,0):E82,OFFSET(D83,-$C$3+1,0):D83/OFFSET(D82,-$C$3+1,0):D82)/_xlfn.VAR.P(OFFSET(D83,-$C$3+1,0):D83/OFFSET(D82,-$C$3+1,0):D82),$C$9),"")</f>
        <v/>
      </c>
      <c r="I83" s="19" t="str">
        <f t="array" aca="1" ref="I83" ca="1">IF(ROW()-ROW($C$14)&gt;=$C$3,_xlfn.VAR.P(OFFSET(E83,-$C$3+1,0):E83/OFFSET(E82,-$C$3+1,0):E82),"")</f>
        <v/>
      </c>
      <c r="J83" s="19" t="str">
        <f t="array" aca="1" ref="J83" ca="1">IF(ROW()-ROW($C$14)&gt;=$C$3,_xlfn.VAR.P(OFFSET(D83,-$C$3+1,0):D83/OFFSET(D82,-$C$3+1,0):D82),"")</f>
        <v/>
      </c>
      <c r="K83" s="19" t="e">
        <f t="shared" ca="1" si="78"/>
        <v>#VALUE!</v>
      </c>
      <c r="L83" s="46" t="str">
        <f t="array" aca="1" ref="L83" ca="1">IF(ROW()-ROW($C$14)&lt;$C$3,"",IF(L82="",_xlfn.VAR.P(OFFSET(E83,-$C$3+1,0):E83/OFFSET(E82,-$C$3+1,0):E82),$C$4*L82+$C$5*(1-$C$4)*(E83/E82-1)^2+(1-$C$4)*(1-$C$5)*$C$6))</f>
        <v/>
      </c>
      <c r="M83" s="30" t="str">
        <f t="array" aca="1" ref="M83" ca="1">IF(ROW()-ROW($C$14)&gt;=$C$3,_xlfn.VAR.P(OFFSET(D83,-$C$3+1,0):D83/OFFSET(D82,-$C$3+1,0):D82)*H83^2,"")</f>
        <v/>
      </c>
      <c r="N83" s="17" t="str">
        <f t="shared" ca="1" si="70"/>
        <v/>
      </c>
      <c r="O83" s="18" t="str">
        <f t="shared" ca="1" si="71"/>
        <v/>
      </c>
      <c r="P83" s="18" t="str">
        <f t="shared" ca="1" si="75"/>
        <v/>
      </c>
      <c r="Q83" s="18" t="str">
        <f t="shared" ca="1" si="72"/>
        <v/>
      </c>
      <c r="R83" s="39"/>
      <c r="V83" s="29">
        <v>40891</v>
      </c>
      <c r="W83" s="19">
        <f t="shared" ca="1" si="79"/>
        <v>-5.0357089819227374E-3</v>
      </c>
      <c r="X83" s="17">
        <f t="shared" si="80"/>
        <v>-6.3985071054009079E-3</v>
      </c>
      <c r="AA83" s="38"/>
    </row>
    <row r="84" spans="3:27">
      <c r="C84" s="29">
        <v>40892</v>
      </c>
      <c r="D84" s="19">
        <f ca="1">VLOOKUP(C84,MarketData!$B$7:$C$5000,2)</f>
        <v>725.02</v>
      </c>
      <c r="E84" s="17">
        <f>VLOOKUP('Beta-GARCH'!C84,MarketData!$E$7:$F$5000,2)</f>
        <v>65.370002999999997</v>
      </c>
      <c r="F84" s="17">
        <f t="shared" ca="1" si="76"/>
        <v>93.156704527933513</v>
      </c>
      <c r="G84" s="17">
        <f t="shared" si="77"/>
        <v>91.850505602093747</v>
      </c>
      <c r="H84" s="18" t="str">
        <f t="array" aca="1" ref="H84" ca="1">IF(ROW()-ROW($C$14)&gt;=$C$3,IF($C$8,_xlfn.COVARIANCE.P(OFFSET(E84,-$C$3+1,0):E84/OFFSET(E83,-$C$3+1,0):E83,OFFSET(D84,-$C$3+1,0):D84/OFFSET(D83,-$C$3+1,0):D83)/_xlfn.VAR.P(OFFSET(D84,-$C$3+1,0):D84/OFFSET(D83,-$C$3+1,0):D83),$C$9),"")</f>
        <v/>
      </c>
      <c r="I84" s="19" t="str">
        <f t="array" aca="1" ref="I84" ca="1">IF(ROW()-ROW($C$14)&gt;=$C$3,_xlfn.VAR.P(OFFSET(E84,-$C$3+1,0):E84/OFFSET(E83,-$C$3+1,0):E83),"")</f>
        <v/>
      </c>
      <c r="J84" s="19" t="str">
        <f t="array" aca="1" ref="J84" ca="1">IF(ROW()-ROW($C$14)&gt;=$C$3,_xlfn.VAR.P(OFFSET(D84,-$C$3+1,0):D84/OFFSET(D83,-$C$3+1,0):D83),"")</f>
        <v/>
      </c>
      <c r="K84" s="19" t="e">
        <f t="shared" ca="1" si="78"/>
        <v>#VALUE!</v>
      </c>
      <c r="L84" s="46" t="str">
        <f t="array" aca="1" ref="L84" ca="1">IF(ROW()-ROW($C$14)&lt;$C$3,"",IF(L83="",_xlfn.VAR.P(OFFSET(E84,-$C$3+1,0):E84/OFFSET(E83,-$C$3+1,0):E83),$C$4*L83+$C$5*(1-$C$4)*(E84/E83-1)^2+(1-$C$4)*(1-$C$5)*$C$6))</f>
        <v/>
      </c>
      <c r="M84" s="30" t="str">
        <f t="array" aca="1" ref="M84" ca="1">IF(ROW()-ROW($C$14)&gt;=$C$3,_xlfn.VAR.P(OFFSET(D84,-$C$3+1,0):D84/OFFSET(D83,-$C$3+1,0):D83)*H84^2,"")</f>
        <v/>
      </c>
      <c r="N84" s="17" t="str">
        <f t="shared" ca="1" si="70"/>
        <v/>
      </c>
      <c r="O84" s="18" t="str">
        <f t="shared" ca="1" si="71"/>
        <v/>
      </c>
      <c r="P84" s="18" t="str">
        <f t="shared" ca="1" si="75"/>
        <v/>
      </c>
      <c r="Q84" s="18" t="str">
        <f t="shared" ca="1" si="72"/>
        <v/>
      </c>
      <c r="R84" s="39"/>
      <c r="V84" s="29">
        <v>40892</v>
      </c>
      <c r="W84" s="19">
        <f t="shared" ca="1" si="79"/>
        <v>-1.6228391543868237E-2</v>
      </c>
      <c r="X84" s="17">
        <f t="shared" si="80"/>
        <v>2.2999386338555805E-3</v>
      </c>
      <c r="AA84" s="38"/>
    </row>
    <row r="85" spans="3:27">
      <c r="C85" s="29">
        <v>40893</v>
      </c>
      <c r="D85" s="19">
        <f ca="1">VLOOKUP(C85,MarketData!$B$7:$C$5000,2)</f>
        <v>723.56</v>
      </c>
      <c r="E85" s="17">
        <f>VLOOKUP('Beta-GARCH'!C85,MarketData!$E$7:$F$5000,2)</f>
        <v>63.700001</v>
      </c>
      <c r="F85" s="17">
        <f t="shared" ca="1" si="76"/>
        <v>92.969111373798739</v>
      </c>
      <c r="G85" s="17">
        <f t="shared" si="77"/>
        <v>89.504008416580277</v>
      </c>
      <c r="H85" s="18" t="str">
        <f t="array" aca="1" ref="H85" ca="1">IF(ROW()-ROW($C$14)&gt;=$C$3,IF($C$8,_xlfn.COVARIANCE.P(OFFSET(E85,-$C$3+1,0):E85/OFFSET(E84,-$C$3+1,0):E84,OFFSET(D85,-$C$3+1,0):D85/OFFSET(D84,-$C$3+1,0):D84)/_xlfn.VAR.P(OFFSET(D85,-$C$3+1,0):D85/OFFSET(D84,-$C$3+1,0):D84),$C$9),"")</f>
        <v/>
      </c>
      <c r="I85" s="19" t="str">
        <f t="array" aca="1" ref="I85" ca="1">IF(ROW()-ROW($C$14)&gt;=$C$3,_xlfn.VAR.P(OFFSET(E85,-$C$3+1,0):E85/OFFSET(E84,-$C$3+1,0):E84),"")</f>
        <v/>
      </c>
      <c r="J85" s="19" t="str">
        <f t="array" aca="1" ref="J85" ca="1">IF(ROW()-ROW($C$14)&gt;=$C$3,_xlfn.VAR.P(OFFSET(D85,-$C$3+1,0):D85/OFFSET(D84,-$C$3+1,0):D84),"")</f>
        <v/>
      </c>
      <c r="K85" s="19" t="e">
        <f t="shared" ca="1" si="78"/>
        <v>#VALUE!</v>
      </c>
      <c r="L85" s="46" t="str">
        <f t="array" aca="1" ref="L85" ca="1">IF(ROW()-ROW($C$14)&lt;$C$3,"",IF(L84="",_xlfn.VAR.P(OFFSET(E85,-$C$3+1,0):E85/OFFSET(E84,-$C$3+1,0):E84),$C$4*L84+$C$5*(1-$C$4)*(E85/E84-1)^2+(1-$C$4)*(1-$C$5)*$C$6))</f>
        <v/>
      </c>
      <c r="M85" s="30" t="str">
        <f t="array" aca="1" ref="M85" ca="1">IF(ROW()-ROW($C$14)&gt;=$C$3,_xlfn.VAR.P(OFFSET(D85,-$C$3+1,0):D85/OFFSET(D84,-$C$3+1,0):D84)*H85^2,"")</f>
        <v/>
      </c>
      <c r="N85" s="17" t="str">
        <f t="shared" ca="1" si="70"/>
        <v/>
      </c>
      <c r="O85" s="18" t="str">
        <f t="shared" ca="1" si="71"/>
        <v/>
      </c>
      <c r="P85" s="18" t="str">
        <f t="shared" ca="1" si="75"/>
        <v/>
      </c>
      <c r="Q85" s="18" t="str">
        <f t="shared" ca="1" si="72"/>
        <v/>
      </c>
      <c r="R85" s="39"/>
      <c r="V85" s="29">
        <v>40893</v>
      </c>
      <c r="W85" s="19">
        <f t="shared" ca="1" si="79"/>
        <v>-2.0137375520675738E-3</v>
      </c>
      <c r="X85" s="17">
        <f t="shared" si="80"/>
        <v>-2.5546916373860307E-2</v>
      </c>
    </row>
    <row r="86" spans="3:27">
      <c r="C86" s="29">
        <v>40896</v>
      </c>
      <c r="D86" s="19">
        <f ca="1">VLOOKUP(C86,MarketData!$B$7:$C$5000,2)</f>
        <v>716.38</v>
      </c>
      <c r="E86" s="17">
        <f>VLOOKUP('Beta-GARCH'!C86,MarketData!$E$7:$F$5000,2)</f>
        <v>63.310001</v>
      </c>
      <c r="F86" s="17">
        <f t="shared" ca="1" si="76"/>
        <v>92.046564218533277</v>
      </c>
      <c r="G86" s="17">
        <f t="shared" si="77"/>
        <v>88.956024700183377</v>
      </c>
      <c r="H86" s="18" t="str">
        <f t="array" aca="1" ref="H86" ca="1">IF(ROW()-ROW($C$14)&gt;=$C$3,IF($C$8,_xlfn.COVARIANCE.P(OFFSET(E86,-$C$3+1,0):E86/OFFSET(E85,-$C$3+1,0):E85,OFFSET(D86,-$C$3+1,0):D86/OFFSET(D85,-$C$3+1,0):D85)/_xlfn.VAR.P(OFFSET(D86,-$C$3+1,0):D86/OFFSET(D85,-$C$3+1,0):D85),$C$9),"")</f>
        <v/>
      </c>
      <c r="I86" s="19" t="str">
        <f t="array" aca="1" ref="I86" ca="1">IF(ROW()-ROW($C$14)&gt;=$C$3,_xlfn.VAR.P(OFFSET(E86,-$C$3+1,0):E86/OFFSET(E85,-$C$3+1,0):E85),"")</f>
        <v/>
      </c>
      <c r="J86" s="19" t="str">
        <f t="array" aca="1" ref="J86" ca="1">IF(ROW()-ROW($C$14)&gt;=$C$3,_xlfn.VAR.P(OFFSET(D86,-$C$3+1,0):D86/OFFSET(D85,-$C$3+1,0):D85),"")</f>
        <v/>
      </c>
      <c r="K86" s="19" t="e">
        <f t="shared" ca="1" si="78"/>
        <v>#VALUE!</v>
      </c>
      <c r="L86" s="46" t="str">
        <f t="array" aca="1" ref="L86" ca="1">IF(ROW()-ROW($C$14)&lt;$C$3,"",IF(L85="",_xlfn.VAR.P(OFFSET(E86,-$C$3+1,0):E86/OFFSET(E85,-$C$3+1,0):E85),$C$4*L85+$C$5*(1-$C$4)*(E86/E85-1)^2+(1-$C$4)*(1-$C$5)*$C$6))</f>
        <v/>
      </c>
      <c r="M86" s="30" t="str">
        <f t="array" aca="1" ref="M86" ca="1">IF(ROW()-ROW($C$14)&gt;=$C$3,_xlfn.VAR.P(OFFSET(D86,-$C$3+1,0):D86/OFFSET(D85,-$C$3+1,0):D85)*H86^2,"")</f>
        <v/>
      </c>
      <c r="N86" s="17" t="str">
        <f t="shared" ca="1" si="70"/>
        <v/>
      </c>
      <c r="O86" s="18" t="str">
        <f t="shared" ca="1" si="71"/>
        <v/>
      </c>
      <c r="P86" s="18" t="str">
        <f t="shared" ca="1" si="75"/>
        <v/>
      </c>
      <c r="Q86" s="18" t="str">
        <f t="shared" ca="1" si="72"/>
        <v/>
      </c>
      <c r="R86" s="39"/>
      <c r="V86" s="29">
        <v>40896</v>
      </c>
      <c r="W86" s="19">
        <f t="shared" ca="1" si="79"/>
        <v>-9.9231577201613907E-3</v>
      </c>
      <c r="X86" s="17">
        <f t="shared" si="80"/>
        <v>-6.1224488834780155E-3</v>
      </c>
    </row>
    <row r="87" spans="3:27">
      <c r="C87" s="29">
        <v>40897</v>
      </c>
      <c r="D87" s="19">
        <f ca="1">VLOOKUP(C87,MarketData!$B$7:$C$5000,2)</f>
        <v>718.49</v>
      </c>
      <c r="E87" s="17">
        <f>VLOOKUP('Beta-GARCH'!C87,MarketData!$E$7:$F$5000,2)</f>
        <v>64.489998</v>
      </c>
      <c r="F87" s="17">
        <f t="shared" ca="1" si="76"/>
        <v>92.31767487279653</v>
      </c>
      <c r="G87" s="17">
        <f t="shared" si="77"/>
        <v>90.614022498637709</v>
      </c>
      <c r="H87" s="18" t="str">
        <f t="array" aca="1" ref="H87" ca="1">IF(ROW()-ROW($C$14)&gt;=$C$3,IF($C$8,_xlfn.COVARIANCE.P(OFFSET(E87,-$C$3+1,0):E87/OFFSET(E86,-$C$3+1,0):E86,OFFSET(D87,-$C$3+1,0):D87/OFFSET(D86,-$C$3+1,0):D86)/_xlfn.VAR.P(OFFSET(D87,-$C$3+1,0):D87/OFFSET(D86,-$C$3+1,0):D86),$C$9),"")</f>
        <v/>
      </c>
      <c r="I87" s="19" t="str">
        <f t="array" aca="1" ref="I87" ca="1">IF(ROW()-ROW($C$14)&gt;=$C$3,_xlfn.VAR.P(OFFSET(E87,-$C$3+1,0):E87/OFFSET(E86,-$C$3+1,0):E86),"")</f>
        <v/>
      </c>
      <c r="J87" s="19" t="str">
        <f t="array" aca="1" ref="J87" ca="1">IF(ROW()-ROW($C$14)&gt;=$C$3,_xlfn.VAR.P(OFFSET(D87,-$C$3+1,0):D87/OFFSET(D86,-$C$3+1,0):D86),"")</f>
        <v/>
      </c>
      <c r="K87" s="19" t="e">
        <f t="shared" ca="1" si="78"/>
        <v>#VALUE!</v>
      </c>
      <c r="L87" s="46" t="str">
        <f t="array" aca="1" ref="L87" ca="1">IF(ROW()-ROW($C$14)&lt;$C$3,"",IF(L86="",_xlfn.VAR.P(OFFSET(E87,-$C$3+1,0):E87/OFFSET(E86,-$C$3+1,0):E86),$C$4*L86+$C$5*(1-$C$4)*(E87/E86-1)^2+(1-$C$4)*(1-$C$5)*$C$6))</f>
        <v/>
      </c>
      <c r="M87" s="30" t="str">
        <f t="array" aca="1" ref="M87" ca="1">IF(ROW()-ROW($C$14)&gt;=$C$3,_xlfn.VAR.P(OFFSET(D87,-$C$3+1,0):D87/OFFSET(D86,-$C$3+1,0):D86)*H87^2,"")</f>
        <v/>
      </c>
      <c r="N87" s="17" t="str">
        <f t="shared" ca="1" si="70"/>
        <v/>
      </c>
      <c r="O87" s="18" t="str">
        <f t="shared" ca="1" si="71"/>
        <v/>
      </c>
      <c r="P87" s="18" t="str">
        <f t="shared" ca="1" si="75"/>
        <v/>
      </c>
      <c r="Q87" s="18" t="str">
        <f t="shared" ca="1" si="72"/>
        <v/>
      </c>
      <c r="R87" s="39"/>
      <c r="V87" s="29">
        <v>40897</v>
      </c>
      <c r="W87" s="19">
        <f t="shared" ca="1" si="79"/>
        <v>2.9453641921886042E-3</v>
      </c>
      <c r="X87" s="17">
        <f t="shared" si="80"/>
        <v>1.8638398062890582E-2</v>
      </c>
    </row>
    <row r="88" spans="3:27">
      <c r="C88" s="29">
        <v>40898</v>
      </c>
      <c r="D88" s="19">
        <f ca="1">VLOOKUP(C88,MarketData!$B$7:$C$5000,2)</f>
        <v>725.68</v>
      </c>
      <c r="E88" s="17">
        <f>VLOOKUP('Beta-GARCH'!C88,MarketData!$E$7:$F$5000,2)</f>
        <v>64.25</v>
      </c>
      <c r="F88" s="17">
        <f t="shared" ca="1" si="76"/>
        <v>93.241506912679355</v>
      </c>
      <c r="G88" s="17">
        <f t="shared" si="77"/>
        <v>90.276804560258668</v>
      </c>
      <c r="H88" s="18" t="str">
        <f t="array" aca="1" ref="H88" ca="1">IF(ROW()-ROW($C$14)&gt;=$C$3,IF($C$8,_xlfn.COVARIANCE.P(OFFSET(E88,-$C$3+1,0):E88/OFFSET(E87,-$C$3+1,0):E87,OFFSET(D88,-$C$3+1,0):D88/OFFSET(D87,-$C$3+1,0):D87)/_xlfn.VAR.P(OFFSET(D88,-$C$3+1,0):D88/OFFSET(D87,-$C$3+1,0):D87),$C$9),"")</f>
        <v/>
      </c>
      <c r="I88" s="19" t="str">
        <f t="array" aca="1" ref="I88" ca="1">IF(ROW()-ROW($C$14)&gt;=$C$3,_xlfn.VAR.P(OFFSET(E88,-$C$3+1,0):E88/OFFSET(E87,-$C$3+1,0):E87),"")</f>
        <v/>
      </c>
      <c r="J88" s="19" t="str">
        <f t="array" aca="1" ref="J88" ca="1">IF(ROW()-ROW($C$14)&gt;=$C$3,_xlfn.VAR.P(OFFSET(D88,-$C$3+1,0):D88/OFFSET(D87,-$C$3+1,0):D87),"")</f>
        <v/>
      </c>
      <c r="K88" s="19" t="e">
        <f t="shared" ca="1" si="78"/>
        <v>#VALUE!</v>
      </c>
      <c r="L88" s="46" t="str">
        <f t="array" aca="1" ref="L88" ca="1">IF(ROW()-ROW($C$14)&lt;$C$3,"",IF(L87="",_xlfn.VAR.P(OFFSET(E88,-$C$3+1,0):E88/OFFSET(E87,-$C$3+1,0):E87),$C$4*L87+$C$5*(1-$C$4)*(E88/E87-1)^2+(1-$C$4)*(1-$C$5)*$C$6))</f>
        <v/>
      </c>
      <c r="M88" s="30" t="str">
        <f t="array" aca="1" ref="M88" ca="1">IF(ROW()-ROW($C$14)&gt;=$C$3,_xlfn.VAR.P(OFFSET(D88,-$C$3+1,0):D88/OFFSET(D87,-$C$3+1,0):D87)*H88^2,"")</f>
        <v/>
      </c>
      <c r="N88" s="17" t="str">
        <f t="shared" ca="1" si="70"/>
        <v/>
      </c>
      <c r="O88" s="18" t="str">
        <f t="shared" ca="1" si="71"/>
        <v/>
      </c>
      <c r="P88" s="18" t="str">
        <f t="shared" ca="1" si="75"/>
        <v/>
      </c>
      <c r="Q88" s="18" t="str">
        <f t="shared" ca="1" si="72"/>
        <v/>
      </c>
      <c r="R88" s="39"/>
      <c r="V88" s="29">
        <v>40898</v>
      </c>
      <c r="W88" s="19">
        <f t="shared" ca="1" si="79"/>
        <v>1.0007098219877664E-2</v>
      </c>
      <c r="X88" s="17">
        <f t="shared" si="80"/>
        <v>-3.7214763132726869E-3</v>
      </c>
    </row>
    <row r="89" spans="3:27">
      <c r="C89" s="29">
        <v>40899</v>
      </c>
      <c r="D89" s="19">
        <f ca="1">VLOOKUP(C89,MarketData!$B$7:$C$5000,2)</f>
        <v>723.12</v>
      </c>
      <c r="E89" s="17">
        <f>VLOOKUP('Beta-GARCH'!C89,MarketData!$E$7:$F$5000,2)</f>
        <v>64.5</v>
      </c>
      <c r="F89" s="17">
        <f t="shared" ca="1" si="76"/>
        <v>92.912576450634859</v>
      </c>
      <c r="G89" s="17">
        <f t="shared" si="77"/>
        <v>90.628076173333611</v>
      </c>
      <c r="H89" s="18" t="str">
        <f t="array" aca="1" ref="H89" ca="1">IF(ROW()-ROW($C$14)&gt;=$C$3,IF($C$8,_xlfn.COVARIANCE.P(OFFSET(E89,-$C$3+1,0):E89/OFFSET(E88,-$C$3+1,0):E88,OFFSET(D89,-$C$3+1,0):D89/OFFSET(D88,-$C$3+1,0):D88)/_xlfn.VAR.P(OFFSET(D89,-$C$3+1,0):D89/OFFSET(D88,-$C$3+1,0):D88),$C$9),"")</f>
        <v/>
      </c>
      <c r="I89" s="19" t="str">
        <f t="array" aca="1" ref="I89" ca="1">IF(ROW()-ROW($C$14)&gt;=$C$3,_xlfn.VAR.P(OFFSET(E89,-$C$3+1,0):E89/OFFSET(E88,-$C$3+1,0):E88),"")</f>
        <v/>
      </c>
      <c r="J89" s="19" t="str">
        <f t="array" aca="1" ref="J89" ca="1">IF(ROW()-ROW($C$14)&gt;=$C$3,_xlfn.VAR.P(OFFSET(D89,-$C$3+1,0):D89/OFFSET(D88,-$C$3+1,0):D88),"")</f>
        <v/>
      </c>
      <c r="K89" s="19" t="e">
        <f t="shared" ca="1" si="78"/>
        <v>#VALUE!</v>
      </c>
      <c r="L89" s="46" t="str">
        <f t="array" aca="1" ref="L89" ca="1">IF(ROW()-ROW($C$14)&lt;$C$3,"",IF(L88="",_xlfn.VAR.P(OFFSET(E89,-$C$3+1,0):E89/OFFSET(E88,-$C$3+1,0):E88),$C$4*L88+$C$5*(1-$C$4)*(E89/E88-1)^2+(1-$C$4)*(1-$C$5)*$C$6))</f>
        <v/>
      </c>
      <c r="M89" s="30" t="str">
        <f t="array" aca="1" ref="M89" ca="1">IF(ROW()-ROW($C$14)&gt;=$C$3,_xlfn.VAR.P(OFFSET(D89,-$C$3+1,0):D89/OFFSET(D88,-$C$3+1,0):D88)*H89^2,"")</f>
        <v/>
      </c>
      <c r="N89" s="17" t="str">
        <f t="shared" ca="1" si="70"/>
        <v/>
      </c>
      <c r="O89" s="18" t="str">
        <f t="shared" ca="1" si="71"/>
        <v/>
      </c>
      <c r="P89" s="18" t="str">
        <f t="shared" ca="1" si="75"/>
        <v/>
      </c>
      <c r="Q89" s="18" t="str">
        <f t="shared" ca="1" si="72"/>
        <v/>
      </c>
      <c r="R89" s="39"/>
      <c r="V89" s="29">
        <v>40899</v>
      </c>
      <c r="W89" s="19">
        <f t="shared" ca="1" si="79"/>
        <v>-3.5277257193252476E-3</v>
      </c>
      <c r="X89" s="17">
        <f t="shared" si="80"/>
        <v>3.8910505836575737E-3</v>
      </c>
    </row>
    <row r="90" spans="3:27">
      <c r="C90" s="29">
        <v>40903</v>
      </c>
      <c r="D90" s="19">
        <f ca="1">VLOOKUP(C90,MarketData!$B$7:$C$5000,2)</f>
        <v>726.44</v>
      </c>
      <c r="E90" s="17">
        <f>VLOOKUP('Beta-GARCH'!C90,MarketData!$E$7:$F$5000,2)</f>
        <v>64.949996999999996</v>
      </c>
      <c r="F90" s="17">
        <f t="shared" ca="1" si="76"/>
        <v>93.339158143598823</v>
      </c>
      <c r="G90" s="17">
        <f t="shared" si="77"/>
        <v>91.260360861609129</v>
      </c>
      <c r="H90" s="18" t="str">
        <f t="array" aca="1" ref="H90" ca="1">IF(ROW()-ROW($C$14)&gt;=$C$3,IF($C$8,_xlfn.COVARIANCE.P(OFFSET(E90,-$C$3+1,0):E90/OFFSET(E89,-$C$3+1,0):E89,OFFSET(D90,-$C$3+1,0):D90/OFFSET(D89,-$C$3+1,0):D89)/_xlfn.VAR.P(OFFSET(D90,-$C$3+1,0):D90/OFFSET(D89,-$C$3+1,0):D89),$C$9),"")</f>
        <v/>
      </c>
      <c r="I90" s="19" t="str">
        <f t="array" aca="1" ref="I90" ca="1">IF(ROW()-ROW($C$14)&gt;=$C$3,_xlfn.VAR.P(OFFSET(E90,-$C$3+1,0):E90/OFFSET(E89,-$C$3+1,0):E89),"")</f>
        <v/>
      </c>
      <c r="J90" s="19" t="str">
        <f t="array" aca="1" ref="J90" ca="1">IF(ROW()-ROW($C$14)&gt;=$C$3,_xlfn.VAR.P(OFFSET(D90,-$C$3+1,0):D90/OFFSET(D89,-$C$3+1,0):D89),"")</f>
        <v/>
      </c>
      <c r="K90" s="19" t="e">
        <f t="shared" ca="1" si="78"/>
        <v>#VALUE!</v>
      </c>
      <c r="L90" s="46" t="str">
        <f t="array" aca="1" ref="L90" ca="1">IF(ROW()-ROW($C$14)&lt;$C$3,"",IF(L89="",_xlfn.VAR.P(OFFSET(E90,-$C$3+1,0):E90/OFFSET(E89,-$C$3+1,0):E89),$C$4*L89+$C$5*(1-$C$4)*(E90/E89-1)^2+(1-$C$4)*(1-$C$5)*$C$6))</f>
        <v/>
      </c>
      <c r="M90" s="30" t="str">
        <f t="array" aca="1" ref="M90" ca="1">IF(ROW()-ROW($C$14)&gt;=$C$3,_xlfn.VAR.P(OFFSET(D90,-$C$3+1,0):D90/OFFSET(D89,-$C$3+1,0):D89)*H90^2,"")</f>
        <v/>
      </c>
      <c r="N90" s="17" t="str">
        <f t="shared" ca="1" si="70"/>
        <v/>
      </c>
      <c r="O90" s="18" t="str">
        <f t="shared" ca="1" si="71"/>
        <v/>
      </c>
      <c r="P90" s="18" t="str">
        <f t="shared" ca="1" si="75"/>
        <v/>
      </c>
      <c r="Q90" s="18" t="str">
        <f t="shared" ca="1" si="72"/>
        <v/>
      </c>
      <c r="R90" s="39"/>
      <c r="V90" s="29">
        <v>40903</v>
      </c>
      <c r="W90" s="19">
        <f t="shared" ca="1" si="79"/>
        <v>4.5912158424605831E-3</v>
      </c>
      <c r="X90" s="17">
        <f t="shared" si="80"/>
        <v>6.9766976744185527E-3</v>
      </c>
    </row>
    <row r="91" spans="3:27">
      <c r="C91" s="29">
        <v>40904</v>
      </c>
      <c r="D91" s="19">
        <f ca="1">VLOOKUP(C91,MarketData!$B$7:$C$5000,2)</f>
        <v>724.25</v>
      </c>
      <c r="E91" s="17">
        <f>VLOOKUP('Beta-GARCH'!C91,MarketData!$E$7:$F$5000,2)</f>
        <v>64.360000999999997</v>
      </c>
      <c r="F91" s="17">
        <f t="shared" ca="1" si="76"/>
        <v>93.057768412396669</v>
      </c>
      <c r="G91" s="17">
        <f t="shared" si="77"/>
        <v>90.43136547509809</v>
      </c>
      <c r="H91" s="18" t="str">
        <f t="array" aca="1" ref="H91" ca="1">IF(ROW()-ROW($C$14)&gt;=$C$3,IF($C$8,_xlfn.COVARIANCE.P(OFFSET(E91,-$C$3+1,0):E91/OFFSET(E90,-$C$3+1,0):E90,OFFSET(D91,-$C$3+1,0):D91/OFFSET(D90,-$C$3+1,0):D90)/_xlfn.VAR.P(OFFSET(D91,-$C$3+1,0):D91/OFFSET(D90,-$C$3+1,0):D90),$C$9),"")</f>
        <v/>
      </c>
      <c r="I91" s="19" t="str">
        <f t="array" aca="1" ref="I91" ca="1">IF(ROW()-ROW($C$14)&gt;=$C$3,_xlfn.VAR.P(OFFSET(E91,-$C$3+1,0):E91/OFFSET(E90,-$C$3+1,0):E90),"")</f>
        <v/>
      </c>
      <c r="J91" s="19" t="str">
        <f t="array" aca="1" ref="J91" ca="1">IF(ROW()-ROW($C$14)&gt;=$C$3,_xlfn.VAR.P(OFFSET(D91,-$C$3+1,0):D91/OFFSET(D90,-$C$3+1,0):D90),"")</f>
        <v/>
      </c>
      <c r="K91" s="19" t="e">
        <f t="shared" ca="1" si="78"/>
        <v>#VALUE!</v>
      </c>
      <c r="L91" s="46" t="str">
        <f t="array" aca="1" ref="L91" ca="1">IF(ROW()-ROW($C$14)&lt;$C$3,"",IF(L90="",_xlfn.VAR.P(OFFSET(E91,-$C$3+1,0):E91/OFFSET(E90,-$C$3+1,0):E90),$C$4*L90+$C$5*(1-$C$4)*(E91/E90-1)^2+(1-$C$4)*(1-$C$5)*$C$6))</f>
        <v/>
      </c>
      <c r="M91" s="30" t="str">
        <f t="array" aca="1" ref="M91" ca="1">IF(ROW()-ROW($C$14)&gt;=$C$3,_xlfn.VAR.P(OFFSET(D91,-$C$3+1,0):D91/OFFSET(D90,-$C$3+1,0):D90)*H91^2,"")</f>
        <v/>
      </c>
      <c r="N91" s="17" t="str">
        <f t="shared" ca="1" si="70"/>
        <v/>
      </c>
      <c r="O91" s="18" t="str">
        <f t="shared" ca="1" si="71"/>
        <v/>
      </c>
      <c r="P91" s="18" t="str">
        <f t="shared" ca="1" si="75"/>
        <v/>
      </c>
      <c r="Q91" s="18" t="str">
        <f t="shared" ca="1" si="72"/>
        <v/>
      </c>
      <c r="R91" s="39"/>
      <c r="V91" s="29">
        <v>40904</v>
      </c>
      <c r="W91" s="19">
        <f t="shared" ca="1" si="79"/>
        <v>-3.0147018335995313E-3</v>
      </c>
      <c r="X91" s="17">
        <f t="shared" si="80"/>
        <v>-9.0838495342809855E-3</v>
      </c>
    </row>
    <row r="92" spans="3:27">
      <c r="C92" s="29">
        <v>40905</v>
      </c>
      <c r="D92" s="19">
        <f ca="1">VLOOKUP(C92,MarketData!$B$7:$C$5000,2)</f>
        <v>721.45</v>
      </c>
      <c r="E92" s="17">
        <f>VLOOKUP('Beta-GARCH'!C92,MarketData!$E$7:$F$5000,2)</f>
        <v>64.25</v>
      </c>
      <c r="F92" s="17">
        <f t="shared" ca="1" si="76"/>
        <v>92.698000719535486</v>
      </c>
      <c r="G92" s="17">
        <f t="shared" si="77"/>
        <v>90.276804560258668</v>
      </c>
      <c r="H92" s="18" t="str">
        <f t="array" aca="1" ref="H92" ca="1">IF(ROW()-ROW($C$14)&gt;=$C$3,IF($C$8,_xlfn.COVARIANCE.P(OFFSET(E92,-$C$3+1,0):E92/OFFSET(E91,-$C$3+1,0):E91,OFFSET(D92,-$C$3+1,0):D92/OFFSET(D91,-$C$3+1,0):D91)/_xlfn.VAR.P(OFFSET(D92,-$C$3+1,0):D92/OFFSET(D91,-$C$3+1,0):D91),$C$9),"")</f>
        <v/>
      </c>
      <c r="I92" s="19" t="str">
        <f t="array" aca="1" ref="I92" ca="1">IF(ROW()-ROW($C$14)&gt;=$C$3,_xlfn.VAR.P(OFFSET(E92,-$C$3+1,0):E92/OFFSET(E91,-$C$3+1,0):E91),"")</f>
        <v/>
      </c>
      <c r="J92" s="19" t="str">
        <f t="array" aca="1" ref="J92" ca="1">IF(ROW()-ROW($C$14)&gt;=$C$3,_xlfn.VAR.P(OFFSET(D92,-$C$3+1,0):D92/OFFSET(D91,-$C$3+1,0):D91),"")</f>
        <v/>
      </c>
      <c r="K92" s="19" t="e">
        <f t="shared" ca="1" si="78"/>
        <v>#VALUE!</v>
      </c>
      <c r="L92" s="46" t="str">
        <f t="array" aca="1" ref="L92" ca="1">IF(ROW()-ROW($C$14)&lt;$C$3,"",IF(L91="",_xlfn.VAR.P(OFFSET(E92,-$C$3+1,0):E92/OFFSET(E91,-$C$3+1,0):E91),$C$4*L91+$C$5*(1-$C$4)*(E92/E91-1)^2+(1-$C$4)*(1-$C$5)*$C$6))</f>
        <v/>
      </c>
      <c r="M92" s="30" t="str">
        <f t="array" aca="1" ref="M92" ca="1">IF(ROW()-ROW($C$14)&gt;=$C$3,_xlfn.VAR.P(OFFSET(D92,-$C$3+1,0):D92/OFFSET(D91,-$C$3+1,0):D91)*H92^2,"")</f>
        <v/>
      </c>
      <c r="N92" s="17" t="str">
        <f t="shared" ca="1" si="70"/>
        <v/>
      </c>
      <c r="O92" s="18" t="str">
        <f t="shared" ca="1" si="71"/>
        <v/>
      </c>
      <c r="P92" s="18" t="str">
        <f t="shared" ca="1" si="75"/>
        <v/>
      </c>
      <c r="Q92" s="18" t="str">
        <f t="shared" ca="1" si="72"/>
        <v/>
      </c>
      <c r="R92" s="39"/>
      <c r="V92" s="29">
        <v>40905</v>
      </c>
      <c r="W92" s="19">
        <f t="shared" ca="1" si="79"/>
        <v>-3.8660683465653323E-3</v>
      </c>
      <c r="X92" s="17">
        <f t="shared" si="80"/>
        <v>-1.7091516204295054E-3</v>
      </c>
    </row>
    <row r="93" spans="3:27">
      <c r="C93" s="29">
        <v>40906</v>
      </c>
      <c r="D93" s="19">
        <f ca="1">VLOOKUP(C93,MarketData!$B$7:$C$5000,2)</f>
        <v>722.12</v>
      </c>
      <c r="E93" s="17">
        <f>VLOOKUP('Beta-GARCH'!C93,MarketData!$E$7:$F$5000,2)</f>
        <v>65.260002</v>
      </c>
      <c r="F93" s="17">
        <f t="shared" ca="1" si="76"/>
        <v>92.78408798889869</v>
      </c>
      <c r="G93" s="17">
        <f t="shared" si="77"/>
        <v>91.695944687254325</v>
      </c>
      <c r="H93" s="18" t="str">
        <f t="array" aca="1" ref="H93" ca="1">IF(ROW()-ROW($C$14)&gt;=$C$3,IF($C$8,_xlfn.COVARIANCE.P(OFFSET(E93,-$C$3+1,0):E93/OFFSET(E92,-$C$3+1,0):E92,OFFSET(D93,-$C$3+1,0):D93/OFFSET(D92,-$C$3+1,0):D92)/_xlfn.VAR.P(OFFSET(D93,-$C$3+1,0):D93/OFFSET(D92,-$C$3+1,0):D92),$C$9),"")</f>
        <v/>
      </c>
      <c r="I93" s="19" t="str">
        <f t="array" aca="1" ref="I93" ca="1">IF(ROW()-ROW($C$14)&gt;=$C$3,_xlfn.VAR.P(OFFSET(E93,-$C$3+1,0):E93/OFFSET(E92,-$C$3+1,0):E92),"")</f>
        <v/>
      </c>
      <c r="J93" s="19" t="str">
        <f t="array" aca="1" ref="J93" ca="1">IF(ROW()-ROW($C$14)&gt;=$C$3,_xlfn.VAR.P(OFFSET(D93,-$C$3+1,0):D93/OFFSET(D92,-$C$3+1,0):D92),"")</f>
        <v/>
      </c>
      <c r="K93" s="19" t="e">
        <f t="shared" ca="1" si="78"/>
        <v>#VALUE!</v>
      </c>
      <c r="L93" s="46" t="str">
        <f t="array" aca="1" ref="L93" ca="1">IF(ROW()-ROW($C$14)&lt;$C$3,"",IF(L92="",_xlfn.VAR.P(OFFSET(E93,-$C$3+1,0):E93/OFFSET(E92,-$C$3+1,0):E92),$C$4*L92+$C$5*(1-$C$4)*(E93/E92-1)^2+(1-$C$4)*(1-$C$5)*$C$6))</f>
        <v/>
      </c>
      <c r="M93" s="30" t="str">
        <f t="array" aca="1" ref="M93" ca="1">IF(ROW()-ROW($C$14)&gt;=$C$3,_xlfn.VAR.P(OFFSET(D93,-$C$3+1,0):D93/OFFSET(D92,-$C$3+1,0):D92)*H93^2,"")</f>
        <v/>
      </c>
      <c r="N93" s="17" t="str">
        <f t="shared" ca="1" si="70"/>
        <v/>
      </c>
      <c r="O93" s="18" t="str">
        <f t="shared" ca="1" si="71"/>
        <v/>
      </c>
      <c r="P93" s="18" t="str">
        <f t="shared" ca="1" si="75"/>
        <v/>
      </c>
      <c r="Q93" s="18" t="str">
        <f t="shared" ca="1" si="72"/>
        <v/>
      </c>
      <c r="R93" s="39"/>
      <c r="V93" s="29">
        <v>40906</v>
      </c>
      <c r="W93" s="19">
        <f t="shared" ca="1" si="79"/>
        <v>9.2868528657552574E-4</v>
      </c>
      <c r="X93" s="17">
        <f t="shared" si="80"/>
        <v>1.5719875486381429E-2</v>
      </c>
    </row>
    <row r="94" spans="3:27">
      <c r="C94" s="29">
        <v>40907</v>
      </c>
      <c r="D94" s="19">
        <f ca="1">VLOOKUP(C94,MarketData!$B$7:$C$5000,2)</f>
        <v>728.61</v>
      </c>
      <c r="E94" s="17">
        <f>VLOOKUP('Beta-GARCH'!C94,MarketData!$E$7:$F$5000,2)</f>
        <v>66.129997000000003</v>
      </c>
      <c r="F94" s="17">
        <f t="shared" ca="1" si="76"/>
        <v>93.617978105566209</v>
      </c>
      <c r="G94" s="17">
        <f t="shared" si="77"/>
        <v>92.918362875322856</v>
      </c>
      <c r="H94" s="18" t="str">
        <f t="array" aca="1" ref="H94" ca="1">IF(ROW()-ROW($C$14)&gt;=$C$3,IF($C$8,_xlfn.COVARIANCE.P(OFFSET(E94,-$C$3+1,0):E94/OFFSET(E93,-$C$3+1,0):E93,OFFSET(D94,-$C$3+1,0):D94/OFFSET(D93,-$C$3+1,0):D93)/_xlfn.VAR.P(OFFSET(D94,-$C$3+1,0):D94/OFFSET(D93,-$C$3+1,0):D93),$C$9),"")</f>
        <v/>
      </c>
      <c r="I94" s="19" t="str">
        <f t="array" aca="1" ref="I94" ca="1">IF(ROW()-ROW($C$14)&gt;=$C$3,_xlfn.VAR.P(OFFSET(E94,-$C$3+1,0):E94/OFFSET(E93,-$C$3+1,0):E93),"")</f>
        <v/>
      </c>
      <c r="J94" s="19" t="str">
        <f t="array" aca="1" ref="J94" ca="1">IF(ROW()-ROW($C$14)&gt;=$C$3,_xlfn.VAR.P(OFFSET(D94,-$C$3+1,0):D94/OFFSET(D93,-$C$3+1,0):D93),"")</f>
        <v/>
      </c>
      <c r="K94" s="19" t="e">
        <f t="shared" ca="1" si="78"/>
        <v>#VALUE!</v>
      </c>
      <c r="L94" s="46" t="str">
        <f t="array" aca="1" ref="L94" ca="1">IF(ROW()-ROW($C$14)&lt;$C$3,"",IF(L93="",_xlfn.VAR.P(OFFSET(E94,-$C$3+1,0):E94/OFFSET(E93,-$C$3+1,0):E93),$C$4*L93+$C$5*(1-$C$4)*(E94/E93-1)^2+(1-$C$4)*(1-$C$5)*$C$6))</f>
        <v/>
      </c>
      <c r="M94" s="30" t="str">
        <f t="array" aca="1" ref="M94" ca="1">IF(ROW()-ROW($C$14)&gt;=$C$3,_xlfn.VAR.P(OFFSET(D94,-$C$3+1,0):D94/OFFSET(D93,-$C$3+1,0):D93)*H94^2,"")</f>
        <v/>
      </c>
      <c r="N94" s="17" t="str">
        <f t="shared" ca="1" si="70"/>
        <v/>
      </c>
      <c r="O94" s="18" t="str">
        <f t="shared" ca="1" si="71"/>
        <v/>
      </c>
      <c r="P94" s="18" t="str">
        <f t="shared" ca="1" si="75"/>
        <v/>
      </c>
      <c r="Q94" s="18" t="str">
        <f t="shared" ca="1" si="72"/>
        <v/>
      </c>
      <c r="R94" s="39"/>
      <c r="V94" s="29">
        <v>40907</v>
      </c>
      <c r="W94" s="19">
        <f t="shared" ca="1" si="79"/>
        <v>8.9874259125906075E-3</v>
      </c>
      <c r="X94" s="17">
        <f t="shared" si="80"/>
        <v>1.3331213198553016E-2</v>
      </c>
    </row>
    <row r="95" spans="3:27">
      <c r="C95" s="29">
        <v>40912</v>
      </c>
      <c r="D95" s="19">
        <f ca="1">VLOOKUP(C95,MarketData!$B$7:$C$5000,2)</f>
        <v>742.99</v>
      </c>
      <c r="E95" s="17">
        <f>VLOOKUP('Beta-GARCH'!C95,MarketData!$E$7:$F$5000,2)</f>
        <v>68.430000000000007</v>
      </c>
      <c r="F95" s="17">
        <f t="shared" ca="1" si="76"/>
        <v>95.465642185331845</v>
      </c>
      <c r="G95" s="17">
        <f t="shared" si="77"/>
        <v>96.150065930871634</v>
      </c>
      <c r="H95" s="18" t="str">
        <f t="array" aca="1" ref="H95" ca="1">IF(ROW()-ROW($C$14)&gt;=$C$3,IF($C$8,_xlfn.COVARIANCE.P(OFFSET(E95,-$C$3+1,0):E95/OFFSET(E94,-$C$3+1,0):E94,OFFSET(D95,-$C$3+1,0):D95/OFFSET(D94,-$C$3+1,0):D94)/_xlfn.VAR.P(OFFSET(D95,-$C$3+1,0):D95/OFFSET(D94,-$C$3+1,0):D94),$C$9),"")</f>
        <v/>
      </c>
      <c r="I95" s="19" t="str">
        <f t="array" aca="1" ref="I95" ca="1">IF(ROW()-ROW($C$14)&gt;=$C$3,_xlfn.VAR.P(OFFSET(E95,-$C$3+1,0):E95/OFFSET(E94,-$C$3+1,0):E94),"")</f>
        <v/>
      </c>
      <c r="J95" s="19" t="str">
        <f t="array" aca="1" ref="J95" ca="1">IF(ROW()-ROW($C$14)&gt;=$C$3,_xlfn.VAR.P(OFFSET(D95,-$C$3+1,0):D95/OFFSET(D94,-$C$3+1,0):D94),"")</f>
        <v/>
      </c>
      <c r="K95" s="19" t="e">
        <f t="shared" ca="1" si="78"/>
        <v>#VALUE!</v>
      </c>
      <c r="L95" s="46" t="str">
        <f t="array" aca="1" ref="L95" ca="1">IF(ROW()-ROW($C$14)&lt;$C$3,"",IF(L94="",_xlfn.VAR.P(OFFSET(E95,-$C$3+1,0):E95/OFFSET(E94,-$C$3+1,0):E94),$C$4*L94+$C$5*(1-$C$4)*(E95/E94-1)^2+(1-$C$4)*(1-$C$5)*$C$6))</f>
        <v/>
      </c>
      <c r="M95" s="30" t="str">
        <f t="array" aca="1" ref="M95" ca="1">IF(ROW()-ROW($C$14)&gt;=$C$3,_xlfn.VAR.P(OFFSET(D95,-$C$3+1,0):D95/OFFSET(D94,-$C$3+1,0):D94)*H95^2,"")</f>
        <v/>
      </c>
      <c r="N95" s="17" t="str">
        <f t="shared" ca="1" si="70"/>
        <v/>
      </c>
      <c r="O95" s="18" t="str">
        <f t="shared" ca="1" si="71"/>
        <v/>
      </c>
      <c r="P95" s="18" t="str">
        <f t="shared" ca="1" si="75"/>
        <v/>
      </c>
      <c r="Q95" s="18" t="str">
        <f t="shared" ca="1" si="72"/>
        <v/>
      </c>
      <c r="R95" s="39"/>
      <c r="V95" s="29">
        <v>40912</v>
      </c>
      <c r="W95" s="19">
        <f t="shared" ca="1" si="79"/>
        <v>1.9736210043781899E-2</v>
      </c>
      <c r="X95" s="17">
        <f t="shared" si="80"/>
        <v>3.4780025772570333E-2</v>
      </c>
    </row>
    <row r="96" spans="3:27">
      <c r="C96" s="29">
        <v>40913</v>
      </c>
      <c r="D96" s="19">
        <f ca="1">VLOOKUP(C96,MarketData!$B$7:$C$5000,2)</f>
        <v>736.28</v>
      </c>
      <c r="E96" s="17">
        <f>VLOOKUP('Beta-GARCH'!C96,MarketData!$E$7:$F$5000,2)</f>
        <v>68.620002999999997</v>
      </c>
      <c r="F96" s="17">
        <f t="shared" ca="1" si="76"/>
        <v>94.603484607082379</v>
      </c>
      <c r="G96" s="17">
        <f t="shared" si="77"/>
        <v>96.417036572067929</v>
      </c>
      <c r="H96" s="18" t="str">
        <f t="array" aca="1" ref="H96" ca="1">IF(ROW()-ROW($C$14)&gt;=$C$3,IF($C$8,_xlfn.COVARIANCE.P(OFFSET(E96,-$C$3+1,0):E96/OFFSET(E95,-$C$3+1,0):E95,OFFSET(D96,-$C$3+1,0):D96/OFFSET(D95,-$C$3+1,0):D95)/_xlfn.VAR.P(OFFSET(D96,-$C$3+1,0):D96/OFFSET(D95,-$C$3+1,0):D95),$C$9),"")</f>
        <v/>
      </c>
      <c r="I96" s="19" t="str">
        <f t="array" aca="1" ref="I96" ca="1">IF(ROW()-ROW($C$14)&gt;=$C$3,_xlfn.VAR.P(OFFSET(E96,-$C$3+1,0):E96/OFFSET(E95,-$C$3+1,0):E95),"")</f>
        <v/>
      </c>
      <c r="J96" s="19" t="str">
        <f t="array" aca="1" ref="J96" ca="1">IF(ROW()-ROW($C$14)&gt;=$C$3,_xlfn.VAR.P(OFFSET(D96,-$C$3+1,0):D96/OFFSET(D95,-$C$3+1,0):D95),"")</f>
        <v/>
      </c>
      <c r="K96" s="19" t="e">
        <f t="shared" ca="1" si="78"/>
        <v>#VALUE!</v>
      </c>
      <c r="L96" s="46" t="str">
        <f t="array" aca="1" ref="L96" ca="1">IF(ROW()-ROW($C$14)&lt;$C$3,"",IF(L95="",_xlfn.VAR.P(OFFSET(E96,-$C$3+1,0):E96/OFFSET(E95,-$C$3+1,0):E95),$C$4*L95+$C$5*(1-$C$4)*(E96/E95-1)^2+(1-$C$4)*(1-$C$5)*$C$6))</f>
        <v/>
      </c>
      <c r="M96" s="30" t="str">
        <f t="array" aca="1" ref="M96" ca="1">IF(ROW()-ROW($C$14)&gt;=$C$3,_xlfn.VAR.P(OFFSET(D96,-$C$3+1,0):D96/OFFSET(D95,-$C$3+1,0):D95)*H96^2,"")</f>
        <v/>
      </c>
      <c r="N96" s="17" t="str">
        <f t="shared" ca="1" si="70"/>
        <v/>
      </c>
      <c r="O96" s="18" t="str">
        <f t="shared" ca="1" si="71"/>
        <v/>
      </c>
      <c r="P96" s="18" t="str">
        <f t="shared" ca="1" si="75"/>
        <v/>
      </c>
      <c r="Q96" s="18" t="str">
        <f t="shared" ca="1" si="72"/>
        <v/>
      </c>
      <c r="R96" s="39"/>
      <c r="V96" s="29">
        <v>40913</v>
      </c>
      <c r="W96" s="19">
        <f t="shared" ca="1" si="79"/>
        <v>-9.0310771342817509E-3</v>
      </c>
      <c r="X96" s="17">
        <f t="shared" si="80"/>
        <v>2.7766038287300177E-3</v>
      </c>
    </row>
    <row r="97" spans="3:24">
      <c r="C97" s="29">
        <v>40914</v>
      </c>
      <c r="D97" s="19">
        <f ca="1">VLOOKUP(C97,MarketData!$B$7:$C$5000,2)</f>
        <v>729.6</v>
      </c>
      <c r="E97" s="17">
        <f>VLOOKUP('Beta-GARCH'!C97,MarketData!$E$7:$F$5000,2)</f>
        <v>68.510002</v>
      </c>
      <c r="F97" s="17">
        <f t="shared" ca="1" si="76"/>
        <v>93.745181682685001</v>
      </c>
      <c r="G97" s="17">
        <f t="shared" si="77"/>
        <v>96.262475657228507</v>
      </c>
      <c r="H97" s="18" t="str">
        <f t="array" aca="1" ref="H97" ca="1">IF(ROW()-ROW($C$14)&gt;=$C$3,IF($C$8,_xlfn.COVARIANCE.P(OFFSET(E97,-$C$3+1,0):E97/OFFSET(E96,-$C$3+1,0):E96,OFFSET(D97,-$C$3+1,0):D97/OFFSET(D96,-$C$3+1,0):D96)/_xlfn.VAR.P(OFFSET(D97,-$C$3+1,0):D97/OFFSET(D96,-$C$3+1,0):D96),$C$9),"")</f>
        <v/>
      </c>
      <c r="I97" s="19" t="str">
        <f t="array" aca="1" ref="I97" ca="1">IF(ROW()-ROW($C$14)&gt;=$C$3,_xlfn.VAR.P(OFFSET(E97,-$C$3+1,0):E97/OFFSET(E96,-$C$3+1,0):E96),"")</f>
        <v/>
      </c>
      <c r="J97" s="19" t="str">
        <f t="array" aca="1" ref="J97" ca="1">IF(ROW()-ROW($C$14)&gt;=$C$3,_xlfn.VAR.P(OFFSET(D97,-$C$3+1,0):D97/OFFSET(D96,-$C$3+1,0):D96),"")</f>
        <v/>
      </c>
      <c r="K97" s="19" t="e">
        <f t="shared" ca="1" si="78"/>
        <v>#VALUE!</v>
      </c>
      <c r="L97" s="46" t="str">
        <f t="array" aca="1" ref="L97" ca="1">IF(ROW()-ROW($C$14)&lt;$C$3,"",IF(L96="",_xlfn.VAR.P(OFFSET(E97,-$C$3+1,0):E97/OFFSET(E96,-$C$3+1,0):E96),$C$4*L96+$C$5*(1-$C$4)*(E97/E96-1)^2+(1-$C$4)*(1-$C$5)*$C$6))</f>
        <v/>
      </c>
      <c r="M97" s="30" t="str">
        <f t="array" aca="1" ref="M97" ca="1">IF(ROW()-ROW($C$14)&gt;=$C$3,_xlfn.VAR.P(OFFSET(D97,-$C$3+1,0):D97/OFFSET(D96,-$C$3+1,0):D96)*H97^2,"")</f>
        <v/>
      </c>
      <c r="N97" s="17" t="str">
        <f t="shared" ca="1" si="70"/>
        <v/>
      </c>
      <c r="O97" s="18" t="str">
        <f t="shared" ca="1" si="71"/>
        <v/>
      </c>
      <c r="P97" s="18" t="str">
        <f t="shared" ca="1" si="75"/>
        <v/>
      </c>
      <c r="Q97" s="18" t="str">
        <f t="shared" ca="1" si="72"/>
        <v/>
      </c>
      <c r="R97" s="39"/>
      <c r="V97" s="29">
        <v>40914</v>
      </c>
      <c r="W97" s="19">
        <f t="shared" ca="1" si="79"/>
        <v>-9.0726354104415652E-3</v>
      </c>
      <c r="X97" s="17">
        <f t="shared" si="80"/>
        <v>-1.603045689170246E-3</v>
      </c>
    </row>
    <row r="98" spans="3:24">
      <c r="C98" s="29">
        <v>40918</v>
      </c>
      <c r="D98" s="19">
        <f ca="1">VLOOKUP(C98,MarketData!$B$7:$C$5000,2)</f>
        <v>731.93</v>
      </c>
      <c r="E98" s="17">
        <f>VLOOKUP('Beta-GARCH'!C98,MarketData!$E$7:$F$5000,2)</f>
        <v>68.669998000000007</v>
      </c>
      <c r="F98" s="17">
        <f t="shared" ca="1" si="76"/>
        <v>94.044559798530187</v>
      </c>
      <c r="G98" s="17">
        <f t="shared" si="77"/>
        <v>96.487283869250675</v>
      </c>
      <c r="H98" s="18" t="str">
        <f t="array" aca="1" ref="H98" ca="1">IF(ROW()-ROW($C$14)&gt;=$C$3,IF($C$8,_xlfn.COVARIANCE.P(OFFSET(E98,-$C$3+1,0):E98/OFFSET(E97,-$C$3+1,0):E97,OFFSET(D98,-$C$3+1,0):D98/OFFSET(D97,-$C$3+1,0):D97)/_xlfn.VAR.P(OFFSET(D98,-$C$3+1,0):D98/OFFSET(D97,-$C$3+1,0):D97),$C$9),"")</f>
        <v/>
      </c>
      <c r="I98" s="19" t="str">
        <f t="array" aca="1" ref="I98" ca="1">IF(ROW()-ROW($C$14)&gt;=$C$3,_xlfn.VAR.P(OFFSET(E98,-$C$3+1,0):E98/OFFSET(E97,-$C$3+1,0):E97),"")</f>
        <v/>
      </c>
      <c r="J98" s="19" t="str">
        <f t="array" aca="1" ref="J98" ca="1">IF(ROW()-ROW($C$14)&gt;=$C$3,_xlfn.VAR.P(OFFSET(D98,-$C$3+1,0):D98/OFFSET(D97,-$C$3+1,0):D97),"")</f>
        <v/>
      </c>
      <c r="K98" s="19" t="e">
        <f t="shared" ca="1" si="78"/>
        <v>#VALUE!</v>
      </c>
      <c r="L98" s="46" t="str">
        <f t="array" aca="1" ref="L98" ca="1">IF(ROW()-ROW($C$14)&lt;$C$3,"",IF(L97="",_xlfn.VAR.P(OFFSET(E98,-$C$3+1,0):E98/OFFSET(E97,-$C$3+1,0):E97),$C$4*L97+$C$5*(1-$C$4)*(E98/E97-1)^2+(1-$C$4)*(1-$C$5)*$C$6))</f>
        <v/>
      </c>
      <c r="M98" s="30" t="str">
        <f t="array" aca="1" ref="M98" ca="1">IF(ROW()-ROW($C$14)&gt;=$C$3,_xlfn.VAR.P(OFFSET(D98,-$C$3+1,0):D98/OFFSET(D97,-$C$3+1,0):D97)*H98^2,"")</f>
        <v/>
      </c>
      <c r="N98" s="17" t="str">
        <f t="shared" ca="1" si="70"/>
        <v/>
      </c>
      <c r="O98" s="18" t="str">
        <f t="shared" ca="1" si="71"/>
        <v/>
      </c>
      <c r="P98" s="18" t="str">
        <f t="shared" ca="1" si="75"/>
        <v/>
      </c>
      <c r="Q98" s="18" t="str">
        <f t="shared" ca="1" si="72"/>
        <v/>
      </c>
      <c r="R98" s="39"/>
      <c r="V98" s="29">
        <v>40918</v>
      </c>
      <c r="W98" s="19">
        <f t="shared" ca="1" si="79"/>
        <v>3.1935307017543213E-3</v>
      </c>
      <c r="X98" s="17">
        <f t="shared" si="80"/>
        <v>2.3353670315175989E-3</v>
      </c>
    </row>
    <row r="99" spans="3:24">
      <c r="C99" s="29">
        <v>40919</v>
      </c>
      <c r="D99" s="19">
        <f ca="1">VLOOKUP(C99,MarketData!$B$7:$C$5000,2)</f>
        <v>733.47</v>
      </c>
      <c r="E99" s="17">
        <f>VLOOKUP('Beta-GARCH'!C99,MarketData!$E$7:$F$5000,2)</f>
        <v>68.599997999999999</v>
      </c>
      <c r="F99" s="17">
        <f t="shared" ca="1" si="76"/>
        <v>94.242432029603847</v>
      </c>
      <c r="G99" s="17">
        <f t="shared" si="77"/>
        <v>96.388927817589689</v>
      </c>
      <c r="H99" s="18" t="str">
        <f t="array" aca="1" ref="H99" ca="1">IF(ROW()-ROW($C$14)&gt;=$C$3,IF($C$8,_xlfn.COVARIANCE.P(OFFSET(E99,-$C$3+1,0):E99/OFFSET(E98,-$C$3+1,0):E98,OFFSET(D99,-$C$3+1,0):D99/OFFSET(D98,-$C$3+1,0):D98)/_xlfn.VAR.P(OFFSET(D99,-$C$3+1,0):D99/OFFSET(D98,-$C$3+1,0):D98),$C$9),"")</f>
        <v/>
      </c>
      <c r="I99" s="19" t="str">
        <f t="array" aca="1" ref="I99" ca="1">IF(ROW()-ROW($C$14)&gt;=$C$3,_xlfn.VAR.P(OFFSET(E99,-$C$3+1,0):E99/OFFSET(E98,-$C$3+1,0):E98),"")</f>
        <v/>
      </c>
      <c r="J99" s="19" t="str">
        <f t="array" aca="1" ref="J99" ca="1">IF(ROW()-ROW($C$14)&gt;=$C$3,_xlfn.VAR.P(OFFSET(D99,-$C$3+1,0):D99/OFFSET(D98,-$C$3+1,0):D98),"")</f>
        <v/>
      </c>
      <c r="K99" s="19" t="e">
        <f t="shared" ca="1" si="78"/>
        <v>#VALUE!</v>
      </c>
      <c r="L99" s="46" t="str">
        <f t="array" aca="1" ref="L99" ca="1">IF(ROW()-ROW($C$14)&lt;$C$3,"",IF(L98="",_xlfn.VAR.P(OFFSET(E99,-$C$3+1,0):E99/OFFSET(E98,-$C$3+1,0):E98),$C$4*L98+$C$5*(1-$C$4)*(E99/E98-1)^2+(1-$C$4)*(1-$C$5)*$C$6))</f>
        <v/>
      </c>
      <c r="M99" s="30" t="str">
        <f t="array" aca="1" ref="M99" ca="1">IF(ROW()-ROW($C$14)&gt;=$C$3,_xlfn.VAR.P(OFFSET(D99,-$C$3+1,0):D99/OFFSET(D98,-$C$3+1,0):D98)*H99^2,"")</f>
        <v/>
      </c>
      <c r="N99" s="17" t="str">
        <f t="shared" ref="N99:N162" ca="1" si="81">IF(M99="","",L99-M99)</f>
        <v/>
      </c>
      <c r="O99" s="18" t="str">
        <f t="shared" ref="O99:O162" ca="1" si="82">IF(N99="","",_xlfn.NORM.INV(1-$C$10,0,1)*$C$7*SQRT(N99))</f>
        <v/>
      </c>
      <c r="P99" s="18" t="str">
        <f t="shared" ca="1" si="75"/>
        <v/>
      </c>
      <c r="Q99" s="18" t="str">
        <f t="shared" ref="Q99:Q162" ca="1" si="83">IF(P99="","",P99-H99*$C$7*(D99/D98-1))</f>
        <v/>
      </c>
      <c r="R99" s="39"/>
      <c r="V99" s="29">
        <v>40919</v>
      </c>
      <c r="W99" s="19">
        <f t="shared" ca="1" si="79"/>
        <v>2.1040263413167892E-3</v>
      </c>
      <c r="X99" s="17">
        <f t="shared" si="80"/>
        <v>-1.0193680215340173E-3</v>
      </c>
    </row>
    <row r="100" spans="3:24">
      <c r="C100" s="29">
        <v>40920</v>
      </c>
      <c r="D100" s="19">
        <f>VLOOKUP(C100,MarketData!$B$7:$C$5000,2)</f>
        <v>727.15</v>
      </c>
      <c r="E100" s="17">
        <f>VLOOKUP('Beta-GARCH'!C100,MarketData!$E$7:$F$5000,2)</f>
        <v>68.139999000000003</v>
      </c>
      <c r="F100" s="17">
        <f t="shared" ca="1" si="76"/>
        <v>93.430384951431463</v>
      </c>
      <c r="G100" s="17">
        <f t="shared" si="77"/>
        <v>95.742589454618255</v>
      </c>
      <c r="H100" s="18" t="str">
        <f t="array" aca="1" ref="H100" ca="1">IF(ROW()-ROW($C$14)&gt;=$C$3,IF($C$8,_xlfn.COVARIANCE.P(OFFSET(E100,-$C$3+1,0):E100/OFFSET(E99,-$C$3+1,0):E99,OFFSET(D100,-$C$3+1,0):D100/OFFSET(D99,-$C$3+1,0):D99)/_xlfn.VAR.P(OFFSET(D100,-$C$3+1,0):D100/OFFSET(D99,-$C$3+1,0):D99),$C$9),"")</f>
        <v/>
      </c>
      <c r="I100" s="19" t="str">
        <f t="array" aca="1" ref="I100" ca="1">IF(ROW()-ROW($C$14)&gt;=$C$3,_xlfn.VAR.P(OFFSET(E100,-$C$3+1,0):E100/OFFSET(E99,-$C$3+1,0):E99),"")</f>
        <v/>
      </c>
      <c r="J100" s="19" t="str">
        <f t="array" aca="1" ref="J100" ca="1">IF(ROW()-ROW($C$14)&gt;=$C$3,_xlfn.VAR.P(OFFSET(D100,-$C$3+1,0):D100/OFFSET(D99,-$C$3+1,0):D99),"")</f>
        <v/>
      </c>
      <c r="K100" s="19" t="e">
        <f t="shared" ca="1" si="78"/>
        <v>#VALUE!</v>
      </c>
      <c r="L100" s="46" t="str">
        <f t="array" aca="1" ref="L100" ca="1">IF(ROW()-ROW($C$14)&lt;$C$3,"",IF(L99="",_xlfn.VAR.P(OFFSET(E100,-$C$3+1,0):E100/OFFSET(E99,-$C$3+1,0):E99),$C$4*L99+$C$5*(1-$C$4)*(E100/E99-1)^2+(1-$C$4)*(1-$C$5)*$C$6))</f>
        <v/>
      </c>
      <c r="M100" s="30" t="str">
        <f t="array" aca="1" ref="M100" ca="1">IF(ROW()-ROW($C$14)&gt;=$C$3,_xlfn.VAR.P(OFFSET(D100,-$C$3+1,0):D100/OFFSET(D99,-$C$3+1,0):D99)*H100^2,"")</f>
        <v/>
      </c>
      <c r="N100" s="17" t="str">
        <f t="shared" ca="1" si="81"/>
        <v/>
      </c>
      <c r="O100" s="18" t="str">
        <f t="shared" ca="1" si="82"/>
        <v/>
      </c>
      <c r="P100" s="18" t="str">
        <f t="shared" ca="1" si="75"/>
        <v/>
      </c>
      <c r="Q100" s="18" t="str">
        <f t="shared" ca="1" si="83"/>
        <v/>
      </c>
      <c r="R100" s="39"/>
      <c r="V100" s="29">
        <v>40920</v>
      </c>
      <c r="W100" s="19">
        <f t="shared" ca="1" si="79"/>
        <v>-8.6165760017451465E-3</v>
      </c>
      <c r="X100" s="17">
        <f t="shared" si="80"/>
        <v>-6.705524976837407E-3</v>
      </c>
    </row>
    <row r="101" spans="3:24">
      <c r="C101" s="29">
        <v>40921</v>
      </c>
      <c r="D101" s="19">
        <f ca="1">VLOOKUP(C101,MarketData!$B$7:$C$5000,2)</f>
        <v>734.6</v>
      </c>
      <c r="E101" s="17">
        <f>VLOOKUP('Beta-GARCH'!C101,MarketData!$E$7:$F$5000,2)</f>
        <v>68.260002</v>
      </c>
      <c r="F101" s="17">
        <f t="shared" ca="1" si="76"/>
        <v>94.387623991365686</v>
      </c>
      <c r="G101" s="17">
        <f t="shared" si="77"/>
        <v>95.911204044153578</v>
      </c>
      <c r="H101" s="18" t="str">
        <f t="array" aca="1" ref="H101" ca="1">IF(ROW()-ROW($C$14)&gt;=$C$3,IF($C$8,_xlfn.COVARIANCE.P(OFFSET(E101,-$C$3+1,0):E101/OFFSET(E100,-$C$3+1,0):E100,OFFSET(D101,-$C$3+1,0):D101/OFFSET(D100,-$C$3+1,0):D100)/_xlfn.VAR.P(OFFSET(D101,-$C$3+1,0):D101/OFFSET(D100,-$C$3+1,0):D100),$C$9),"")</f>
        <v/>
      </c>
      <c r="I101" s="19" t="str">
        <f t="array" aca="1" ref="I101" ca="1">IF(ROW()-ROW($C$14)&gt;=$C$3,_xlfn.VAR.P(OFFSET(E101,-$C$3+1,0):E101/OFFSET(E100,-$C$3+1,0):E100),"")</f>
        <v/>
      </c>
      <c r="J101" s="19" t="str">
        <f t="array" aca="1" ref="J101" ca="1">IF(ROW()-ROW($C$14)&gt;=$C$3,_xlfn.VAR.P(OFFSET(D101,-$C$3+1,0):D101/OFFSET(D100,-$C$3+1,0):D100),"")</f>
        <v/>
      </c>
      <c r="K101" s="19" t="e">
        <f t="shared" ca="1" si="78"/>
        <v>#VALUE!</v>
      </c>
      <c r="L101" s="46" t="str">
        <f t="array" aca="1" ref="L101" ca="1">IF(ROW()-ROW($C$14)&lt;$C$3,"",IF(L100="",_xlfn.VAR.P(OFFSET(E101,-$C$3+1,0):E101/OFFSET(E100,-$C$3+1,0):E100),$C$4*L100+$C$5*(1-$C$4)*(E101/E100-1)^2+(1-$C$4)*(1-$C$5)*$C$6))</f>
        <v/>
      </c>
      <c r="M101" s="30" t="str">
        <f t="array" aca="1" ref="M101" ca="1">IF(ROW()-ROW($C$14)&gt;=$C$3,_xlfn.VAR.P(OFFSET(D101,-$C$3+1,0):D101/OFFSET(D100,-$C$3+1,0):D100)*H101^2,"")</f>
        <v/>
      </c>
      <c r="N101" s="17" t="str">
        <f t="shared" ca="1" si="81"/>
        <v/>
      </c>
      <c r="O101" s="18" t="str">
        <f t="shared" ca="1" si="82"/>
        <v/>
      </c>
      <c r="P101" s="18" t="str">
        <f t="shared" ca="1" si="75"/>
        <v/>
      </c>
      <c r="Q101" s="18" t="str">
        <f t="shared" ca="1" si="83"/>
        <v/>
      </c>
      <c r="R101" s="39"/>
      <c r="V101" s="29">
        <v>40921</v>
      </c>
      <c r="W101" s="19">
        <f t="shared" ca="1" si="79"/>
        <v>1.0245478924568507E-2</v>
      </c>
      <c r="X101" s="17">
        <f t="shared" si="80"/>
        <v>1.7611241819948109E-3</v>
      </c>
    </row>
    <row r="102" spans="3:24">
      <c r="C102" s="29">
        <v>40924</v>
      </c>
      <c r="D102" s="19">
        <f ca="1">VLOOKUP(C102,MarketData!$B$7:$C$5000,2)</f>
        <v>725.24</v>
      </c>
      <c r="E102" s="17">
        <f>VLOOKUP('Beta-GARCH'!C102,MarketData!$E$7:$F$5000,2)</f>
        <v>68.260002</v>
      </c>
      <c r="F102" s="17">
        <f t="shared" ca="1" si="76"/>
        <v>93.184971989515446</v>
      </c>
      <c r="G102" s="17">
        <f t="shared" si="77"/>
        <v>95.911204044153578</v>
      </c>
      <c r="H102" s="18" t="str">
        <f t="array" aca="1" ref="H102" ca="1">IF(ROW()-ROW($C$14)&gt;=$C$3,IF($C$8,_xlfn.COVARIANCE.P(OFFSET(E102,-$C$3+1,0):E102/OFFSET(E101,-$C$3+1,0):E101,OFFSET(D102,-$C$3+1,0):D102/OFFSET(D101,-$C$3+1,0):D101)/_xlfn.VAR.P(OFFSET(D102,-$C$3+1,0):D102/OFFSET(D101,-$C$3+1,0):D101),$C$9),"")</f>
        <v/>
      </c>
      <c r="I102" s="19" t="str">
        <f t="array" aca="1" ref="I102" ca="1">IF(ROW()-ROW($C$14)&gt;=$C$3,_xlfn.VAR.P(OFFSET(E102,-$C$3+1,0):E102/OFFSET(E101,-$C$3+1,0):E101),"")</f>
        <v/>
      </c>
      <c r="J102" s="19" t="str">
        <f t="array" aca="1" ref="J102" ca="1">IF(ROW()-ROW($C$14)&gt;=$C$3,_xlfn.VAR.P(OFFSET(D102,-$C$3+1,0):D102/OFFSET(D101,-$C$3+1,0):D101),"")</f>
        <v/>
      </c>
      <c r="K102" s="19" t="e">
        <f t="shared" ca="1" si="78"/>
        <v>#VALUE!</v>
      </c>
      <c r="L102" s="46" t="str">
        <f t="array" aca="1" ref="L102" ca="1">IF(ROW()-ROW($C$14)&lt;$C$3,"",IF(L101="",_xlfn.VAR.P(OFFSET(E102,-$C$3+1,0):E102/OFFSET(E101,-$C$3+1,0):E101),$C$4*L101+$C$5*(1-$C$4)*(E102/E101-1)^2+(1-$C$4)*(1-$C$5)*$C$6))</f>
        <v/>
      </c>
      <c r="M102" s="30" t="str">
        <f t="array" aca="1" ref="M102" ca="1">IF(ROW()-ROW($C$14)&gt;=$C$3,_xlfn.VAR.P(OFFSET(D102,-$C$3+1,0):D102/OFFSET(D101,-$C$3+1,0):D101)*H102^2,"")</f>
        <v/>
      </c>
      <c r="N102" s="17" t="str">
        <f t="shared" ca="1" si="81"/>
        <v/>
      </c>
      <c r="O102" s="18" t="str">
        <f t="shared" ca="1" si="82"/>
        <v/>
      </c>
      <c r="P102" s="18" t="str">
        <f t="shared" ca="1" si="75"/>
        <v/>
      </c>
      <c r="Q102" s="18" t="str">
        <f t="shared" ca="1" si="83"/>
        <v/>
      </c>
      <c r="R102" s="39"/>
      <c r="V102" s="29">
        <v>40924</v>
      </c>
      <c r="W102" s="19">
        <f t="shared" ca="1" si="79"/>
        <v>-1.2741628096923474E-2</v>
      </c>
      <c r="X102" s="17">
        <f t="shared" si="80"/>
        <v>0</v>
      </c>
    </row>
    <row r="103" spans="3:24">
      <c r="C103" s="29">
        <v>40925</v>
      </c>
      <c r="D103" s="19">
        <f ca="1">VLOOKUP(C103,MarketData!$B$7:$C$5000,2)</f>
        <v>731.53</v>
      </c>
      <c r="E103" s="17">
        <f>VLOOKUP('Beta-GARCH'!C103,MarketData!$E$7:$F$5000,2)</f>
        <v>67.639999000000003</v>
      </c>
      <c r="F103" s="17">
        <f t="shared" ca="1" si="76"/>
        <v>93.993164413835743</v>
      </c>
      <c r="G103" s="17">
        <f t="shared" si="77"/>
        <v>95.040046228468384</v>
      </c>
      <c r="H103" s="18" t="str">
        <f t="array" aca="1" ref="H103" ca="1">IF(ROW()-ROW($C$14)&gt;=$C$3,IF($C$8,_xlfn.COVARIANCE.P(OFFSET(E103,-$C$3+1,0):E103/OFFSET(E102,-$C$3+1,0):E102,OFFSET(D103,-$C$3+1,0):D103/OFFSET(D102,-$C$3+1,0):D102)/_xlfn.VAR.P(OFFSET(D103,-$C$3+1,0):D103/OFFSET(D102,-$C$3+1,0):D102),$C$9),"")</f>
        <v/>
      </c>
      <c r="I103" s="19" t="str">
        <f t="array" aca="1" ref="I103" ca="1">IF(ROW()-ROW($C$14)&gt;=$C$3,_xlfn.VAR.P(OFFSET(E103,-$C$3+1,0):E103/OFFSET(E102,-$C$3+1,0):E102),"")</f>
        <v/>
      </c>
      <c r="J103" s="19" t="str">
        <f t="array" aca="1" ref="J103" ca="1">IF(ROW()-ROW($C$14)&gt;=$C$3,_xlfn.VAR.P(OFFSET(D103,-$C$3+1,0):D103/OFFSET(D102,-$C$3+1,0):D102),"")</f>
        <v/>
      </c>
      <c r="K103" s="19" t="e">
        <f t="shared" ca="1" si="78"/>
        <v>#VALUE!</v>
      </c>
      <c r="L103" s="46" t="str">
        <f t="array" aca="1" ref="L103" ca="1">IF(ROW()-ROW($C$14)&lt;$C$3,"",IF(L102="",_xlfn.VAR.P(OFFSET(E103,-$C$3+1,0):E103/OFFSET(E102,-$C$3+1,0):E102),$C$4*L102+$C$5*(1-$C$4)*(E103/E102-1)^2+(1-$C$4)*(1-$C$5)*$C$6))</f>
        <v/>
      </c>
      <c r="M103" s="30" t="str">
        <f t="array" aca="1" ref="M103" ca="1">IF(ROW()-ROW($C$14)&gt;=$C$3,_xlfn.VAR.P(OFFSET(D103,-$C$3+1,0):D103/OFFSET(D102,-$C$3+1,0):D102)*H103^2,"")</f>
        <v/>
      </c>
      <c r="N103" s="17" t="str">
        <f t="shared" ca="1" si="81"/>
        <v/>
      </c>
      <c r="O103" s="18" t="str">
        <f t="shared" ca="1" si="82"/>
        <v/>
      </c>
      <c r="P103" s="18" t="str">
        <f t="shared" ca="1" si="75"/>
        <v/>
      </c>
      <c r="Q103" s="18" t="str">
        <f t="shared" ca="1" si="83"/>
        <v/>
      </c>
      <c r="R103" s="39"/>
      <c r="V103" s="29">
        <v>40925</v>
      </c>
      <c r="W103" s="19">
        <f t="shared" ca="1" si="79"/>
        <v>8.6729910098726215E-3</v>
      </c>
      <c r="X103" s="17">
        <f t="shared" si="80"/>
        <v>-9.0829619372116976E-3</v>
      </c>
    </row>
    <row r="104" spans="3:24">
      <c r="C104" s="29">
        <v>40926</v>
      </c>
      <c r="D104" s="19">
        <f ca="1">VLOOKUP(C104,MarketData!$B$7:$C$5000,2)</f>
        <v>734.98</v>
      </c>
      <c r="E104" s="17">
        <f>VLOOKUP('Beta-GARCH'!C104,MarketData!$E$7:$F$5000,2)</f>
        <v>67.849997999999999</v>
      </c>
      <c r="F104" s="17">
        <f t="shared" ca="1" si="76"/>
        <v>94.43644960682542</v>
      </c>
      <c r="G104" s="17">
        <f t="shared" si="77"/>
        <v>95.335112978364876</v>
      </c>
      <c r="H104" s="18" t="str">
        <f t="array" aca="1" ref="H104" ca="1">IF(ROW()-ROW($C$14)&gt;=$C$3,IF($C$8,_xlfn.COVARIANCE.P(OFFSET(E104,-$C$3+1,0):E104/OFFSET(E103,-$C$3+1,0):E103,OFFSET(D104,-$C$3+1,0):D104/OFFSET(D103,-$C$3+1,0):D103)/_xlfn.VAR.P(OFFSET(D104,-$C$3+1,0):D104/OFFSET(D103,-$C$3+1,0):D103),$C$9),"")</f>
        <v/>
      </c>
      <c r="I104" s="19" t="str">
        <f t="array" aca="1" ref="I104" ca="1">IF(ROW()-ROW($C$14)&gt;=$C$3,_xlfn.VAR.P(OFFSET(E104,-$C$3+1,0):E104/OFFSET(E103,-$C$3+1,0):E103),"")</f>
        <v/>
      </c>
      <c r="J104" s="19" t="str">
        <f t="array" aca="1" ref="J104" ca="1">IF(ROW()-ROW($C$14)&gt;=$C$3,_xlfn.VAR.P(OFFSET(D104,-$C$3+1,0):D104/OFFSET(D103,-$C$3+1,0):D103),"")</f>
        <v/>
      </c>
      <c r="K104" s="19" t="e">
        <f t="shared" ca="1" si="78"/>
        <v>#VALUE!</v>
      </c>
      <c r="L104" s="46" t="str">
        <f t="array" aca="1" ref="L104" ca="1">IF(ROW()-ROW($C$14)&lt;$C$3,"",IF(L103="",_xlfn.VAR.P(OFFSET(E104,-$C$3+1,0):E104/OFFSET(E103,-$C$3+1,0):E103),$C$4*L103+$C$5*(1-$C$4)*(E104/E103-1)^2+(1-$C$4)*(1-$C$5)*$C$6))</f>
        <v/>
      </c>
      <c r="M104" s="30" t="str">
        <f t="array" aca="1" ref="M104" ca="1">IF(ROW()-ROW($C$14)&gt;=$C$3,_xlfn.VAR.P(OFFSET(D104,-$C$3+1,0):D104/OFFSET(D103,-$C$3+1,0):D103)*H104^2,"")</f>
        <v/>
      </c>
      <c r="N104" s="17" t="str">
        <f t="shared" ca="1" si="81"/>
        <v/>
      </c>
      <c r="O104" s="18" t="str">
        <f t="shared" ca="1" si="82"/>
        <v/>
      </c>
      <c r="P104" s="18" t="str">
        <f t="shared" ca="1" si="75"/>
        <v/>
      </c>
      <c r="Q104" s="18" t="str">
        <f t="shared" ca="1" si="83"/>
        <v/>
      </c>
      <c r="R104" s="39"/>
      <c r="V104" s="29">
        <v>40926</v>
      </c>
      <c r="W104" s="19">
        <f t="shared" ca="1" si="79"/>
        <v>4.7161428786242077E-3</v>
      </c>
      <c r="X104" s="17">
        <f t="shared" si="80"/>
        <v>3.104657053587534E-3</v>
      </c>
    </row>
    <row r="105" spans="3:24">
      <c r="C105" s="29">
        <v>40927</v>
      </c>
      <c r="D105" s="19">
        <f ca="1">VLOOKUP(C105,MarketData!$B$7:$C$5000,2)</f>
        <v>740.68</v>
      </c>
      <c r="E105" s="17">
        <f>VLOOKUP('Beta-GARCH'!C105,MarketData!$E$7:$F$5000,2)</f>
        <v>69.089995999999999</v>
      </c>
      <c r="F105" s="17">
        <f t="shared" ca="1" si="76"/>
        <v>95.168833838721397</v>
      </c>
      <c r="G105" s="17">
        <f t="shared" si="77"/>
        <v>97.077417369043658</v>
      </c>
      <c r="H105" s="18" t="str">
        <f t="array" aca="1" ref="H105" ca="1">IF(ROW()-ROW($C$14)&gt;=$C$3,IF($C$8,_xlfn.COVARIANCE.P(OFFSET(E105,-$C$3+1,0):E105/OFFSET(E104,-$C$3+1,0):E104,OFFSET(D105,-$C$3+1,0):D105/OFFSET(D104,-$C$3+1,0):D104)/_xlfn.VAR.P(OFFSET(D105,-$C$3+1,0):D105/OFFSET(D104,-$C$3+1,0):D104),$C$9),"")</f>
        <v/>
      </c>
      <c r="I105" s="19" t="str">
        <f t="array" aca="1" ref="I105" ca="1">IF(ROW()-ROW($C$14)&gt;=$C$3,_xlfn.VAR.P(OFFSET(E105,-$C$3+1,0):E105/OFFSET(E104,-$C$3+1,0):E104),"")</f>
        <v/>
      </c>
      <c r="J105" s="19" t="str">
        <f t="array" aca="1" ref="J105" ca="1">IF(ROW()-ROW($C$14)&gt;=$C$3,_xlfn.VAR.P(OFFSET(D105,-$C$3+1,0):D105/OFFSET(D104,-$C$3+1,0):D104),"")</f>
        <v/>
      </c>
      <c r="K105" s="19" t="e">
        <f t="shared" ca="1" si="78"/>
        <v>#VALUE!</v>
      </c>
      <c r="L105" s="46" t="str">
        <f t="array" aca="1" ref="L105" ca="1">IF(ROW()-ROW($C$14)&lt;$C$3,"",IF(L104="",_xlfn.VAR.P(OFFSET(E105,-$C$3+1,0):E105/OFFSET(E104,-$C$3+1,0):E104),$C$4*L104+$C$5*(1-$C$4)*(E105/E104-1)^2+(1-$C$4)*(1-$C$5)*$C$6))</f>
        <v/>
      </c>
      <c r="M105" s="30" t="str">
        <f t="array" aca="1" ref="M105" ca="1">IF(ROW()-ROW($C$14)&gt;=$C$3,_xlfn.VAR.P(OFFSET(D105,-$C$3+1,0):D105/OFFSET(D104,-$C$3+1,0):D104)*H105^2,"")</f>
        <v/>
      </c>
      <c r="N105" s="17" t="str">
        <f t="shared" ca="1" si="81"/>
        <v/>
      </c>
      <c r="O105" s="18" t="str">
        <f t="shared" ca="1" si="82"/>
        <v/>
      </c>
      <c r="P105" s="18" t="str">
        <f t="shared" ca="1" si="75"/>
        <v/>
      </c>
      <c r="Q105" s="18" t="str">
        <f t="shared" ca="1" si="83"/>
        <v/>
      </c>
      <c r="R105" s="39"/>
      <c r="V105" s="29">
        <v>40927</v>
      </c>
      <c r="W105" s="19">
        <f t="shared" ca="1" si="79"/>
        <v>7.7553130697431971E-3</v>
      </c>
      <c r="X105" s="17">
        <f t="shared" si="80"/>
        <v>1.8275579020650801E-2</v>
      </c>
    </row>
    <row r="106" spans="3:24">
      <c r="C106" s="29">
        <v>40928</v>
      </c>
      <c r="D106" s="19">
        <f ca="1">VLOOKUP(C106,MarketData!$B$7:$C$5000,2)</f>
        <v>755.47</v>
      </c>
      <c r="E106" s="17">
        <f>VLOOKUP('Beta-GARCH'!C106,MarketData!$E$7:$F$5000,2)</f>
        <v>71.400002000000001</v>
      </c>
      <c r="F106" s="17">
        <f t="shared" ca="1" si="76"/>
        <v>97.069178187798869</v>
      </c>
      <c r="G106" s="17">
        <f t="shared" si="77"/>
        <v>100.32317550437479</v>
      </c>
      <c r="H106" s="18" t="str">
        <f t="array" aca="1" ref="H106" ca="1">IF(ROW()-ROW($C$14)&gt;=$C$3,IF($C$8,_xlfn.COVARIANCE.P(OFFSET(E106,-$C$3+1,0):E106/OFFSET(E105,-$C$3+1,0):E105,OFFSET(D106,-$C$3+1,0):D106/OFFSET(D105,-$C$3+1,0):D105)/_xlfn.VAR.P(OFFSET(D106,-$C$3+1,0):D106/OFFSET(D105,-$C$3+1,0):D105),$C$9),"")</f>
        <v/>
      </c>
      <c r="I106" s="19" t="str">
        <f t="array" aca="1" ref="I106" ca="1">IF(ROW()-ROW($C$14)&gt;=$C$3,_xlfn.VAR.P(OFFSET(E106,-$C$3+1,0):E106/OFFSET(E105,-$C$3+1,0):E105),"")</f>
        <v/>
      </c>
      <c r="J106" s="19" t="str">
        <f t="array" aca="1" ref="J106" ca="1">IF(ROW()-ROW($C$14)&gt;=$C$3,_xlfn.VAR.P(OFFSET(D106,-$C$3+1,0):D106/OFFSET(D105,-$C$3+1,0):D105),"")</f>
        <v/>
      </c>
      <c r="K106" s="19" t="e">
        <f t="shared" ca="1" si="78"/>
        <v>#VALUE!</v>
      </c>
      <c r="L106" s="46" t="str">
        <f t="array" aca="1" ref="L106" ca="1">IF(ROW()-ROW($C$14)&lt;$C$3,"",IF(L105="",_xlfn.VAR.P(OFFSET(E106,-$C$3+1,0):E106/OFFSET(E105,-$C$3+1,0):E105),$C$4*L105+$C$5*(1-$C$4)*(E106/E105-1)^2+(1-$C$4)*(1-$C$5)*$C$6))</f>
        <v/>
      </c>
      <c r="M106" s="30" t="str">
        <f t="array" aca="1" ref="M106" ca="1">IF(ROW()-ROW($C$14)&gt;=$C$3,_xlfn.VAR.P(OFFSET(D106,-$C$3+1,0):D106/OFFSET(D105,-$C$3+1,0):D105)*H106^2,"")</f>
        <v/>
      </c>
      <c r="N106" s="17" t="str">
        <f t="shared" ca="1" si="81"/>
        <v/>
      </c>
      <c r="O106" s="18" t="str">
        <f t="shared" ca="1" si="82"/>
        <v/>
      </c>
      <c r="P106" s="18" t="str">
        <f t="shared" ca="1" si="75"/>
        <v/>
      </c>
      <c r="Q106" s="18" t="str">
        <f t="shared" ca="1" si="83"/>
        <v/>
      </c>
      <c r="R106" s="39"/>
      <c r="V106" s="29">
        <v>40928</v>
      </c>
      <c r="W106" s="19">
        <f t="shared" ca="1" si="79"/>
        <v>1.9968137387265772E-2</v>
      </c>
      <c r="X106" s="17">
        <f t="shared" si="80"/>
        <v>3.3434739234895927E-2</v>
      </c>
    </row>
    <row r="107" spans="3:24">
      <c r="C107" s="29">
        <v>40931</v>
      </c>
      <c r="D107" s="19">
        <f ca="1">VLOOKUP(C107,MarketData!$B$7:$C$5000,2)</f>
        <v>756.79</v>
      </c>
      <c r="E107" s="17">
        <f>VLOOKUP('Beta-GARCH'!C107,MarketData!$E$7:$F$5000,2)</f>
        <v>71.150002000000001</v>
      </c>
      <c r="F107" s="17">
        <f t="shared" ca="1" si="76"/>
        <v>97.238782957290553</v>
      </c>
      <c r="G107" s="17">
        <f t="shared" si="77"/>
        <v>99.971903891299846</v>
      </c>
      <c r="H107" s="18" t="str">
        <f t="array" aca="1" ref="H107" ca="1">IF(ROW()-ROW($C$14)&gt;=$C$3,IF($C$8,_xlfn.COVARIANCE.P(OFFSET(E107,-$C$3+1,0):E107/OFFSET(E106,-$C$3+1,0):E106,OFFSET(D107,-$C$3+1,0):D107/OFFSET(D106,-$C$3+1,0):D106)/_xlfn.VAR.P(OFFSET(D107,-$C$3+1,0):D107/OFFSET(D106,-$C$3+1,0):D106),$C$9),"")</f>
        <v/>
      </c>
      <c r="I107" s="19" t="str">
        <f t="array" aca="1" ref="I107" ca="1">IF(ROW()-ROW($C$14)&gt;=$C$3,_xlfn.VAR.P(OFFSET(E107,-$C$3+1,0):E107/OFFSET(E106,-$C$3+1,0):E106),"")</f>
        <v/>
      </c>
      <c r="J107" s="19" t="str">
        <f t="array" aca="1" ref="J107" ca="1">IF(ROW()-ROW($C$14)&gt;=$C$3,_xlfn.VAR.P(OFFSET(D107,-$C$3+1,0):D107/OFFSET(D106,-$C$3+1,0):D106),"")</f>
        <v/>
      </c>
      <c r="K107" s="19" t="e">
        <f t="shared" ca="1" si="78"/>
        <v>#VALUE!</v>
      </c>
      <c r="L107" s="46" t="str">
        <f t="array" aca="1" ref="L107" ca="1">IF(ROW()-ROW($C$14)&lt;$C$3,"",IF(L106="",_xlfn.VAR.P(OFFSET(E107,-$C$3+1,0):E107/OFFSET(E106,-$C$3+1,0):E106),$C$4*L106+$C$5*(1-$C$4)*(E107/E106-1)^2+(1-$C$4)*(1-$C$5)*$C$6))</f>
        <v/>
      </c>
      <c r="M107" s="30" t="str">
        <f t="array" aca="1" ref="M107" ca="1">IF(ROW()-ROW($C$14)&gt;=$C$3,_xlfn.VAR.P(OFFSET(D107,-$C$3+1,0):D107/OFFSET(D106,-$C$3+1,0):D106)*H107^2,"")</f>
        <v/>
      </c>
      <c r="N107" s="17" t="str">
        <f t="shared" ca="1" si="81"/>
        <v/>
      </c>
      <c r="O107" s="18" t="str">
        <f t="shared" ca="1" si="82"/>
        <v/>
      </c>
      <c r="P107" s="18" t="str">
        <f t="shared" ca="1" si="75"/>
        <v/>
      </c>
      <c r="Q107" s="18" t="str">
        <f t="shared" ca="1" si="83"/>
        <v/>
      </c>
      <c r="R107" s="39"/>
      <c r="V107" s="29">
        <v>40931</v>
      </c>
      <c r="W107" s="19">
        <f t="shared" ca="1" si="79"/>
        <v>1.7472566746528084E-3</v>
      </c>
      <c r="X107" s="17">
        <f t="shared" si="80"/>
        <v>-3.5014004621456429E-3</v>
      </c>
    </row>
    <row r="108" spans="3:24">
      <c r="C108" s="29">
        <v>40932</v>
      </c>
      <c r="D108" s="19">
        <f ca="1">VLOOKUP(C108,MarketData!$B$7:$C$5000,2)</f>
        <v>757.4</v>
      </c>
      <c r="E108" s="17">
        <f>VLOOKUP('Beta-GARCH'!C108,MarketData!$E$7:$F$5000,2)</f>
        <v>72.330001999999993</v>
      </c>
      <c r="F108" s="17">
        <f t="shared" ca="1" si="76"/>
        <v>97.317160918949583</v>
      </c>
      <c r="G108" s="17">
        <f t="shared" si="77"/>
        <v>101.62990590501354</v>
      </c>
      <c r="H108" s="18" t="str">
        <f t="array" aca="1" ref="H108" ca="1">IF(ROW()-ROW($C$14)&gt;=$C$3,IF($C$8,_xlfn.COVARIANCE.P(OFFSET(E108,-$C$3+1,0):E108/OFFSET(E107,-$C$3+1,0):E107,OFFSET(D108,-$C$3+1,0):D108/OFFSET(D107,-$C$3+1,0):D107)/_xlfn.VAR.P(OFFSET(D108,-$C$3+1,0):D108/OFFSET(D107,-$C$3+1,0):D107),$C$9),"")</f>
        <v/>
      </c>
      <c r="I108" s="19" t="str">
        <f t="array" aca="1" ref="I108" ca="1">IF(ROW()-ROW($C$14)&gt;=$C$3,_xlfn.VAR.P(OFFSET(E108,-$C$3+1,0):E108/OFFSET(E107,-$C$3+1,0):E107),"")</f>
        <v/>
      </c>
      <c r="J108" s="19" t="str">
        <f t="array" aca="1" ref="J108" ca="1">IF(ROW()-ROW($C$14)&gt;=$C$3,_xlfn.VAR.P(OFFSET(D108,-$C$3+1,0):D108/OFFSET(D107,-$C$3+1,0):D107),"")</f>
        <v/>
      </c>
      <c r="K108" s="19" t="e">
        <f t="shared" ca="1" si="78"/>
        <v>#VALUE!</v>
      </c>
      <c r="L108" s="46" t="str">
        <f t="array" aca="1" ref="L108" ca="1">IF(ROW()-ROW($C$14)&lt;$C$3,"",IF(L107="",_xlfn.VAR.P(OFFSET(E108,-$C$3+1,0):E108/OFFSET(E107,-$C$3+1,0):E107),$C$4*L107+$C$5*(1-$C$4)*(E108/E107-1)^2+(1-$C$4)*(1-$C$5)*$C$6))</f>
        <v/>
      </c>
      <c r="M108" s="30" t="str">
        <f t="array" aca="1" ref="M108" ca="1">IF(ROW()-ROW($C$14)&gt;=$C$3,_xlfn.VAR.P(OFFSET(D108,-$C$3+1,0):D108/OFFSET(D107,-$C$3+1,0):D107)*H108^2,"")</f>
        <v/>
      </c>
      <c r="N108" s="17" t="str">
        <f t="shared" ca="1" si="81"/>
        <v/>
      </c>
      <c r="O108" s="18" t="str">
        <f t="shared" ca="1" si="82"/>
        <v/>
      </c>
      <c r="P108" s="18" t="str">
        <f t="shared" ca="1" si="75"/>
        <v/>
      </c>
      <c r="Q108" s="18" t="str">
        <f t="shared" ca="1" si="83"/>
        <v/>
      </c>
      <c r="R108" s="39"/>
      <c r="V108" s="29">
        <v>40932</v>
      </c>
      <c r="W108" s="19">
        <f t="shared" ca="1" si="79"/>
        <v>8.0603602056061874E-4</v>
      </c>
      <c r="X108" s="17">
        <f t="shared" si="80"/>
        <v>1.6584679786797452E-2</v>
      </c>
    </row>
    <row r="109" spans="3:24">
      <c r="C109" s="29">
        <v>40933</v>
      </c>
      <c r="D109" s="19">
        <f ca="1">VLOOKUP(C109,MarketData!$B$7:$C$5000,2)</f>
        <v>767.4</v>
      </c>
      <c r="E109" s="17">
        <f>VLOOKUP('Beta-GARCH'!C109,MarketData!$E$7:$F$5000,2)</f>
        <v>74.220000999999996</v>
      </c>
      <c r="F109" s="17">
        <f t="shared" ca="1" si="76"/>
        <v>98.602045536310953</v>
      </c>
      <c r="G109" s="17">
        <f t="shared" si="77"/>
        <v>104.28551789477362</v>
      </c>
      <c r="H109" s="18" t="str">
        <f t="array" aca="1" ref="H109" ca="1">IF(ROW()-ROW($C$14)&gt;=$C$3,IF($C$8,_xlfn.COVARIANCE.P(OFFSET(E109,-$C$3+1,0):E109/OFFSET(E108,-$C$3+1,0):E108,OFFSET(D109,-$C$3+1,0):D109/OFFSET(D108,-$C$3+1,0):D108)/_xlfn.VAR.P(OFFSET(D109,-$C$3+1,0):D109/OFFSET(D108,-$C$3+1,0):D108),$C$9),"")</f>
        <v/>
      </c>
      <c r="I109" s="19" t="str">
        <f t="array" aca="1" ref="I109" ca="1">IF(ROW()-ROW($C$14)&gt;=$C$3,_xlfn.VAR.P(OFFSET(E109,-$C$3+1,0):E109/OFFSET(E108,-$C$3+1,0):E108),"")</f>
        <v/>
      </c>
      <c r="J109" s="19" t="str">
        <f t="array" aca="1" ref="J109" ca="1">IF(ROW()-ROW($C$14)&gt;=$C$3,_xlfn.VAR.P(OFFSET(D109,-$C$3+1,0):D109/OFFSET(D108,-$C$3+1,0):D108),"")</f>
        <v/>
      </c>
      <c r="K109" s="19" t="e">
        <f t="shared" ca="1" si="78"/>
        <v>#VALUE!</v>
      </c>
      <c r="L109" s="46" t="str">
        <f t="array" aca="1" ref="L109" ca="1">IF(ROW()-ROW($C$14)&lt;$C$3,"",IF(L108="",_xlfn.VAR.P(OFFSET(E109,-$C$3+1,0):E109/OFFSET(E108,-$C$3+1,0):E108),$C$4*L108+$C$5*(1-$C$4)*(E109/E108-1)^2+(1-$C$4)*(1-$C$5)*$C$6))</f>
        <v/>
      </c>
      <c r="M109" s="30" t="str">
        <f t="array" aca="1" ref="M109" ca="1">IF(ROW()-ROW($C$14)&gt;=$C$3,_xlfn.VAR.P(OFFSET(D109,-$C$3+1,0):D109/OFFSET(D108,-$C$3+1,0):D108)*H109^2,"")</f>
        <v/>
      </c>
      <c r="N109" s="17" t="str">
        <f t="shared" ca="1" si="81"/>
        <v/>
      </c>
      <c r="O109" s="18" t="str">
        <f t="shared" ca="1" si="82"/>
        <v/>
      </c>
      <c r="P109" s="18" t="str">
        <f t="shared" ca="1" si="75"/>
        <v/>
      </c>
      <c r="Q109" s="18" t="str">
        <f t="shared" ca="1" si="83"/>
        <v/>
      </c>
      <c r="R109" s="39"/>
      <c r="V109" s="29">
        <v>40933</v>
      </c>
      <c r="W109" s="19">
        <f t="shared" ca="1" si="79"/>
        <v>1.3203063110641677E-2</v>
      </c>
      <c r="X109" s="17">
        <f t="shared" si="80"/>
        <v>2.6130221868374992E-2</v>
      </c>
    </row>
    <row r="110" spans="3:24">
      <c r="C110" s="29">
        <v>40934</v>
      </c>
      <c r="D110" s="19">
        <f ca="1">VLOOKUP(C110,MarketData!$B$7:$C$5000,2)</f>
        <v>764.61</v>
      </c>
      <c r="E110" s="17">
        <f>VLOOKUP('Beta-GARCH'!C110,MarketData!$E$7:$F$5000,2)</f>
        <v>74.589995999999999</v>
      </c>
      <c r="F110" s="17">
        <f t="shared" ca="1" si="76"/>
        <v>98.243562728067147</v>
      </c>
      <c r="G110" s="17">
        <f t="shared" si="77"/>
        <v>104.80539285669227</v>
      </c>
      <c r="H110" s="18" t="str">
        <f t="array" aca="1" ref="H110" ca="1">IF(ROW()-ROW($C$14)&gt;=$C$3,IF($C$8,_xlfn.COVARIANCE.P(OFFSET(E110,-$C$3+1,0):E110/OFFSET(E109,-$C$3+1,0):E109,OFFSET(D110,-$C$3+1,0):D110/OFFSET(D109,-$C$3+1,0):D109)/_xlfn.VAR.P(OFFSET(D110,-$C$3+1,0):D110/OFFSET(D109,-$C$3+1,0):D109),$C$9),"")</f>
        <v/>
      </c>
      <c r="I110" s="19" t="str">
        <f t="array" aca="1" ref="I110" ca="1">IF(ROW()-ROW($C$14)&gt;=$C$3,_xlfn.VAR.P(OFFSET(E110,-$C$3+1,0):E110/OFFSET(E109,-$C$3+1,0):E109),"")</f>
        <v/>
      </c>
      <c r="J110" s="19" t="str">
        <f t="array" aca="1" ref="J110" ca="1">IF(ROW()-ROW($C$14)&gt;=$C$3,_xlfn.VAR.P(OFFSET(D110,-$C$3+1,0):D110/OFFSET(D109,-$C$3+1,0):D109),"")</f>
        <v/>
      </c>
      <c r="K110" s="19" t="e">
        <f t="shared" ca="1" si="78"/>
        <v>#VALUE!</v>
      </c>
      <c r="L110" s="46" t="str">
        <f t="array" aca="1" ref="L110" ca="1">IF(ROW()-ROW($C$14)&lt;$C$3,"",IF(L109="",_xlfn.VAR.P(OFFSET(E110,-$C$3+1,0):E110/OFFSET(E109,-$C$3+1,0):E109),$C$4*L109+$C$5*(1-$C$4)*(E110/E109-1)^2+(1-$C$4)*(1-$C$5)*$C$6))</f>
        <v/>
      </c>
      <c r="M110" s="30" t="str">
        <f t="array" aca="1" ref="M110" ca="1">IF(ROW()-ROW($C$14)&gt;=$C$3,_xlfn.VAR.P(OFFSET(D110,-$C$3+1,0):D110/OFFSET(D109,-$C$3+1,0):D109)*H110^2,"")</f>
        <v/>
      </c>
      <c r="N110" s="17" t="str">
        <f t="shared" ca="1" si="81"/>
        <v/>
      </c>
      <c r="O110" s="18" t="str">
        <f t="shared" ca="1" si="82"/>
        <v/>
      </c>
      <c r="P110" s="18" t="str">
        <f t="shared" ca="1" si="75"/>
        <v/>
      </c>
      <c r="Q110" s="18" t="str">
        <f t="shared" ca="1" si="83"/>
        <v/>
      </c>
      <c r="R110" s="39"/>
      <c r="V110" s="29">
        <v>40934</v>
      </c>
      <c r="W110" s="19">
        <f t="shared" ca="1" si="79"/>
        <v>-3.6356528537919708E-3</v>
      </c>
      <c r="X110" s="17">
        <f t="shared" si="80"/>
        <v>4.9851117625288044E-3</v>
      </c>
    </row>
    <row r="111" spans="3:24">
      <c r="C111" s="29">
        <v>40935</v>
      </c>
      <c r="D111" s="19">
        <f ca="1">VLOOKUP(C111,MarketData!$B$7:$C$5000,2)</f>
        <v>761.13</v>
      </c>
      <c r="E111" s="17">
        <f>VLOOKUP('Beta-GARCH'!C111,MarketData!$E$7:$F$5000,2)</f>
        <v>73.569999999999993</v>
      </c>
      <c r="F111" s="17">
        <f t="shared" ca="1" si="76"/>
        <v>97.796422881225396</v>
      </c>
      <c r="G111" s="17">
        <f t="shared" si="77"/>
        <v>103.37221029569233</v>
      </c>
      <c r="H111" s="18" t="str">
        <f t="array" aca="1" ref="H111" ca="1">IF(ROW()-ROW($C$14)&gt;=$C$3,IF($C$8,_xlfn.COVARIANCE.P(OFFSET(E111,-$C$3+1,0):E111/OFFSET(E110,-$C$3+1,0):E110,OFFSET(D111,-$C$3+1,0):D111/OFFSET(D110,-$C$3+1,0):D110)/_xlfn.VAR.P(OFFSET(D111,-$C$3+1,0):D111/OFFSET(D110,-$C$3+1,0):D110),$C$9),"")</f>
        <v/>
      </c>
      <c r="I111" s="19" t="str">
        <f t="array" aca="1" ref="I111" ca="1">IF(ROW()-ROW($C$14)&gt;=$C$3,_xlfn.VAR.P(OFFSET(E111,-$C$3+1,0):E111/OFFSET(E110,-$C$3+1,0):E110),"")</f>
        <v/>
      </c>
      <c r="J111" s="19" t="str">
        <f t="array" aca="1" ref="J111" ca="1">IF(ROW()-ROW($C$14)&gt;=$C$3,_xlfn.VAR.P(OFFSET(D111,-$C$3+1,0):D111/OFFSET(D110,-$C$3+1,0):D110),"")</f>
        <v/>
      </c>
      <c r="K111" s="19" t="e">
        <f t="shared" ca="1" si="78"/>
        <v>#VALUE!</v>
      </c>
      <c r="L111" s="46" t="str">
        <f t="array" aca="1" ref="L111" ca="1">IF(ROW()-ROW($C$14)&lt;$C$3,"",IF(L110="",_xlfn.VAR.P(OFFSET(E111,-$C$3+1,0):E111/OFFSET(E110,-$C$3+1,0):E110),$C$4*L110+$C$5*(1-$C$4)*(E111/E110-1)^2+(1-$C$4)*(1-$C$5)*$C$6))</f>
        <v/>
      </c>
      <c r="M111" s="30" t="str">
        <f t="array" aca="1" ref="M111" ca="1">IF(ROW()-ROW($C$14)&gt;=$C$3,_xlfn.VAR.P(OFFSET(D111,-$C$3+1,0):D111/OFFSET(D110,-$C$3+1,0):D110)*H111^2,"")</f>
        <v/>
      </c>
      <c r="N111" s="17" t="str">
        <f t="shared" ca="1" si="81"/>
        <v/>
      </c>
      <c r="O111" s="18" t="str">
        <f t="shared" ca="1" si="82"/>
        <v/>
      </c>
      <c r="P111" s="18" t="str">
        <f t="shared" ca="1" si="75"/>
        <v/>
      </c>
      <c r="Q111" s="18" t="str">
        <f t="shared" ca="1" si="83"/>
        <v/>
      </c>
      <c r="R111" s="39"/>
      <c r="V111" s="29">
        <v>40935</v>
      </c>
      <c r="W111" s="19">
        <f t="shared" ca="1" si="79"/>
        <v>-4.5513398987719889E-3</v>
      </c>
      <c r="X111" s="17">
        <f t="shared" si="80"/>
        <v>-1.3674702435967467E-2</v>
      </c>
    </row>
    <row r="112" spans="3:24">
      <c r="C112" s="29">
        <v>40938</v>
      </c>
      <c r="D112" s="19">
        <f ca="1">VLOOKUP(C112,MarketData!$B$7:$C$5000,2)</f>
        <v>757.01</v>
      </c>
      <c r="E112" s="17">
        <f>VLOOKUP('Beta-GARCH'!C112,MarketData!$E$7:$F$5000,2)</f>
        <v>73.110000999999997</v>
      </c>
      <c r="F112" s="17">
        <f t="shared" ca="1" si="76"/>
        <v>97.267050418872515</v>
      </c>
      <c r="G112" s="17">
        <f t="shared" si="77"/>
        <v>102.72587193272091</v>
      </c>
      <c r="H112" s="18" t="str">
        <f t="array" aca="1" ref="H112" ca="1">IF(ROW()-ROW($C$14)&gt;=$C$3,IF($C$8,_xlfn.COVARIANCE.P(OFFSET(E112,-$C$3+1,0):E112/OFFSET(E111,-$C$3+1,0):E111,OFFSET(D112,-$C$3+1,0):D112/OFFSET(D111,-$C$3+1,0):D111)/_xlfn.VAR.P(OFFSET(D112,-$C$3+1,0):D112/OFFSET(D111,-$C$3+1,0):D111),$C$9),"")</f>
        <v/>
      </c>
      <c r="I112" s="19" t="str">
        <f t="array" aca="1" ref="I112" ca="1">IF(ROW()-ROW($C$14)&gt;=$C$3,_xlfn.VAR.P(OFFSET(E112,-$C$3+1,0):E112/OFFSET(E111,-$C$3+1,0):E111),"")</f>
        <v/>
      </c>
      <c r="J112" s="19" t="str">
        <f t="array" aca="1" ref="J112" ca="1">IF(ROW()-ROW($C$14)&gt;=$C$3,_xlfn.VAR.P(OFFSET(D112,-$C$3+1,0):D112/OFFSET(D111,-$C$3+1,0):D111),"")</f>
        <v/>
      </c>
      <c r="K112" s="19" t="e">
        <f t="shared" ca="1" si="78"/>
        <v>#VALUE!</v>
      </c>
      <c r="L112" s="46" t="str">
        <f t="array" aca="1" ref="L112" ca="1">IF(ROW()-ROW($C$14)&lt;$C$3,"",IF(L111="",_xlfn.VAR.P(OFFSET(E112,-$C$3+1,0):E112/OFFSET(E111,-$C$3+1,0):E111),$C$4*L111+$C$5*(1-$C$4)*(E112/E111-1)^2+(1-$C$4)*(1-$C$5)*$C$6))</f>
        <v/>
      </c>
      <c r="M112" s="30" t="str">
        <f t="array" aca="1" ref="M112" ca="1">IF(ROW()-ROW($C$14)&gt;=$C$3,_xlfn.VAR.P(OFFSET(D112,-$C$3+1,0):D112/OFFSET(D111,-$C$3+1,0):D111)*H112^2,"")</f>
        <v/>
      </c>
      <c r="N112" s="17" t="str">
        <f t="shared" ca="1" si="81"/>
        <v/>
      </c>
      <c r="O112" s="18" t="str">
        <f t="shared" ca="1" si="82"/>
        <v/>
      </c>
      <c r="P112" s="18" t="str">
        <f t="shared" ca="1" si="75"/>
        <v/>
      </c>
      <c r="Q112" s="18" t="str">
        <f t="shared" ca="1" si="83"/>
        <v/>
      </c>
      <c r="R112" s="39"/>
      <c r="V112" s="29">
        <v>40938</v>
      </c>
      <c r="W112" s="19">
        <f t="shared" ca="1" si="79"/>
        <v>-5.4130043487972124E-3</v>
      </c>
      <c r="X112" s="17">
        <f t="shared" si="80"/>
        <v>-6.252535000679571E-3</v>
      </c>
    </row>
    <row r="113" spans="3:24">
      <c r="C113" s="29">
        <v>40939</v>
      </c>
      <c r="D113" s="19">
        <f ca="1">VLOOKUP(C113,MarketData!$B$7:$C$5000,2)</f>
        <v>755.27</v>
      </c>
      <c r="E113" s="17">
        <f>VLOOKUP('Beta-GARCH'!C113,MarketData!$E$7:$F$5000,2)</f>
        <v>73.480002999999996</v>
      </c>
      <c r="F113" s="17">
        <f t="shared" ca="1" si="76"/>
        <v>97.043480495451632</v>
      </c>
      <c r="G113" s="17">
        <f t="shared" si="77"/>
        <v>103.24575673024472</v>
      </c>
      <c r="H113" s="18" t="str">
        <f t="array" aca="1" ref="H113" ca="1">IF(ROW()-ROW($C$14)&gt;=$C$3,IF($C$8,_xlfn.COVARIANCE.P(OFFSET(E113,-$C$3+1,0):E113/OFFSET(E112,-$C$3+1,0):E112,OFFSET(D113,-$C$3+1,0):D113/OFFSET(D112,-$C$3+1,0):D112)/_xlfn.VAR.P(OFFSET(D113,-$C$3+1,0):D113/OFFSET(D112,-$C$3+1,0):D112),$C$9),"")</f>
        <v/>
      </c>
      <c r="I113" s="19" t="str">
        <f t="array" aca="1" ref="I113" ca="1">IF(ROW()-ROW($C$14)&gt;=$C$3,_xlfn.VAR.P(OFFSET(E113,-$C$3+1,0):E113/OFFSET(E112,-$C$3+1,0):E112),"")</f>
        <v/>
      </c>
      <c r="J113" s="19" t="str">
        <f t="array" aca="1" ref="J113" ca="1">IF(ROW()-ROW($C$14)&gt;=$C$3,_xlfn.VAR.P(OFFSET(D113,-$C$3+1,0):D113/OFFSET(D112,-$C$3+1,0):D112),"")</f>
        <v/>
      </c>
      <c r="K113" s="19" t="e">
        <f t="shared" ca="1" si="78"/>
        <v>#VALUE!</v>
      </c>
      <c r="L113" s="46" t="str">
        <f t="array" aca="1" ref="L113" ca="1">IF(ROW()-ROW($C$14)&lt;$C$3,"",IF(L112="",_xlfn.VAR.P(OFFSET(E113,-$C$3+1,0):E113/OFFSET(E112,-$C$3+1,0):E112),$C$4*L112+$C$5*(1-$C$4)*(E113/E112-1)^2+(1-$C$4)*(1-$C$5)*$C$6))</f>
        <v/>
      </c>
      <c r="M113" s="30" t="str">
        <f t="array" aca="1" ref="M113" ca="1">IF(ROW()-ROW($C$14)&gt;=$C$3,_xlfn.VAR.P(OFFSET(D113,-$C$3+1,0):D113/OFFSET(D112,-$C$3+1,0):D112)*H113^2,"")</f>
        <v/>
      </c>
      <c r="N113" s="17" t="str">
        <f t="shared" ca="1" si="81"/>
        <v/>
      </c>
      <c r="O113" s="18" t="str">
        <f t="shared" ca="1" si="82"/>
        <v/>
      </c>
      <c r="P113" s="18" t="str">
        <f t="shared" ca="1" si="75"/>
        <v/>
      </c>
      <c r="Q113" s="18" t="str">
        <f t="shared" ca="1" si="83"/>
        <v/>
      </c>
      <c r="R113" s="39"/>
      <c r="V113" s="29">
        <v>40939</v>
      </c>
      <c r="W113" s="19">
        <f t="shared" ca="1" si="79"/>
        <v>-2.2985165321461887E-3</v>
      </c>
      <c r="X113" s="17">
        <f t="shared" si="80"/>
        <v>5.0608944732473127E-3</v>
      </c>
    </row>
    <row r="114" spans="3:24">
      <c r="C114" s="29">
        <v>40940</v>
      </c>
      <c r="D114" s="19">
        <f ca="1">VLOOKUP(C114,MarketData!$B$7:$C$5000,2)</f>
        <v>757.96</v>
      </c>
      <c r="E114" s="17">
        <f>VLOOKUP('Beta-GARCH'!C114,MarketData!$E$7:$F$5000,2)</f>
        <v>75.199996999999996</v>
      </c>
      <c r="F114" s="17">
        <f t="shared" ca="1" si="76"/>
        <v>97.389114457521856</v>
      </c>
      <c r="G114" s="17">
        <f t="shared" si="77"/>
        <v>105.66249699768157</v>
      </c>
      <c r="H114" s="18" t="str">
        <f t="array" aca="1" ref="H114" ca="1">IF(ROW()-ROW($C$14)&gt;=$C$3,IF($C$8,_xlfn.COVARIANCE.P(OFFSET(E114,-$C$3+1,0):E114/OFFSET(E113,-$C$3+1,0):E113,OFFSET(D114,-$C$3+1,0):D114/OFFSET(D113,-$C$3+1,0):D113)/_xlfn.VAR.P(OFFSET(D114,-$C$3+1,0):D114/OFFSET(D113,-$C$3+1,0):D113),$C$9),"")</f>
        <v/>
      </c>
      <c r="I114" s="19" t="str">
        <f t="array" aca="1" ref="I114" ca="1">IF(ROW()-ROW($C$14)&gt;=$C$3,_xlfn.VAR.P(OFFSET(E114,-$C$3+1,0):E114/OFFSET(E113,-$C$3+1,0):E113),"")</f>
        <v/>
      </c>
      <c r="J114" s="19" t="str">
        <f t="array" aca="1" ref="J114" ca="1">IF(ROW()-ROW($C$14)&gt;=$C$3,_xlfn.VAR.P(OFFSET(D114,-$C$3+1,0):D114/OFFSET(D113,-$C$3+1,0):D113),"")</f>
        <v/>
      </c>
      <c r="K114" s="19" t="e">
        <f t="shared" ca="1" si="78"/>
        <v>#VALUE!</v>
      </c>
      <c r="L114" s="46" t="str">
        <f t="array" aca="1" ref="L114" ca="1">IF(ROW()-ROW($C$14)&lt;$C$3,"",IF(L113="",_xlfn.VAR.P(OFFSET(E114,-$C$3+1,0):E114/OFFSET(E113,-$C$3+1,0):E113),$C$4*L113+$C$5*(1-$C$4)*(E114/E113-1)^2+(1-$C$4)*(1-$C$5)*$C$6))</f>
        <v/>
      </c>
      <c r="M114" s="30" t="str">
        <f t="array" aca="1" ref="M114" ca="1">IF(ROW()-ROW($C$14)&gt;=$C$3,_xlfn.VAR.P(OFFSET(D114,-$C$3+1,0):D114/OFFSET(D113,-$C$3+1,0):D113)*H114^2,"")</f>
        <v/>
      </c>
      <c r="N114" s="17" t="str">
        <f t="shared" ca="1" si="81"/>
        <v/>
      </c>
      <c r="O114" s="18" t="str">
        <f t="shared" ca="1" si="82"/>
        <v/>
      </c>
      <c r="P114" s="18" t="str">
        <f t="shared" ca="1" si="75"/>
        <v/>
      </c>
      <c r="Q114" s="18" t="str">
        <f t="shared" ca="1" si="83"/>
        <v/>
      </c>
      <c r="R114" s="39"/>
      <c r="V114" s="29">
        <v>40940</v>
      </c>
      <c r="W114" s="19">
        <f t="shared" ca="1" si="79"/>
        <v>3.5616402081375398E-3</v>
      </c>
      <c r="X114" s="17">
        <f t="shared" si="80"/>
        <v>2.3407647384010133E-2</v>
      </c>
    </row>
    <row r="115" spans="3:24">
      <c r="C115" s="29">
        <v>40941</v>
      </c>
      <c r="D115" s="19">
        <f ca="1">VLOOKUP(C115,MarketData!$B$7:$C$5000,2)</f>
        <v>762.45</v>
      </c>
      <c r="E115" s="17">
        <f>VLOOKUP('Beta-GARCH'!C115,MarketData!$E$7:$F$5000,2)</f>
        <v>76.230002999999996</v>
      </c>
      <c r="F115" s="17">
        <f t="shared" ca="1" si="76"/>
        <v>97.966027650717095</v>
      </c>
      <c r="G115" s="17">
        <f t="shared" si="77"/>
        <v>107.10974447406902</v>
      </c>
      <c r="H115" s="18" t="str">
        <f t="array" aca="1" ref="H115" ca="1">IF(ROW()-ROW($C$14)&gt;=$C$3,IF($C$8,_xlfn.COVARIANCE.P(OFFSET(E115,-$C$3+1,0):E115/OFFSET(E114,-$C$3+1,0):E114,OFFSET(D115,-$C$3+1,0):D115/OFFSET(D114,-$C$3+1,0):D114)/_xlfn.VAR.P(OFFSET(D115,-$C$3+1,0):D115/OFFSET(D114,-$C$3+1,0):D114),$C$9),"")</f>
        <v/>
      </c>
      <c r="I115" s="19" t="str">
        <f t="array" aca="1" ref="I115" ca="1">IF(ROW()-ROW($C$14)&gt;=$C$3,_xlfn.VAR.P(OFFSET(E115,-$C$3+1,0):E115/OFFSET(E114,-$C$3+1,0):E114),"")</f>
        <v/>
      </c>
      <c r="J115" s="19" t="str">
        <f t="array" aca="1" ref="J115" ca="1">IF(ROW()-ROW($C$14)&gt;=$C$3,_xlfn.VAR.P(OFFSET(D115,-$C$3+1,0):D115/OFFSET(D114,-$C$3+1,0):D114),"")</f>
        <v/>
      </c>
      <c r="K115" s="19" t="e">
        <f t="shared" ca="1" si="78"/>
        <v>#VALUE!</v>
      </c>
      <c r="L115" s="46" t="str">
        <f t="array" aca="1" ref="L115" ca="1">IF(ROW()-ROW($C$14)&lt;$C$3,"",IF(L114="",_xlfn.VAR.P(OFFSET(E115,-$C$3+1,0):E115/OFFSET(E114,-$C$3+1,0):E114),$C$4*L114+$C$5*(1-$C$4)*(E115/E114-1)^2+(1-$C$4)*(1-$C$5)*$C$6))</f>
        <v/>
      </c>
      <c r="M115" s="30" t="str">
        <f t="array" aca="1" ref="M115" ca="1">IF(ROW()-ROW($C$14)&gt;=$C$3,_xlfn.VAR.P(OFFSET(D115,-$C$3+1,0):D115/OFFSET(D114,-$C$3+1,0):D114)*H115^2,"")</f>
        <v/>
      </c>
      <c r="N115" s="17" t="str">
        <f t="shared" ca="1" si="81"/>
        <v/>
      </c>
      <c r="O115" s="18" t="str">
        <f t="shared" ca="1" si="82"/>
        <v/>
      </c>
      <c r="P115" s="18" t="str">
        <f t="shared" ca="1" si="75"/>
        <v/>
      </c>
      <c r="Q115" s="18" t="str">
        <f t="shared" ca="1" si="83"/>
        <v/>
      </c>
      <c r="R115" s="39"/>
      <c r="V115" s="29">
        <v>40941</v>
      </c>
      <c r="W115" s="19">
        <f t="shared" ca="1" si="79"/>
        <v>5.9237954509472335E-3</v>
      </c>
      <c r="X115" s="17">
        <f t="shared" si="80"/>
        <v>1.3696888844290767E-2</v>
      </c>
    </row>
    <row r="116" spans="3:24">
      <c r="C116" s="29">
        <v>40942</v>
      </c>
      <c r="D116" s="19">
        <f ca="1">VLOOKUP(C116,MarketData!$B$7:$C$5000,2)</f>
        <v>760.69</v>
      </c>
      <c r="E116" s="17">
        <f>VLOOKUP('Beta-GARCH'!C116,MarketData!$E$7:$F$5000,2)</f>
        <v>76.470000999999996</v>
      </c>
      <c r="F116" s="17">
        <f t="shared" ca="1" si="76"/>
        <v>97.739887958061487</v>
      </c>
      <c r="G116" s="17">
        <f t="shared" si="77"/>
        <v>107.44696241244806</v>
      </c>
      <c r="H116" s="18" t="str">
        <f t="array" aca="1" ref="H116" ca="1">IF(ROW()-ROW($C$14)&gt;=$C$3,IF($C$8,_xlfn.COVARIANCE.P(OFFSET(E116,-$C$3+1,0):E116/OFFSET(E115,-$C$3+1,0):E115,OFFSET(D116,-$C$3+1,0):D116/OFFSET(D115,-$C$3+1,0):D115)/_xlfn.VAR.P(OFFSET(D116,-$C$3+1,0):D116/OFFSET(D115,-$C$3+1,0):D115),$C$9),"")</f>
        <v/>
      </c>
      <c r="I116" s="19" t="str">
        <f t="array" aca="1" ref="I116" ca="1">IF(ROW()-ROW($C$14)&gt;=$C$3,_xlfn.VAR.P(OFFSET(E116,-$C$3+1,0):E116/OFFSET(E115,-$C$3+1,0):E115),"")</f>
        <v/>
      </c>
      <c r="J116" s="19" t="str">
        <f t="array" aca="1" ref="J116" ca="1">IF(ROW()-ROW($C$14)&gt;=$C$3,_xlfn.VAR.P(OFFSET(D116,-$C$3+1,0):D116/OFFSET(D115,-$C$3+1,0):D115),"")</f>
        <v/>
      </c>
      <c r="K116" s="19" t="e">
        <f t="shared" ca="1" si="78"/>
        <v>#VALUE!</v>
      </c>
      <c r="L116" s="46" t="str">
        <f t="array" aca="1" ref="L116" ca="1">IF(ROW()-ROW($C$14)&lt;$C$3,"",IF(L115="",_xlfn.VAR.P(OFFSET(E116,-$C$3+1,0):E116/OFFSET(E115,-$C$3+1,0):E115),$C$4*L115+$C$5*(1-$C$4)*(E116/E115-1)^2+(1-$C$4)*(1-$C$5)*$C$6))</f>
        <v/>
      </c>
      <c r="M116" s="30" t="str">
        <f t="array" aca="1" ref="M116" ca="1">IF(ROW()-ROW($C$14)&gt;=$C$3,_xlfn.VAR.P(OFFSET(D116,-$C$3+1,0):D116/OFFSET(D115,-$C$3+1,0):D115)*H116^2,"")</f>
        <v/>
      </c>
      <c r="N116" s="17" t="str">
        <f t="shared" ca="1" si="81"/>
        <v/>
      </c>
      <c r="O116" s="18" t="str">
        <f t="shared" ca="1" si="82"/>
        <v/>
      </c>
      <c r="P116" s="18" t="str">
        <f t="shared" ca="1" si="75"/>
        <v/>
      </c>
      <c r="Q116" s="18" t="str">
        <f t="shared" ca="1" si="83"/>
        <v/>
      </c>
      <c r="R116" s="39"/>
      <c r="V116" s="29">
        <v>40942</v>
      </c>
      <c r="W116" s="19">
        <f t="shared" ca="1" si="79"/>
        <v>-2.3083480883991925E-3</v>
      </c>
      <c r="X116" s="17">
        <f t="shared" si="80"/>
        <v>3.1483404244390112E-3</v>
      </c>
    </row>
    <row r="117" spans="3:24">
      <c r="C117" s="29">
        <v>40945</v>
      </c>
      <c r="D117" s="19">
        <f ca="1">VLOOKUP(C117,MarketData!$B$7:$C$5000,2)</f>
        <v>769.85</v>
      </c>
      <c r="E117" s="17">
        <f>VLOOKUP('Beta-GARCH'!C117,MarketData!$E$7:$F$5000,2)</f>
        <v>77.709998999999996</v>
      </c>
      <c r="F117" s="17">
        <f t="shared" ca="1" si="76"/>
        <v>98.91684226756449</v>
      </c>
      <c r="G117" s="17">
        <f t="shared" si="77"/>
        <v>109.18926680312684</v>
      </c>
      <c r="H117" s="18" t="str">
        <f t="array" aca="1" ref="H117" ca="1">IF(ROW()-ROW($C$14)&gt;=$C$3,IF($C$8,_xlfn.COVARIANCE.P(OFFSET(E117,-$C$3+1,0):E117/OFFSET(E116,-$C$3+1,0):E116,OFFSET(D117,-$C$3+1,0):D117/OFFSET(D116,-$C$3+1,0):D116)/_xlfn.VAR.P(OFFSET(D117,-$C$3+1,0):D117/OFFSET(D116,-$C$3+1,0):D116),$C$9),"")</f>
        <v/>
      </c>
      <c r="I117" s="19" t="str">
        <f t="array" aca="1" ref="I117" ca="1">IF(ROW()-ROW($C$14)&gt;=$C$3,_xlfn.VAR.P(OFFSET(E117,-$C$3+1,0):E117/OFFSET(E116,-$C$3+1,0):E116),"")</f>
        <v/>
      </c>
      <c r="J117" s="19" t="str">
        <f t="array" aca="1" ref="J117" ca="1">IF(ROW()-ROW($C$14)&gt;=$C$3,_xlfn.VAR.P(OFFSET(D117,-$C$3+1,0):D117/OFFSET(D116,-$C$3+1,0):D116),"")</f>
        <v/>
      </c>
      <c r="K117" s="19" t="e">
        <f t="shared" ca="1" si="78"/>
        <v>#VALUE!</v>
      </c>
      <c r="L117" s="46" t="str">
        <f t="array" aca="1" ref="L117" ca="1">IF(ROW()-ROW($C$14)&lt;$C$3,"",IF(L116="",_xlfn.VAR.P(OFFSET(E117,-$C$3+1,0):E117/OFFSET(E116,-$C$3+1,0):E116),$C$4*L116+$C$5*(1-$C$4)*(E117/E116-1)^2+(1-$C$4)*(1-$C$5)*$C$6))</f>
        <v/>
      </c>
      <c r="M117" s="30" t="str">
        <f t="array" aca="1" ref="M117" ca="1">IF(ROW()-ROW($C$14)&gt;=$C$3,_xlfn.VAR.P(OFFSET(D117,-$C$3+1,0):D117/OFFSET(D116,-$C$3+1,0):D116)*H117^2,"")</f>
        <v/>
      </c>
      <c r="N117" s="17" t="str">
        <f t="shared" ca="1" si="81"/>
        <v/>
      </c>
      <c r="O117" s="18" t="str">
        <f t="shared" ca="1" si="82"/>
        <v/>
      </c>
      <c r="P117" s="18" t="str">
        <f t="shared" ca="1" si="75"/>
        <v/>
      </c>
      <c r="Q117" s="18" t="str">
        <f t="shared" ca="1" si="83"/>
        <v/>
      </c>
      <c r="R117" s="39"/>
      <c r="V117" s="29">
        <v>40945</v>
      </c>
      <c r="W117" s="19">
        <f t="shared" ca="1" si="79"/>
        <v>1.2041698983817239E-2</v>
      </c>
      <c r="X117" s="17">
        <f t="shared" si="80"/>
        <v>1.6215482983974239E-2</v>
      </c>
    </row>
    <row r="118" spans="3:24">
      <c r="C118" s="29">
        <v>40946</v>
      </c>
      <c r="D118" s="19">
        <f ca="1">VLOOKUP(C118,MarketData!$B$7:$C$5000,2)</f>
        <v>772.77</v>
      </c>
      <c r="E118" s="17">
        <f>VLOOKUP('Beta-GARCH'!C118,MarketData!$E$7:$F$5000,2)</f>
        <v>79.610000999999997</v>
      </c>
      <c r="F118" s="17">
        <f t="shared" ca="1" si="76"/>
        <v>99.292028575833996</v>
      </c>
      <c r="G118" s="17">
        <f t="shared" si="77"/>
        <v>111.85893387266925</v>
      </c>
      <c r="H118" s="18" t="str">
        <f t="array" aca="1" ref="H118" ca="1">IF(ROW()-ROW($C$14)&gt;=$C$3,IF($C$8,_xlfn.COVARIANCE.P(OFFSET(E118,-$C$3+1,0):E118/OFFSET(E117,-$C$3+1,0):E117,OFFSET(D118,-$C$3+1,0):D118/OFFSET(D117,-$C$3+1,0):D117)/_xlfn.VAR.P(OFFSET(D118,-$C$3+1,0):D118/OFFSET(D117,-$C$3+1,0):D117),$C$9),"")</f>
        <v/>
      </c>
      <c r="I118" s="19" t="str">
        <f t="array" aca="1" ref="I118" ca="1">IF(ROW()-ROW($C$14)&gt;=$C$3,_xlfn.VAR.P(OFFSET(E118,-$C$3+1,0):E118/OFFSET(E117,-$C$3+1,0):E117),"")</f>
        <v/>
      </c>
      <c r="J118" s="19" t="str">
        <f t="array" aca="1" ref="J118" ca="1">IF(ROW()-ROW($C$14)&gt;=$C$3,_xlfn.VAR.P(OFFSET(D118,-$C$3+1,0):D118/OFFSET(D117,-$C$3+1,0):D117),"")</f>
        <v/>
      </c>
      <c r="K118" s="19" t="e">
        <f t="shared" ca="1" si="78"/>
        <v>#VALUE!</v>
      </c>
      <c r="L118" s="46" t="str">
        <f t="array" aca="1" ref="L118" ca="1">IF(ROW()-ROW($C$14)&lt;$C$3,"",IF(L117="",_xlfn.VAR.P(OFFSET(E118,-$C$3+1,0):E118/OFFSET(E117,-$C$3+1,0):E117),$C$4*L117+$C$5*(1-$C$4)*(E118/E117-1)^2+(1-$C$4)*(1-$C$5)*$C$6))</f>
        <v/>
      </c>
      <c r="M118" s="30" t="str">
        <f t="array" aca="1" ref="M118" ca="1">IF(ROW()-ROW($C$14)&gt;=$C$3,_xlfn.VAR.P(OFFSET(D118,-$C$3+1,0):D118/OFFSET(D117,-$C$3+1,0):D117)*H118^2,"")</f>
        <v/>
      </c>
      <c r="N118" s="17" t="str">
        <f t="shared" ca="1" si="81"/>
        <v/>
      </c>
      <c r="O118" s="18" t="str">
        <f t="shared" ca="1" si="82"/>
        <v/>
      </c>
      <c r="P118" s="18" t="str">
        <f t="shared" ca="1" si="75"/>
        <v/>
      </c>
      <c r="Q118" s="18" t="str">
        <f t="shared" ca="1" si="83"/>
        <v/>
      </c>
      <c r="R118" s="39"/>
      <c r="V118" s="29">
        <v>40946</v>
      </c>
      <c r="W118" s="19">
        <f t="shared" ca="1" si="79"/>
        <v>3.7929466779242915E-3</v>
      </c>
      <c r="X118" s="17">
        <f t="shared" si="80"/>
        <v>2.4449903801954775E-2</v>
      </c>
    </row>
    <row r="119" spans="3:24">
      <c r="C119" s="29">
        <v>40947</v>
      </c>
      <c r="D119" s="19">
        <f ca="1">VLOOKUP(C119,MarketData!$B$7:$C$5000,2)</f>
        <v>782.34</v>
      </c>
      <c r="E119" s="17">
        <f>VLOOKUP('Beta-GARCH'!C119,MarketData!$E$7:$F$5000,2)</f>
        <v>81.050003000000004</v>
      </c>
      <c r="F119" s="17">
        <f t="shared" ca="1" si="76"/>
        <v>100.52166315464882</v>
      </c>
      <c r="G119" s="17">
        <f t="shared" si="77"/>
        <v>113.8822611741538</v>
      </c>
      <c r="H119" s="18" t="str">
        <f t="array" aca="1" ref="H119" ca="1">IF(ROW()-ROW($C$14)&gt;=$C$3,IF($C$8,_xlfn.COVARIANCE.P(OFFSET(E119,-$C$3+1,0):E119/OFFSET(E118,-$C$3+1,0):E118,OFFSET(D119,-$C$3+1,0):D119/OFFSET(D118,-$C$3+1,0):D118)/_xlfn.VAR.P(OFFSET(D119,-$C$3+1,0):D119/OFFSET(D118,-$C$3+1,0):D118),$C$9),"")</f>
        <v/>
      </c>
      <c r="I119" s="19" t="str">
        <f t="array" aca="1" ref="I119" ca="1">IF(ROW()-ROW($C$14)&gt;=$C$3,_xlfn.VAR.P(OFFSET(E119,-$C$3+1,0):E119/OFFSET(E118,-$C$3+1,0):E118),"")</f>
        <v/>
      </c>
      <c r="J119" s="19" t="str">
        <f t="array" aca="1" ref="J119" ca="1">IF(ROW()-ROW($C$14)&gt;=$C$3,_xlfn.VAR.P(OFFSET(D119,-$C$3+1,0):D119/OFFSET(D118,-$C$3+1,0):D118),"")</f>
        <v/>
      </c>
      <c r="K119" s="19" t="e">
        <f t="shared" ca="1" si="78"/>
        <v>#VALUE!</v>
      </c>
      <c r="L119" s="46" t="str">
        <f t="array" aca="1" ref="L119" ca="1">IF(ROW()-ROW($C$14)&lt;$C$3,"",IF(L118="",_xlfn.VAR.P(OFFSET(E119,-$C$3+1,0):E119/OFFSET(E118,-$C$3+1,0):E118),$C$4*L118+$C$5*(1-$C$4)*(E119/E118-1)^2+(1-$C$4)*(1-$C$5)*$C$6))</f>
        <v/>
      </c>
      <c r="M119" s="30" t="str">
        <f t="array" aca="1" ref="M119" ca="1">IF(ROW()-ROW($C$14)&gt;=$C$3,_xlfn.VAR.P(OFFSET(D119,-$C$3+1,0):D119/OFFSET(D118,-$C$3+1,0):D118)*H119^2,"")</f>
        <v/>
      </c>
      <c r="N119" s="17" t="str">
        <f t="shared" ca="1" si="81"/>
        <v/>
      </c>
      <c r="O119" s="18" t="str">
        <f t="shared" ca="1" si="82"/>
        <v/>
      </c>
      <c r="P119" s="18" t="str">
        <f t="shared" ca="1" si="75"/>
        <v/>
      </c>
      <c r="Q119" s="18" t="str">
        <f t="shared" ca="1" si="83"/>
        <v/>
      </c>
      <c r="R119" s="39"/>
      <c r="V119" s="29">
        <v>40947</v>
      </c>
      <c r="W119" s="19">
        <f t="shared" ca="1" si="79"/>
        <v>1.2384021118832411E-2</v>
      </c>
      <c r="X119" s="17">
        <f t="shared" si="80"/>
        <v>1.8088204772161776E-2</v>
      </c>
    </row>
    <row r="120" spans="3:24">
      <c r="C120" s="29">
        <v>40948</v>
      </c>
      <c r="D120" s="19">
        <f ca="1">VLOOKUP(C120,MarketData!$B$7:$C$5000,2)</f>
        <v>784.49</v>
      </c>
      <c r="E120" s="17">
        <f>VLOOKUP('Beta-GARCH'!C120,MarketData!$E$7:$F$5000,2)</f>
        <v>80.879997000000003</v>
      </c>
      <c r="F120" s="17">
        <f t="shared" ca="1" si="76"/>
        <v>100.79791334738152</v>
      </c>
      <c r="G120" s="17">
        <f t="shared" si="77"/>
        <v>113.64338804674412</v>
      </c>
      <c r="H120" s="18" t="str">
        <f t="array" aca="1" ref="H120" ca="1">IF(ROW()-ROW($C$14)&gt;=$C$3,IF($C$8,_xlfn.COVARIANCE.P(OFFSET(E120,-$C$3+1,0):E120/OFFSET(E119,-$C$3+1,0):E119,OFFSET(D120,-$C$3+1,0):D120/OFFSET(D119,-$C$3+1,0):D119)/_xlfn.VAR.P(OFFSET(D120,-$C$3+1,0):D120/OFFSET(D119,-$C$3+1,0):D119),$C$9),"")</f>
        <v/>
      </c>
      <c r="I120" s="19" t="str">
        <f t="array" aca="1" ref="I120" ca="1">IF(ROW()-ROW($C$14)&gt;=$C$3,_xlfn.VAR.P(OFFSET(E120,-$C$3+1,0):E120/OFFSET(E119,-$C$3+1,0):E119),"")</f>
        <v/>
      </c>
      <c r="J120" s="19" t="str">
        <f t="array" aca="1" ref="J120" ca="1">IF(ROW()-ROW($C$14)&gt;=$C$3,_xlfn.VAR.P(OFFSET(D120,-$C$3+1,0):D120/OFFSET(D119,-$C$3+1,0):D119),"")</f>
        <v/>
      </c>
      <c r="K120" s="19" t="e">
        <f t="shared" ca="1" si="78"/>
        <v>#VALUE!</v>
      </c>
      <c r="L120" s="46" t="str">
        <f t="array" aca="1" ref="L120" ca="1">IF(ROW()-ROW($C$14)&lt;$C$3,"",IF(L119="",_xlfn.VAR.P(OFFSET(E120,-$C$3+1,0):E120/OFFSET(E119,-$C$3+1,0):E119),$C$4*L119+$C$5*(1-$C$4)*(E120/E119-1)^2+(1-$C$4)*(1-$C$5)*$C$6))</f>
        <v/>
      </c>
      <c r="M120" s="30" t="str">
        <f t="array" aca="1" ref="M120" ca="1">IF(ROW()-ROW($C$14)&gt;=$C$3,_xlfn.VAR.P(OFFSET(D120,-$C$3+1,0):D120/OFFSET(D119,-$C$3+1,0):D119)*H120^2,"")</f>
        <v/>
      </c>
      <c r="N120" s="17" t="str">
        <f t="shared" ca="1" si="81"/>
        <v/>
      </c>
      <c r="O120" s="18" t="str">
        <f t="shared" ca="1" si="82"/>
        <v/>
      </c>
      <c r="P120" s="18" t="str">
        <f t="shared" ca="1" si="75"/>
        <v/>
      </c>
      <c r="Q120" s="18" t="str">
        <f t="shared" ca="1" si="83"/>
        <v/>
      </c>
      <c r="R120" s="39"/>
      <c r="V120" s="29">
        <v>40948</v>
      </c>
      <c r="W120" s="19">
        <f t="shared" ca="1" si="79"/>
        <v>2.7481657591328368E-3</v>
      </c>
      <c r="X120" s="17">
        <f t="shared" si="80"/>
        <v>-2.0975446478391779E-3</v>
      </c>
    </row>
    <row r="121" spans="3:24">
      <c r="C121" s="29">
        <v>40949</v>
      </c>
      <c r="D121" s="19">
        <f ca="1">VLOOKUP(C121,MarketData!$B$7:$C$5000,2)</f>
        <v>779.07</v>
      </c>
      <c r="E121" s="17">
        <f>VLOOKUP('Beta-GARCH'!C121,MarketData!$E$7:$F$5000,2)</f>
        <v>78.389999000000003</v>
      </c>
      <c r="F121" s="17">
        <f t="shared" ca="1" si="76"/>
        <v>100.10150588477167</v>
      </c>
      <c r="G121" s="17">
        <f t="shared" si="77"/>
        <v>110.14472559069065</v>
      </c>
      <c r="H121" s="18" t="str">
        <f t="array" aca="1" ref="H121" ca="1">IF(ROW()-ROW($C$14)&gt;=$C$3,IF($C$8,_xlfn.COVARIANCE.P(OFFSET(E121,-$C$3+1,0):E121/OFFSET(E120,-$C$3+1,0):E120,OFFSET(D121,-$C$3+1,0):D121/OFFSET(D120,-$C$3+1,0):D120)/_xlfn.VAR.P(OFFSET(D121,-$C$3+1,0):D121/OFFSET(D120,-$C$3+1,0):D120),$C$9),"")</f>
        <v/>
      </c>
      <c r="I121" s="19" t="str">
        <f t="array" aca="1" ref="I121" ca="1">IF(ROW()-ROW($C$14)&gt;=$C$3,_xlfn.VAR.P(OFFSET(E121,-$C$3+1,0):E121/OFFSET(E120,-$C$3+1,0):E120),"")</f>
        <v/>
      </c>
      <c r="J121" s="19" t="str">
        <f t="array" aca="1" ref="J121" ca="1">IF(ROW()-ROW($C$14)&gt;=$C$3,_xlfn.VAR.P(OFFSET(D121,-$C$3+1,0):D121/OFFSET(D120,-$C$3+1,0):D120),"")</f>
        <v/>
      </c>
      <c r="K121" s="19" t="e">
        <f t="shared" ca="1" si="78"/>
        <v>#VALUE!</v>
      </c>
      <c r="L121" s="46" t="str">
        <f t="array" aca="1" ref="L121" ca="1">IF(ROW()-ROW($C$14)&lt;$C$3,"",IF(L120="",_xlfn.VAR.P(OFFSET(E121,-$C$3+1,0):E121/OFFSET(E120,-$C$3+1,0):E120),$C$4*L120+$C$5*(1-$C$4)*(E121/E120-1)^2+(1-$C$4)*(1-$C$5)*$C$6))</f>
        <v/>
      </c>
      <c r="M121" s="30" t="str">
        <f t="array" aca="1" ref="M121" ca="1">IF(ROW()-ROW($C$14)&gt;=$C$3,_xlfn.VAR.P(OFFSET(D121,-$C$3+1,0):D121/OFFSET(D120,-$C$3+1,0):D120)*H121^2,"")</f>
        <v/>
      </c>
      <c r="N121" s="17" t="str">
        <f t="shared" ca="1" si="81"/>
        <v/>
      </c>
      <c r="O121" s="18" t="str">
        <f t="shared" ca="1" si="82"/>
        <v/>
      </c>
      <c r="P121" s="18" t="str">
        <f t="shared" ca="1" si="75"/>
        <v/>
      </c>
      <c r="Q121" s="18" t="str">
        <f t="shared" ca="1" si="83"/>
        <v/>
      </c>
      <c r="R121" s="39"/>
      <c r="V121" s="29">
        <v>40949</v>
      </c>
      <c r="W121" s="19">
        <f t="shared" ca="1" si="79"/>
        <v>-6.9089472141136143E-3</v>
      </c>
      <c r="X121" s="17">
        <f t="shared" si="80"/>
        <v>-3.0786326562301958E-2</v>
      </c>
    </row>
    <row r="122" spans="3:24">
      <c r="C122" s="29">
        <v>40952</v>
      </c>
      <c r="D122" s="19">
        <f ca="1">VLOOKUP(C122,MarketData!$B$7:$C$5000,2)</f>
        <v>781.68</v>
      </c>
      <c r="E122" s="17">
        <f>VLOOKUP('Beta-GARCH'!C122,MarketData!$E$7:$F$5000,2)</f>
        <v>78.910004000000001</v>
      </c>
      <c r="F122" s="17">
        <f t="shared" ca="1" si="76"/>
        <v>100.43686076990296</v>
      </c>
      <c r="G122" s="17">
        <f t="shared" si="77"/>
        <v>110.87537757131878</v>
      </c>
      <c r="H122" s="18" t="str">
        <f t="array" aca="1" ref="H122" ca="1">IF(ROW()-ROW($C$14)&gt;=$C$3,IF($C$8,_xlfn.COVARIANCE.P(OFFSET(E122,-$C$3+1,0):E122/OFFSET(E121,-$C$3+1,0):E121,OFFSET(D122,-$C$3+1,0):D122/OFFSET(D121,-$C$3+1,0):D121)/_xlfn.VAR.P(OFFSET(D122,-$C$3+1,0):D122/OFFSET(D121,-$C$3+1,0):D121),$C$9),"")</f>
        <v/>
      </c>
      <c r="I122" s="19" t="str">
        <f t="array" aca="1" ref="I122" ca="1">IF(ROW()-ROW($C$14)&gt;=$C$3,_xlfn.VAR.P(OFFSET(E122,-$C$3+1,0):E122/OFFSET(E121,-$C$3+1,0):E121),"")</f>
        <v/>
      </c>
      <c r="J122" s="19" t="str">
        <f t="array" aca="1" ref="J122" ca="1">IF(ROW()-ROW($C$14)&gt;=$C$3,_xlfn.VAR.P(OFFSET(D122,-$C$3+1,0):D122/OFFSET(D121,-$C$3+1,0):D121),"")</f>
        <v/>
      </c>
      <c r="K122" s="19" t="e">
        <f t="shared" ca="1" si="78"/>
        <v>#VALUE!</v>
      </c>
      <c r="L122" s="46" t="str">
        <f t="array" aca="1" ref="L122" ca="1">IF(ROW()-ROW($C$14)&lt;$C$3,"",IF(L121="",_xlfn.VAR.P(OFFSET(E122,-$C$3+1,0):E122/OFFSET(E121,-$C$3+1,0):E121),$C$4*L121+$C$5*(1-$C$4)*(E122/E121-1)^2+(1-$C$4)*(1-$C$5)*$C$6))</f>
        <v/>
      </c>
      <c r="M122" s="30" t="str">
        <f t="array" aca="1" ref="M122" ca="1">IF(ROW()-ROW($C$14)&gt;=$C$3,_xlfn.VAR.P(OFFSET(D122,-$C$3+1,0):D122/OFFSET(D121,-$C$3+1,0):D121)*H122^2,"")</f>
        <v/>
      </c>
      <c r="N122" s="17" t="str">
        <f t="shared" ca="1" si="81"/>
        <v/>
      </c>
      <c r="O122" s="18" t="str">
        <f t="shared" ca="1" si="82"/>
        <v/>
      </c>
      <c r="P122" s="18" t="str">
        <f t="shared" ca="1" si="75"/>
        <v/>
      </c>
      <c r="Q122" s="18" t="str">
        <f t="shared" ca="1" si="83"/>
        <v/>
      </c>
      <c r="R122" s="39"/>
      <c r="V122" s="29">
        <v>40952</v>
      </c>
      <c r="W122" s="19">
        <f t="shared" ca="1" si="79"/>
        <v>3.3501482536870686E-3</v>
      </c>
      <c r="X122" s="17">
        <f t="shared" si="80"/>
        <v>6.6335630390810252E-3</v>
      </c>
    </row>
    <row r="123" spans="3:24">
      <c r="C123" s="29">
        <v>40953</v>
      </c>
      <c r="D123" s="19">
        <f ca="1">VLOOKUP(C123,MarketData!$B$7:$C$5000,2)</f>
        <v>786.8</v>
      </c>
      <c r="E123" s="17">
        <f>VLOOKUP('Beta-GARCH'!C123,MarketData!$E$7:$F$5000,2)</f>
        <v>80</v>
      </c>
      <c r="F123" s="17">
        <f t="shared" ca="1" si="76"/>
        <v>101.09472169399197</v>
      </c>
      <c r="G123" s="17">
        <f t="shared" si="77"/>
        <v>112.40691618397967</v>
      </c>
      <c r="H123" s="18" t="str">
        <f t="array" aca="1" ref="H123" ca="1">IF(ROW()-ROW($C$14)&gt;=$C$3,IF($C$8,_xlfn.COVARIANCE.P(OFFSET(E123,-$C$3+1,0):E123/OFFSET(E122,-$C$3+1,0):E122,OFFSET(D123,-$C$3+1,0):D123/OFFSET(D122,-$C$3+1,0):D122)/_xlfn.VAR.P(OFFSET(D123,-$C$3+1,0):D123/OFFSET(D122,-$C$3+1,0):D122),$C$9),"")</f>
        <v/>
      </c>
      <c r="I123" s="19" t="str">
        <f t="array" aca="1" ref="I123" ca="1">IF(ROW()-ROW($C$14)&gt;=$C$3,_xlfn.VAR.P(OFFSET(E123,-$C$3+1,0):E123/OFFSET(E122,-$C$3+1,0):E122),"")</f>
        <v/>
      </c>
      <c r="J123" s="19" t="str">
        <f t="array" aca="1" ref="J123" ca="1">IF(ROW()-ROW($C$14)&gt;=$C$3,_xlfn.VAR.P(OFFSET(D123,-$C$3+1,0):D123/OFFSET(D122,-$C$3+1,0):D122),"")</f>
        <v/>
      </c>
      <c r="K123" s="19" t="e">
        <f t="shared" ca="1" si="78"/>
        <v>#VALUE!</v>
      </c>
      <c r="L123" s="46" t="str">
        <f t="array" aca="1" ref="L123" ca="1">IF(ROW()-ROW($C$14)&lt;$C$3,"",IF(L122="",_xlfn.VAR.P(OFFSET(E123,-$C$3+1,0):E123/OFFSET(E122,-$C$3+1,0):E122),$C$4*L122+$C$5*(1-$C$4)*(E123/E122-1)^2+(1-$C$4)*(1-$C$5)*$C$6))</f>
        <v/>
      </c>
      <c r="M123" s="30" t="str">
        <f t="array" aca="1" ref="M123" ca="1">IF(ROW()-ROW($C$14)&gt;=$C$3,_xlfn.VAR.P(OFFSET(D123,-$C$3+1,0):D123/OFFSET(D122,-$C$3+1,0):D122)*H123^2,"")</f>
        <v/>
      </c>
      <c r="N123" s="17" t="str">
        <f t="shared" ca="1" si="81"/>
        <v/>
      </c>
      <c r="O123" s="18" t="str">
        <f t="shared" ca="1" si="82"/>
        <v/>
      </c>
      <c r="P123" s="18" t="str">
        <f t="shared" ca="1" si="75"/>
        <v/>
      </c>
      <c r="Q123" s="18" t="str">
        <f t="shared" ca="1" si="83"/>
        <v/>
      </c>
      <c r="R123" s="39"/>
      <c r="V123" s="29">
        <v>40953</v>
      </c>
      <c r="W123" s="19">
        <f t="shared" ca="1" si="79"/>
        <v>6.54999488281649E-3</v>
      </c>
      <c r="X123" s="17">
        <f t="shared" si="80"/>
        <v>1.381315352613588E-2</v>
      </c>
    </row>
    <row r="124" spans="3:24">
      <c r="C124" s="29">
        <v>40954</v>
      </c>
      <c r="D124" s="19">
        <f ca="1">VLOOKUP(C124,MarketData!$B$7:$C$5000,2)</f>
        <v>802.96</v>
      </c>
      <c r="E124" s="17">
        <f>VLOOKUP('Beta-GARCH'!C124,MarketData!$E$7:$F$5000,2)</f>
        <v>82.559997999999993</v>
      </c>
      <c r="F124" s="17">
        <f t="shared" ca="1" si="76"/>
        <v>103.17109523564795</v>
      </c>
      <c r="G124" s="17">
        <f t="shared" si="77"/>
        <v>116.00393469169413</v>
      </c>
      <c r="H124" s="18" t="str">
        <f t="array" aca="1" ref="H124" ca="1">IF(ROW()-ROW($C$14)&gt;=$C$3,IF($C$8,_xlfn.COVARIANCE.P(OFFSET(E124,-$C$3+1,0):E124/OFFSET(E123,-$C$3+1,0):E123,OFFSET(D124,-$C$3+1,0):D124/OFFSET(D123,-$C$3+1,0):D123)/_xlfn.VAR.P(OFFSET(D124,-$C$3+1,0):D124/OFFSET(D123,-$C$3+1,0):D123),$C$9),"")</f>
        <v/>
      </c>
      <c r="I124" s="19" t="str">
        <f t="array" aca="1" ref="I124" ca="1">IF(ROW()-ROW($C$14)&gt;=$C$3,_xlfn.VAR.P(OFFSET(E124,-$C$3+1,0):E124/OFFSET(E123,-$C$3+1,0):E123),"")</f>
        <v/>
      </c>
      <c r="J124" s="19" t="str">
        <f t="array" aca="1" ref="J124" ca="1">IF(ROW()-ROW($C$14)&gt;=$C$3,_xlfn.VAR.P(OFFSET(D124,-$C$3+1,0):D124/OFFSET(D123,-$C$3+1,0):D123),"")</f>
        <v/>
      </c>
      <c r="K124" s="19" t="e">
        <f t="shared" ca="1" si="78"/>
        <v>#VALUE!</v>
      </c>
      <c r="L124" s="46" t="str">
        <f t="array" aca="1" ref="L124" ca="1">IF(ROW()-ROW($C$14)&lt;$C$3,"",IF(L123="",_xlfn.VAR.P(OFFSET(E124,-$C$3+1,0):E124/OFFSET(E123,-$C$3+1,0):E123),$C$4*L123+$C$5*(1-$C$4)*(E124/E123-1)^2+(1-$C$4)*(1-$C$5)*$C$6))</f>
        <v/>
      </c>
      <c r="M124" s="30" t="str">
        <f t="array" aca="1" ref="M124" ca="1">IF(ROW()-ROW($C$14)&gt;=$C$3,_xlfn.VAR.P(OFFSET(D124,-$C$3+1,0):D124/OFFSET(D123,-$C$3+1,0):D123)*H124^2,"")</f>
        <v/>
      </c>
      <c r="N124" s="17" t="str">
        <f t="shared" ca="1" si="81"/>
        <v/>
      </c>
      <c r="O124" s="18" t="str">
        <f t="shared" ca="1" si="82"/>
        <v/>
      </c>
      <c r="P124" s="18" t="str">
        <f t="shared" ca="1" si="75"/>
        <v/>
      </c>
      <c r="Q124" s="18" t="str">
        <f t="shared" ca="1" si="83"/>
        <v/>
      </c>
      <c r="R124" s="39"/>
      <c r="V124" s="29">
        <v>40954</v>
      </c>
      <c r="W124" s="19">
        <f t="shared" ca="1" si="79"/>
        <v>2.0538891713268947E-2</v>
      </c>
      <c r="X124" s="17">
        <f t="shared" si="80"/>
        <v>3.1999974999999958E-2</v>
      </c>
    </row>
    <row r="125" spans="3:24">
      <c r="C125" s="29">
        <v>40955</v>
      </c>
      <c r="D125" s="19">
        <f ca="1">VLOOKUP(C125,MarketData!$B$7:$C$5000,2)</f>
        <v>800.25</v>
      </c>
      <c r="E125" s="17">
        <f>VLOOKUP('Beta-GARCH'!C125,MarketData!$E$7:$F$5000,2)</f>
        <v>83.650002000000001</v>
      </c>
      <c r="F125" s="17">
        <f t="shared" ca="1" si="76"/>
        <v>102.822891504343</v>
      </c>
      <c r="G125" s="17">
        <f t="shared" si="77"/>
        <v>117.53548454504667</v>
      </c>
      <c r="H125" s="18" t="str">
        <f t="array" aca="1" ref="H125" ca="1">IF(ROW()-ROW($C$14)&gt;=$C$3,IF($C$8,_xlfn.COVARIANCE.P(OFFSET(E125,-$C$3+1,0):E125/OFFSET(E124,-$C$3+1,0):E124,OFFSET(D125,-$C$3+1,0):D125/OFFSET(D124,-$C$3+1,0):D124)/_xlfn.VAR.P(OFFSET(D125,-$C$3+1,0):D125/OFFSET(D124,-$C$3+1,0):D124),$C$9),"")</f>
        <v/>
      </c>
      <c r="I125" s="19" t="str">
        <f t="array" aca="1" ref="I125" ca="1">IF(ROW()-ROW($C$14)&gt;=$C$3,_xlfn.VAR.P(OFFSET(E125,-$C$3+1,0):E125/OFFSET(E124,-$C$3+1,0):E124),"")</f>
        <v/>
      </c>
      <c r="J125" s="19" t="str">
        <f t="array" aca="1" ref="J125" ca="1">IF(ROW()-ROW($C$14)&gt;=$C$3,_xlfn.VAR.P(OFFSET(D125,-$C$3+1,0):D125/OFFSET(D124,-$C$3+1,0):D124),"")</f>
        <v/>
      </c>
      <c r="K125" s="19" t="e">
        <f t="shared" ca="1" si="78"/>
        <v>#VALUE!</v>
      </c>
      <c r="L125" s="46" t="str">
        <f t="array" aca="1" ref="L125" ca="1">IF(ROW()-ROW($C$14)&lt;$C$3,"",IF(L124="",_xlfn.VAR.P(OFFSET(E125,-$C$3+1,0):E125/OFFSET(E124,-$C$3+1,0):E124),$C$4*L124+$C$5*(1-$C$4)*(E125/E124-1)^2+(1-$C$4)*(1-$C$5)*$C$6))</f>
        <v/>
      </c>
      <c r="M125" s="30" t="str">
        <f t="array" aca="1" ref="M125" ca="1">IF(ROW()-ROW($C$14)&gt;=$C$3,_xlfn.VAR.P(OFFSET(D125,-$C$3+1,0):D125/OFFSET(D124,-$C$3+1,0):D124)*H125^2,"")</f>
        <v/>
      </c>
      <c r="N125" s="17" t="str">
        <f t="shared" ca="1" si="81"/>
        <v/>
      </c>
      <c r="O125" s="18" t="str">
        <f t="shared" ca="1" si="82"/>
        <v/>
      </c>
      <c r="P125" s="18" t="str">
        <f t="shared" ca="1" si="75"/>
        <v/>
      </c>
      <c r="Q125" s="18" t="str">
        <f t="shared" ca="1" si="83"/>
        <v/>
      </c>
      <c r="R125" s="39"/>
      <c r="V125" s="29">
        <v>40955</v>
      </c>
      <c r="W125" s="19">
        <f t="shared" ca="1" si="79"/>
        <v>-3.3750124539205784E-3</v>
      </c>
      <c r="X125" s="17">
        <f t="shared" si="80"/>
        <v>1.3202568149287108E-2</v>
      </c>
    </row>
    <row r="126" spans="3:24">
      <c r="C126" s="29">
        <v>40956</v>
      </c>
      <c r="D126" s="19">
        <f ca="1">VLOOKUP(C126,MarketData!$B$7:$C$5000,2)</f>
        <v>810.45</v>
      </c>
      <c r="E126" s="17">
        <f>VLOOKUP('Beta-GARCH'!C126,MarketData!$E$7:$F$5000,2)</f>
        <v>83.360000999999997</v>
      </c>
      <c r="F126" s="17">
        <f t="shared" ca="1" si="76"/>
        <v>104.1334738140516</v>
      </c>
      <c r="G126" s="17">
        <f t="shared" si="77"/>
        <v>117.12800806879328</v>
      </c>
      <c r="H126" s="18" t="str">
        <f t="array" aca="1" ref="H126" ca="1">IF(ROW()-ROW($C$14)&gt;=$C$3,IF($C$8,_xlfn.COVARIANCE.P(OFFSET(E126,-$C$3+1,0):E126/OFFSET(E125,-$C$3+1,0):E125,OFFSET(D126,-$C$3+1,0):D126/OFFSET(D125,-$C$3+1,0):D125)/_xlfn.VAR.P(OFFSET(D126,-$C$3+1,0):D126/OFFSET(D125,-$C$3+1,0):D125),$C$9),"")</f>
        <v/>
      </c>
      <c r="I126" s="19" t="str">
        <f t="array" aca="1" ref="I126" ca="1">IF(ROW()-ROW($C$14)&gt;=$C$3,_xlfn.VAR.P(OFFSET(E126,-$C$3+1,0):E126/OFFSET(E125,-$C$3+1,0):E125),"")</f>
        <v/>
      </c>
      <c r="J126" s="19" t="str">
        <f t="array" aca="1" ref="J126" ca="1">IF(ROW()-ROW($C$14)&gt;=$C$3,_xlfn.VAR.P(OFFSET(D126,-$C$3+1,0):D126/OFFSET(D125,-$C$3+1,0):D125),"")</f>
        <v/>
      </c>
      <c r="K126" s="19" t="e">
        <f t="shared" ca="1" si="78"/>
        <v>#VALUE!</v>
      </c>
      <c r="L126" s="46" t="str">
        <f t="array" aca="1" ref="L126" ca="1">IF(ROW()-ROW($C$14)&lt;$C$3,"",IF(L125="",_xlfn.VAR.P(OFFSET(E126,-$C$3+1,0):E126/OFFSET(E125,-$C$3+1,0):E125),$C$4*L125+$C$5*(1-$C$4)*(E126/E125-1)^2+(1-$C$4)*(1-$C$5)*$C$6))</f>
        <v/>
      </c>
      <c r="M126" s="30" t="str">
        <f t="array" aca="1" ref="M126" ca="1">IF(ROW()-ROW($C$14)&gt;=$C$3,_xlfn.VAR.P(OFFSET(D126,-$C$3+1,0):D126/OFFSET(D125,-$C$3+1,0):D125)*H126^2,"")</f>
        <v/>
      </c>
      <c r="N126" s="17" t="str">
        <f t="shared" ca="1" si="81"/>
        <v/>
      </c>
      <c r="O126" s="18" t="str">
        <f t="shared" ca="1" si="82"/>
        <v/>
      </c>
      <c r="P126" s="18" t="str">
        <f t="shared" ca="1" si="75"/>
        <v/>
      </c>
      <c r="Q126" s="18" t="str">
        <f t="shared" ca="1" si="83"/>
        <v/>
      </c>
      <c r="R126" s="39"/>
      <c r="V126" s="29">
        <v>40956</v>
      </c>
      <c r="W126" s="19">
        <f t="shared" ca="1" si="79"/>
        <v>1.2746016869728205E-2</v>
      </c>
      <c r="X126" s="17">
        <f t="shared" si="80"/>
        <v>-3.4668379326519005E-3</v>
      </c>
    </row>
    <row r="127" spans="3:24">
      <c r="C127" s="29">
        <v>40959</v>
      </c>
      <c r="D127" s="19">
        <f ca="1">VLOOKUP(C127,MarketData!$B$7:$C$5000,2)</f>
        <v>819.03</v>
      </c>
      <c r="E127" s="17">
        <f>VLOOKUP('Beta-GARCH'!C127,MarketData!$E$7:$F$5000,2)</f>
        <v>83.360000999999997</v>
      </c>
      <c r="F127" s="17">
        <f t="shared" ca="1" si="76"/>
        <v>105.23590481574763</v>
      </c>
      <c r="G127" s="17">
        <f t="shared" si="77"/>
        <v>117.12800806879328</v>
      </c>
      <c r="H127" s="18" t="str">
        <f t="array" aca="1" ref="H127" ca="1">IF(ROW()-ROW($C$14)&gt;=$C$3,IF($C$8,_xlfn.COVARIANCE.P(OFFSET(E127,-$C$3+1,0):E127/OFFSET(E126,-$C$3+1,0):E126,OFFSET(D127,-$C$3+1,0):D127/OFFSET(D126,-$C$3+1,0):D126)/_xlfn.VAR.P(OFFSET(D127,-$C$3+1,0):D127/OFFSET(D126,-$C$3+1,0):D126),$C$9),"")</f>
        <v/>
      </c>
      <c r="I127" s="19" t="str">
        <f t="array" aca="1" ref="I127" ca="1">IF(ROW()-ROW($C$14)&gt;=$C$3,_xlfn.VAR.P(OFFSET(E127,-$C$3+1,0):E127/OFFSET(E126,-$C$3+1,0):E126),"")</f>
        <v/>
      </c>
      <c r="J127" s="19" t="str">
        <f t="array" aca="1" ref="J127" ca="1">IF(ROW()-ROW($C$14)&gt;=$C$3,_xlfn.VAR.P(OFFSET(D127,-$C$3+1,0):D127/OFFSET(D126,-$C$3+1,0):D126),"")</f>
        <v/>
      </c>
      <c r="K127" s="19" t="e">
        <f t="shared" ca="1" si="78"/>
        <v>#VALUE!</v>
      </c>
      <c r="L127" s="46" t="str">
        <f t="array" aca="1" ref="L127" ca="1">IF(ROW()-ROW($C$14)&lt;$C$3,"",IF(L126="",_xlfn.VAR.P(OFFSET(E127,-$C$3+1,0):E127/OFFSET(E126,-$C$3+1,0):E126),$C$4*L126+$C$5*(1-$C$4)*(E127/E126-1)^2+(1-$C$4)*(1-$C$5)*$C$6))</f>
        <v/>
      </c>
      <c r="M127" s="30" t="str">
        <f t="array" aca="1" ref="M127" ca="1">IF(ROW()-ROW($C$14)&gt;=$C$3,_xlfn.VAR.P(OFFSET(D127,-$C$3+1,0):D127/OFFSET(D126,-$C$3+1,0):D126)*H127^2,"")</f>
        <v/>
      </c>
      <c r="N127" s="17" t="str">
        <f t="shared" ca="1" si="81"/>
        <v/>
      </c>
      <c r="O127" s="18" t="str">
        <f t="shared" ca="1" si="82"/>
        <v/>
      </c>
      <c r="P127" s="18" t="str">
        <f t="shared" ca="1" si="75"/>
        <v/>
      </c>
      <c r="Q127" s="18" t="str">
        <f t="shared" ca="1" si="83"/>
        <v/>
      </c>
      <c r="R127" s="39"/>
      <c r="V127" s="29">
        <v>40959</v>
      </c>
      <c r="W127" s="19">
        <f t="shared" ca="1" si="79"/>
        <v>1.0586711086433276E-2</v>
      </c>
      <c r="X127" s="17">
        <f t="shared" si="80"/>
        <v>0</v>
      </c>
    </row>
    <row r="128" spans="3:24">
      <c r="C128" s="29">
        <v>40960</v>
      </c>
      <c r="D128" s="19">
        <f ca="1">VLOOKUP(C128,MarketData!$B$7:$C$5000,2)</f>
        <v>816.29</v>
      </c>
      <c r="E128" s="17">
        <f>VLOOKUP('Beta-GARCH'!C128,MarketData!$E$7:$F$5000,2)</f>
        <v>83.220000999999996</v>
      </c>
      <c r="F128" s="17">
        <f t="shared" ca="1" si="76"/>
        <v>104.88384643059062</v>
      </c>
      <c r="G128" s="17">
        <f t="shared" si="77"/>
        <v>116.93129596547131</v>
      </c>
      <c r="H128" s="18" t="str">
        <f t="array" aca="1" ref="H128" ca="1">IF(ROW()-ROW($C$14)&gt;=$C$3,IF($C$8,_xlfn.COVARIANCE.P(OFFSET(E128,-$C$3+1,0):E128/OFFSET(E127,-$C$3+1,0):E127,OFFSET(D128,-$C$3+1,0):D128/OFFSET(D127,-$C$3+1,0):D127)/_xlfn.VAR.P(OFFSET(D128,-$C$3+1,0):D128/OFFSET(D127,-$C$3+1,0):D127),$C$9),"")</f>
        <v/>
      </c>
      <c r="I128" s="19" t="str">
        <f t="array" aca="1" ref="I128" ca="1">IF(ROW()-ROW($C$14)&gt;=$C$3,_xlfn.VAR.P(OFFSET(E128,-$C$3+1,0):E128/OFFSET(E127,-$C$3+1,0):E127),"")</f>
        <v/>
      </c>
      <c r="J128" s="19" t="str">
        <f t="array" aca="1" ref="J128" ca="1">IF(ROW()-ROW($C$14)&gt;=$C$3,_xlfn.VAR.P(OFFSET(D128,-$C$3+1,0):D128/OFFSET(D127,-$C$3+1,0):D127),"")</f>
        <v/>
      </c>
      <c r="K128" s="19" t="e">
        <f t="shared" ca="1" si="78"/>
        <v>#VALUE!</v>
      </c>
      <c r="L128" s="46" t="str">
        <f t="array" aca="1" ref="L128" ca="1">IF(ROW()-ROW($C$14)&lt;$C$3,"",IF(L127="",_xlfn.VAR.P(OFFSET(E128,-$C$3+1,0):E128/OFFSET(E127,-$C$3+1,0):E127),$C$4*L127+$C$5*(1-$C$4)*(E128/E127-1)^2+(1-$C$4)*(1-$C$5)*$C$6))</f>
        <v/>
      </c>
      <c r="M128" s="30" t="str">
        <f t="array" aca="1" ref="M128" ca="1">IF(ROW()-ROW($C$14)&gt;=$C$3,_xlfn.VAR.P(OFFSET(D128,-$C$3+1,0):D128/OFFSET(D127,-$C$3+1,0):D127)*H128^2,"")</f>
        <v/>
      </c>
      <c r="N128" s="17" t="str">
        <f t="shared" ca="1" si="81"/>
        <v/>
      </c>
      <c r="O128" s="18" t="str">
        <f t="shared" ca="1" si="82"/>
        <v/>
      </c>
      <c r="P128" s="18" t="str">
        <f t="shared" ca="1" si="75"/>
        <v/>
      </c>
      <c r="Q128" s="18" t="str">
        <f t="shared" ca="1" si="83"/>
        <v/>
      </c>
      <c r="R128" s="39"/>
      <c r="V128" s="29">
        <v>40960</v>
      </c>
      <c r="W128" s="19">
        <f t="shared" ca="1" si="79"/>
        <v>-3.3454208026567622E-3</v>
      </c>
      <c r="X128" s="17">
        <f t="shared" si="80"/>
        <v>-1.6794625518298245E-3</v>
      </c>
    </row>
    <row r="129" spans="3:24">
      <c r="C129" s="29">
        <v>40961</v>
      </c>
      <c r="D129" s="19">
        <f ca="1">VLOOKUP(C129,MarketData!$B$7:$C$5000,2)</f>
        <v>825.4</v>
      </c>
      <c r="E129" s="17">
        <f>VLOOKUP('Beta-GARCH'!C129,MarketData!$E$7:$F$5000,2)</f>
        <v>84.309997999999993</v>
      </c>
      <c r="F129" s="17">
        <f t="shared" ca="1" si="76"/>
        <v>106.05437631700683</v>
      </c>
      <c r="G129" s="17">
        <f t="shared" si="77"/>
        <v>118.46283598321867</v>
      </c>
      <c r="H129" s="18" t="str">
        <f t="array" aca="1" ref="H129" ca="1">IF(ROW()-ROW($C$14)&gt;=$C$3,IF($C$8,_xlfn.COVARIANCE.P(OFFSET(E129,-$C$3+1,0):E129/OFFSET(E128,-$C$3+1,0):E128,OFFSET(D129,-$C$3+1,0):D129/OFFSET(D128,-$C$3+1,0):D128)/_xlfn.VAR.P(OFFSET(D129,-$C$3+1,0):D129/OFFSET(D128,-$C$3+1,0):D128),$C$9),"")</f>
        <v/>
      </c>
      <c r="I129" s="19" t="str">
        <f t="array" aca="1" ref="I129" ca="1">IF(ROW()-ROW($C$14)&gt;=$C$3,_xlfn.VAR.P(OFFSET(E129,-$C$3+1,0):E129/OFFSET(E128,-$C$3+1,0):E128),"")</f>
        <v/>
      </c>
      <c r="J129" s="19" t="str">
        <f t="array" aca="1" ref="J129" ca="1">IF(ROW()-ROW($C$14)&gt;=$C$3,_xlfn.VAR.P(OFFSET(D129,-$C$3+1,0):D129/OFFSET(D128,-$C$3+1,0):D128),"")</f>
        <v/>
      </c>
      <c r="K129" s="19" t="e">
        <f t="shared" ca="1" si="78"/>
        <v>#VALUE!</v>
      </c>
      <c r="L129" s="46" t="str">
        <f t="array" aca="1" ref="L129" ca="1">IF(ROW()-ROW($C$14)&lt;$C$3,"",IF(L128="",_xlfn.VAR.P(OFFSET(E129,-$C$3+1,0):E129/OFFSET(E128,-$C$3+1,0):E128),$C$4*L128+$C$5*(1-$C$4)*(E129/E128-1)^2+(1-$C$4)*(1-$C$5)*$C$6))</f>
        <v/>
      </c>
      <c r="M129" s="30" t="str">
        <f t="array" aca="1" ref="M129" ca="1">IF(ROW()-ROW($C$14)&gt;=$C$3,_xlfn.VAR.P(OFFSET(D129,-$C$3+1,0):D129/OFFSET(D128,-$C$3+1,0):D128)*H129^2,"")</f>
        <v/>
      </c>
      <c r="N129" s="17" t="str">
        <f t="shared" ca="1" si="81"/>
        <v/>
      </c>
      <c r="O129" s="18" t="str">
        <f t="shared" ca="1" si="82"/>
        <v/>
      </c>
      <c r="P129" s="18" t="str">
        <f t="shared" ca="1" si="75"/>
        <v/>
      </c>
      <c r="Q129" s="18" t="str">
        <f t="shared" ca="1" si="83"/>
        <v/>
      </c>
      <c r="R129" s="39"/>
      <c r="V129" s="29">
        <v>40961</v>
      </c>
      <c r="W129" s="19">
        <f t="shared" ca="1" si="79"/>
        <v>1.1160249421161561E-2</v>
      </c>
      <c r="X129" s="17">
        <f t="shared" si="80"/>
        <v>1.3097776819300799E-2</v>
      </c>
    </row>
    <row r="130" spans="3:24">
      <c r="C130" s="29">
        <v>40962</v>
      </c>
      <c r="D130" s="19">
        <f ca="1">VLOOKUP(C130,MarketData!$B$7:$C$5000,2)</f>
        <v>829.35</v>
      </c>
      <c r="E130" s="17">
        <f>VLOOKUP('Beta-GARCH'!C130,MarketData!$E$7:$F$5000,2)</f>
        <v>84.07</v>
      </c>
      <c r="F130" s="17">
        <f t="shared" ca="1" si="76"/>
        <v>106.56190574086456</v>
      </c>
      <c r="G130" s="17">
        <f t="shared" si="77"/>
        <v>118.12561804483964</v>
      </c>
      <c r="H130" s="18" t="str">
        <f t="array" aca="1" ref="H130" ca="1">IF(ROW()-ROW($C$14)&gt;=$C$3,IF($C$8,_xlfn.COVARIANCE.P(OFFSET(E130,-$C$3+1,0):E130/OFFSET(E129,-$C$3+1,0):E129,OFFSET(D130,-$C$3+1,0):D130/OFFSET(D129,-$C$3+1,0):D129)/_xlfn.VAR.P(OFFSET(D130,-$C$3+1,0):D130/OFFSET(D129,-$C$3+1,0):D129),$C$9),"")</f>
        <v/>
      </c>
      <c r="I130" s="19" t="str">
        <f t="array" aca="1" ref="I130" ca="1">IF(ROW()-ROW($C$14)&gt;=$C$3,_xlfn.VAR.P(OFFSET(E130,-$C$3+1,0):E130/OFFSET(E129,-$C$3+1,0):E129),"")</f>
        <v/>
      </c>
      <c r="J130" s="19" t="str">
        <f t="array" aca="1" ref="J130" ca="1">IF(ROW()-ROW($C$14)&gt;=$C$3,_xlfn.VAR.P(OFFSET(D130,-$C$3+1,0):D130/OFFSET(D129,-$C$3+1,0):D129),"")</f>
        <v/>
      </c>
      <c r="K130" s="19" t="e">
        <f t="shared" ca="1" si="78"/>
        <v>#VALUE!</v>
      </c>
      <c r="L130" s="46" t="str">
        <f t="array" aca="1" ref="L130" ca="1">IF(ROW()-ROW($C$14)&lt;$C$3,"",IF(L129="",_xlfn.VAR.P(OFFSET(E130,-$C$3+1,0):E130/OFFSET(E129,-$C$3+1,0):E129),$C$4*L129+$C$5*(1-$C$4)*(E130/E129-1)^2+(1-$C$4)*(1-$C$5)*$C$6))</f>
        <v/>
      </c>
      <c r="M130" s="30" t="str">
        <f t="array" aca="1" ref="M130" ca="1">IF(ROW()-ROW($C$14)&gt;=$C$3,_xlfn.VAR.P(OFFSET(D130,-$C$3+1,0):D130/OFFSET(D129,-$C$3+1,0):D129)*H130^2,"")</f>
        <v/>
      </c>
      <c r="N130" s="17" t="str">
        <f t="shared" ca="1" si="81"/>
        <v/>
      </c>
      <c r="O130" s="18" t="str">
        <f t="shared" ca="1" si="82"/>
        <v/>
      </c>
      <c r="P130" s="18" t="str">
        <f t="shared" ca="1" si="75"/>
        <v/>
      </c>
      <c r="Q130" s="18" t="str">
        <f t="shared" ca="1" si="83"/>
        <v/>
      </c>
      <c r="R130" s="39"/>
      <c r="V130" s="29">
        <v>40962</v>
      </c>
      <c r="W130" s="19">
        <f t="shared" ca="1" si="79"/>
        <v>4.785558517082622E-3</v>
      </c>
      <c r="X130" s="17">
        <f t="shared" si="80"/>
        <v>-2.8466137551088622E-3</v>
      </c>
    </row>
    <row r="131" spans="3:24">
      <c r="C131" s="29">
        <v>40963</v>
      </c>
      <c r="D131" s="19">
        <f ca="1">VLOOKUP(C131,MarketData!$B$7:$C$5000,2)</f>
        <v>834.29</v>
      </c>
      <c r="E131" s="17">
        <f>VLOOKUP('Beta-GARCH'!C131,MarketData!$E$7:$F$5000,2)</f>
        <v>84.540001000000004</v>
      </c>
      <c r="F131" s="17">
        <f t="shared" ca="1" si="76"/>
        <v>107.19663874184107</v>
      </c>
      <c r="G131" s="17">
        <f t="shared" si="77"/>
        <v>118.78601008250699</v>
      </c>
      <c r="H131" s="18" t="str">
        <f t="array" aca="1" ref="H131" ca="1">IF(ROW()-ROW($C$14)&gt;=$C$3,IF($C$8,_xlfn.COVARIANCE.P(OFFSET(E131,-$C$3+1,0):E131/OFFSET(E130,-$C$3+1,0):E130,OFFSET(D131,-$C$3+1,0):D131/OFFSET(D130,-$C$3+1,0):D130)/_xlfn.VAR.P(OFFSET(D131,-$C$3+1,0):D131/OFFSET(D130,-$C$3+1,0):D130),$C$9),"")</f>
        <v/>
      </c>
      <c r="I131" s="19" t="str">
        <f t="array" aca="1" ref="I131" ca="1">IF(ROW()-ROW($C$14)&gt;=$C$3,_xlfn.VAR.P(OFFSET(E131,-$C$3+1,0):E131/OFFSET(E130,-$C$3+1,0):E130),"")</f>
        <v/>
      </c>
      <c r="J131" s="19" t="str">
        <f t="array" aca="1" ref="J131" ca="1">IF(ROW()-ROW($C$14)&gt;=$C$3,_xlfn.VAR.P(OFFSET(D131,-$C$3+1,0):D131/OFFSET(D130,-$C$3+1,0):D130),"")</f>
        <v/>
      </c>
      <c r="K131" s="19" t="e">
        <f t="shared" ca="1" si="78"/>
        <v>#VALUE!</v>
      </c>
      <c r="L131" s="46" t="str">
        <f t="array" aca="1" ref="L131" ca="1">IF(ROW()-ROW($C$14)&lt;$C$3,"",IF(L130="",_xlfn.VAR.P(OFFSET(E131,-$C$3+1,0):E131/OFFSET(E130,-$C$3+1,0):E130),$C$4*L130+$C$5*(1-$C$4)*(E131/E130-1)^2+(1-$C$4)*(1-$C$5)*$C$6))</f>
        <v/>
      </c>
      <c r="M131" s="30" t="str">
        <f t="array" aca="1" ref="M131" ca="1">IF(ROW()-ROW($C$14)&gt;=$C$3,_xlfn.VAR.P(OFFSET(D131,-$C$3+1,0):D131/OFFSET(D130,-$C$3+1,0):D130)*H131^2,"")</f>
        <v/>
      </c>
      <c r="N131" s="17" t="str">
        <f t="shared" ca="1" si="81"/>
        <v/>
      </c>
      <c r="O131" s="18" t="str">
        <f t="shared" ca="1" si="82"/>
        <v/>
      </c>
      <c r="P131" s="18" t="str">
        <f t="shared" ca="1" si="75"/>
        <v/>
      </c>
      <c r="Q131" s="18" t="str">
        <f t="shared" ca="1" si="83"/>
        <v/>
      </c>
      <c r="R131" s="39"/>
      <c r="V131" s="29">
        <v>40963</v>
      </c>
      <c r="W131" s="19">
        <f t="shared" ca="1" si="79"/>
        <v>5.956471935853358E-3</v>
      </c>
      <c r="X131" s="17">
        <f t="shared" si="80"/>
        <v>5.5905911740217196E-3</v>
      </c>
    </row>
    <row r="132" spans="3:24">
      <c r="C132" s="29">
        <v>40966</v>
      </c>
      <c r="D132" s="19">
        <f ca="1">VLOOKUP(C132,MarketData!$B$7:$C$5000,2)</f>
        <v>835.25</v>
      </c>
      <c r="E132" s="17">
        <f>VLOOKUP('Beta-GARCH'!C132,MarketData!$E$7:$F$5000,2)</f>
        <v>83.599997999999999</v>
      </c>
      <c r="F132" s="17">
        <f t="shared" ca="1" si="76"/>
        <v>107.31998766510776</v>
      </c>
      <c r="G132" s="17">
        <f t="shared" si="77"/>
        <v>117.46522460208588</v>
      </c>
      <c r="H132" s="18" t="str">
        <f t="array" aca="1" ref="H132" ca="1">IF(ROW()-ROW($C$14)&gt;=$C$3,IF($C$8,_xlfn.COVARIANCE.P(OFFSET(E132,-$C$3+1,0):E132/OFFSET(E131,-$C$3+1,0):E131,OFFSET(D132,-$C$3+1,0):D132/OFFSET(D131,-$C$3+1,0):D131)/_xlfn.VAR.P(OFFSET(D132,-$C$3+1,0):D132/OFFSET(D131,-$C$3+1,0):D131),$C$9),"")</f>
        <v/>
      </c>
      <c r="I132" s="19" t="str">
        <f t="array" aca="1" ref="I132" ca="1">IF(ROW()-ROW($C$14)&gt;=$C$3,_xlfn.VAR.P(OFFSET(E132,-$C$3+1,0):E132/OFFSET(E131,-$C$3+1,0):E131),"")</f>
        <v/>
      </c>
      <c r="J132" s="19" t="str">
        <f t="array" aca="1" ref="J132" ca="1">IF(ROW()-ROW($C$14)&gt;=$C$3,_xlfn.VAR.P(OFFSET(D132,-$C$3+1,0):D132/OFFSET(D131,-$C$3+1,0):D131),"")</f>
        <v/>
      </c>
      <c r="K132" s="19" t="e">
        <f t="shared" ca="1" si="78"/>
        <v>#VALUE!</v>
      </c>
      <c r="L132" s="46" t="str">
        <f t="array" aca="1" ref="L132" ca="1">IF(ROW()-ROW($C$14)&lt;$C$3,"",IF(L131="",_xlfn.VAR.P(OFFSET(E132,-$C$3+1,0):E132/OFFSET(E131,-$C$3+1,0):E131),$C$4*L131+$C$5*(1-$C$4)*(E132/E131-1)^2+(1-$C$4)*(1-$C$5)*$C$6))</f>
        <v/>
      </c>
      <c r="M132" s="30" t="str">
        <f t="array" aca="1" ref="M132" ca="1">IF(ROW()-ROW($C$14)&gt;=$C$3,_xlfn.VAR.P(OFFSET(D132,-$C$3+1,0):D132/OFFSET(D131,-$C$3+1,0):D131)*H132^2,"")</f>
        <v/>
      </c>
      <c r="N132" s="17" t="str">
        <f t="shared" ca="1" si="81"/>
        <v/>
      </c>
      <c r="O132" s="18" t="str">
        <f t="shared" ca="1" si="82"/>
        <v/>
      </c>
      <c r="P132" s="18" t="str">
        <f t="shared" ca="1" si="75"/>
        <v/>
      </c>
      <c r="Q132" s="18" t="str">
        <f t="shared" ca="1" si="83"/>
        <v/>
      </c>
      <c r="R132" s="39"/>
      <c r="V132" s="29">
        <v>40966</v>
      </c>
      <c r="W132" s="19">
        <f t="shared" ca="1" si="79"/>
        <v>1.1506790204844908E-3</v>
      </c>
      <c r="X132" s="17">
        <f t="shared" si="80"/>
        <v>-1.1119032279169327E-2</v>
      </c>
    </row>
    <row r="133" spans="3:24">
      <c r="C133" s="29">
        <v>40967</v>
      </c>
      <c r="D133" s="19">
        <f ca="1">VLOOKUP(C133,MarketData!$B$7:$C$5000,2)</f>
        <v>838.48</v>
      </c>
      <c r="E133" s="17">
        <f>VLOOKUP('Beta-GARCH'!C133,MarketData!$E$7:$F$5000,2)</f>
        <v>84.650002000000001</v>
      </c>
      <c r="F133" s="17">
        <f t="shared" ca="1" si="76"/>
        <v>107.73500539651549</v>
      </c>
      <c r="G133" s="17">
        <f t="shared" si="77"/>
        <v>118.94057099734641</v>
      </c>
      <c r="H133" s="18" t="str">
        <f t="array" aca="1" ref="H133" ca="1">IF(ROW()-ROW($C$14)&gt;=$C$3,IF($C$8,_xlfn.COVARIANCE.P(OFFSET(E133,-$C$3+1,0):E133/OFFSET(E132,-$C$3+1,0):E132,OFFSET(D133,-$C$3+1,0):D133/OFFSET(D132,-$C$3+1,0):D132)/_xlfn.VAR.P(OFFSET(D133,-$C$3+1,0):D133/OFFSET(D132,-$C$3+1,0):D132),$C$9),"")</f>
        <v/>
      </c>
      <c r="I133" s="19" t="str">
        <f t="array" aca="1" ref="I133" ca="1">IF(ROW()-ROW($C$14)&gt;=$C$3,_xlfn.VAR.P(OFFSET(E133,-$C$3+1,0):E133/OFFSET(E132,-$C$3+1,0):E132),"")</f>
        <v/>
      </c>
      <c r="J133" s="19" t="str">
        <f t="array" aca="1" ref="J133" ca="1">IF(ROW()-ROW($C$14)&gt;=$C$3,_xlfn.VAR.P(OFFSET(D133,-$C$3+1,0):D133/OFFSET(D132,-$C$3+1,0):D132),"")</f>
        <v/>
      </c>
      <c r="K133" s="19" t="e">
        <f t="shared" ca="1" si="78"/>
        <v>#VALUE!</v>
      </c>
      <c r="L133" s="46" t="str">
        <f t="array" aca="1" ref="L133" ca="1">IF(ROW()-ROW($C$14)&lt;$C$3,"",IF(L132="",_xlfn.VAR.P(OFFSET(E133,-$C$3+1,0):E133/OFFSET(E132,-$C$3+1,0):E132),$C$4*L132+$C$5*(1-$C$4)*(E133/E132-1)^2+(1-$C$4)*(1-$C$5)*$C$6))</f>
        <v/>
      </c>
      <c r="M133" s="30" t="str">
        <f t="array" aca="1" ref="M133" ca="1">IF(ROW()-ROW($C$14)&gt;=$C$3,_xlfn.VAR.P(OFFSET(D133,-$C$3+1,0):D133/OFFSET(D132,-$C$3+1,0):D132)*H133^2,"")</f>
        <v/>
      </c>
      <c r="N133" s="17" t="str">
        <f t="shared" ca="1" si="81"/>
        <v/>
      </c>
      <c r="O133" s="18" t="str">
        <f t="shared" ca="1" si="82"/>
        <v/>
      </c>
      <c r="P133" s="18" t="str">
        <f t="shared" ca="1" si="75"/>
        <v/>
      </c>
      <c r="Q133" s="18" t="str">
        <f t="shared" ca="1" si="83"/>
        <v/>
      </c>
      <c r="R133" s="39"/>
      <c r="V133" s="29">
        <v>40967</v>
      </c>
      <c r="W133" s="19">
        <f t="shared" ca="1" si="79"/>
        <v>3.8671056569890006E-3</v>
      </c>
      <c r="X133" s="17">
        <f t="shared" si="80"/>
        <v>1.255985675980531E-2</v>
      </c>
    </row>
    <row r="134" spans="3:24">
      <c r="C134" s="29">
        <v>40968</v>
      </c>
      <c r="D134" s="19">
        <f ca="1">VLOOKUP(C134,MarketData!$B$7:$C$5000,2)</f>
        <v>835.96</v>
      </c>
      <c r="E134" s="17">
        <f>VLOOKUP('Beta-GARCH'!C134,MarketData!$E$7:$F$5000,2)</f>
        <v>82.709998999999996</v>
      </c>
      <c r="F134" s="17">
        <f t="shared" ca="1" si="76"/>
        <v>107.41121447294043</v>
      </c>
      <c r="G134" s="17">
        <f t="shared" si="77"/>
        <v>116.21469906462555</v>
      </c>
      <c r="H134" s="18" t="str">
        <f t="array" aca="1" ref="H134" ca="1">IF(ROW()-ROW($C$14)&gt;=$C$3,IF($C$8,_xlfn.COVARIANCE.P(OFFSET(E134,-$C$3+1,0):E134/OFFSET(E133,-$C$3+1,0):E133,OFFSET(D134,-$C$3+1,0):D134/OFFSET(D133,-$C$3+1,0):D133)/_xlfn.VAR.P(OFFSET(D134,-$C$3+1,0):D134/OFFSET(D133,-$C$3+1,0):D133),$C$9),"")</f>
        <v/>
      </c>
      <c r="I134" s="19" t="str">
        <f t="array" aca="1" ref="I134" ca="1">IF(ROW()-ROW($C$14)&gt;=$C$3,_xlfn.VAR.P(OFFSET(E134,-$C$3+1,0):E134/OFFSET(E133,-$C$3+1,0):E133),"")</f>
        <v/>
      </c>
      <c r="J134" s="19" t="str">
        <f t="array" aca="1" ref="J134" ca="1">IF(ROW()-ROW($C$14)&gt;=$C$3,_xlfn.VAR.P(OFFSET(D134,-$C$3+1,0):D134/OFFSET(D133,-$C$3+1,0):D133),"")</f>
        <v/>
      </c>
      <c r="K134" s="19" t="e">
        <f t="shared" ca="1" si="78"/>
        <v>#VALUE!</v>
      </c>
      <c r="L134" s="46" t="str">
        <f t="array" aca="1" ref="L134" ca="1">IF(ROW()-ROW($C$14)&lt;$C$3,"",IF(L133="",_xlfn.VAR.P(OFFSET(E134,-$C$3+1,0):E134/OFFSET(E133,-$C$3+1,0):E133),$C$4*L133+$C$5*(1-$C$4)*(E134/E133-1)^2+(1-$C$4)*(1-$C$5)*$C$6))</f>
        <v/>
      </c>
      <c r="M134" s="30" t="str">
        <f t="array" aca="1" ref="M134" ca="1">IF(ROW()-ROW($C$14)&gt;=$C$3,_xlfn.VAR.P(OFFSET(D134,-$C$3+1,0):D134/OFFSET(D133,-$C$3+1,0):D133)*H134^2,"")</f>
        <v/>
      </c>
      <c r="N134" s="17" t="str">
        <f t="shared" ca="1" si="81"/>
        <v/>
      </c>
      <c r="O134" s="18" t="str">
        <f t="shared" ca="1" si="82"/>
        <v/>
      </c>
      <c r="P134" s="18" t="str">
        <f t="shared" ca="1" si="75"/>
        <v/>
      </c>
      <c r="Q134" s="18" t="str">
        <f t="shared" ca="1" si="83"/>
        <v/>
      </c>
      <c r="R134" s="39"/>
      <c r="V134" s="29">
        <v>40968</v>
      </c>
      <c r="W134" s="19">
        <f t="shared" ca="1" si="79"/>
        <v>-3.0054384123652245E-3</v>
      </c>
      <c r="X134" s="17">
        <f t="shared" si="80"/>
        <v>-2.2917932122435203E-2</v>
      </c>
    </row>
    <row r="135" spans="3:24">
      <c r="C135" s="29">
        <v>40969</v>
      </c>
      <c r="D135" s="19">
        <f ca="1">VLOOKUP(C135,MarketData!$B$7:$C$5000,2)</f>
        <v>831.54</v>
      </c>
      <c r="E135" s="17">
        <f>VLOOKUP('Beta-GARCH'!C135,MarketData!$E$7:$F$5000,2)</f>
        <v>83.07</v>
      </c>
      <c r="F135" s="17">
        <f t="shared" ca="1" si="76"/>
        <v>106.84329547206669</v>
      </c>
      <c r="G135" s="17">
        <f t="shared" si="77"/>
        <v>116.72053159253991</v>
      </c>
      <c r="H135" s="18" t="str">
        <f t="array" aca="1" ref="H135" ca="1">IF(ROW()-ROW($C$14)&gt;=$C$3,IF($C$8,_xlfn.COVARIANCE.P(OFFSET(E135,-$C$3+1,0):E135/OFFSET(E134,-$C$3+1,0):E134,OFFSET(D135,-$C$3+1,0):D135/OFFSET(D134,-$C$3+1,0):D134)/_xlfn.VAR.P(OFFSET(D135,-$C$3+1,0):D135/OFFSET(D134,-$C$3+1,0):D134),$C$9),"")</f>
        <v/>
      </c>
      <c r="I135" s="19" t="str">
        <f t="array" aca="1" ref="I135" ca="1">IF(ROW()-ROW($C$14)&gt;=$C$3,_xlfn.VAR.P(OFFSET(E135,-$C$3+1,0):E135/OFFSET(E134,-$C$3+1,0):E134),"")</f>
        <v/>
      </c>
      <c r="J135" s="19" t="str">
        <f t="array" aca="1" ref="J135" ca="1">IF(ROW()-ROW($C$14)&gt;=$C$3,_xlfn.VAR.P(OFFSET(D135,-$C$3+1,0):D135/OFFSET(D134,-$C$3+1,0):D134),"")</f>
        <v/>
      </c>
      <c r="K135" s="19" t="e">
        <f t="shared" ca="1" si="78"/>
        <v>#VALUE!</v>
      </c>
      <c r="L135" s="46" t="str">
        <f t="array" aca="1" ref="L135" ca="1">IF(ROW()-ROW($C$14)&lt;$C$3,"",IF(L134="",_xlfn.VAR.P(OFFSET(E135,-$C$3+1,0):E135/OFFSET(E134,-$C$3+1,0):E134),$C$4*L134+$C$5*(1-$C$4)*(E135/E134-1)^2+(1-$C$4)*(1-$C$5)*$C$6))</f>
        <v/>
      </c>
      <c r="M135" s="30" t="str">
        <f t="array" aca="1" ref="M135" ca="1">IF(ROW()-ROW($C$14)&gt;=$C$3,_xlfn.VAR.P(OFFSET(D135,-$C$3+1,0):D135/OFFSET(D134,-$C$3+1,0):D134)*H135^2,"")</f>
        <v/>
      </c>
      <c r="N135" s="17" t="str">
        <f t="shared" ca="1" si="81"/>
        <v/>
      </c>
      <c r="O135" s="18" t="str">
        <f t="shared" ca="1" si="82"/>
        <v/>
      </c>
      <c r="P135" s="18" t="str">
        <f t="shared" ca="1" si="75"/>
        <v/>
      </c>
      <c r="Q135" s="18" t="str">
        <f t="shared" ca="1" si="83"/>
        <v/>
      </c>
      <c r="R135" s="39"/>
      <c r="V135" s="29">
        <v>40969</v>
      </c>
      <c r="W135" s="19">
        <f t="shared" ca="1" si="79"/>
        <v>-5.2873343222165081E-3</v>
      </c>
      <c r="X135" s="17">
        <f t="shared" si="80"/>
        <v>4.3525692703731966E-3</v>
      </c>
    </row>
    <row r="136" spans="3:24">
      <c r="C136" s="29">
        <v>40970</v>
      </c>
      <c r="D136" s="19">
        <f ca="1">VLOOKUP(C136,MarketData!$B$7:$C$5000,2)</f>
        <v>837.82</v>
      </c>
      <c r="E136" s="17">
        <f>VLOOKUP('Beta-GARCH'!C136,MarketData!$E$7:$F$5000,2)</f>
        <v>81.569999999999993</v>
      </c>
      <c r="F136" s="17">
        <f t="shared" ca="1" si="76"/>
        <v>107.65020301176963</v>
      </c>
      <c r="G136" s="17">
        <f t="shared" si="77"/>
        <v>114.61290191409029</v>
      </c>
      <c r="H136" s="18" t="str">
        <f t="array" aca="1" ref="H136" ca="1">IF(ROW()-ROW($C$14)&gt;=$C$3,IF($C$8,_xlfn.COVARIANCE.P(OFFSET(E136,-$C$3+1,0):E136/OFFSET(E135,-$C$3+1,0):E135,OFFSET(D136,-$C$3+1,0):D136/OFFSET(D135,-$C$3+1,0):D135)/_xlfn.VAR.P(OFFSET(D136,-$C$3+1,0):D136/OFFSET(D135,-$C$3+1,0):D135),$C$9),"")</f>
        <v/>
      </c>
      <c r="I136" s="19" t="str">
        <f t="array" aca="1" ref="I136" ca="1">IF(ROW()-ROW($C$14)&gt;=$C$3,_xlfn.VAR.P(OFFSET(E136,-$C$3+1,0):E136/OFFSET(E135,-$C$3+1,0):E135),"")</f>
        <v/>
      </c>
      <c r="J136" s="19" t="str">
        <f t="array" aca="1" ref="J136" ca="1">IF(ROW()-ROW($C$14)&gt;=$C$3,_xlfn.VAR.P(OFFSET(D136,-$C$3+1,0):D136/OFFSET(D135,-$C$3+1,0):D135),"")</f>
        <v/>
      </c>
      <c r="K136" s="19" t="e">
        <f t="shared" ca="1" si="78"/>
        <v>#VALUE!</v>
      </c>
      <c r="L136" s="46" t="str">
        <f t="array" aca="1" ref="L136" ca="1">IF(ROW()-ROW($C$14)&lt;$C$3,"",IF(L135="",_xlfn.VAR.P(OFFSET(E136,-$C$3+1,0):E136/OFFSET(E135,-$C$3+1,0):E135),$C$4*L135+$C$5*(1-$C$4)*(E136/E135-1)^2+(1-$C$4)*(1-$C$5)*$C$6))</f>
        <v/>
      </c>
      <c r="M136" s="30" t="str">
        <f t="array" aca="1" ref="M136" ca="1">IF(ROW()-ROW($C$14)&gt;=$C$3,_xlfn.VAR.P(OFFSET(D136,-$C$3+1,0):D136/OFFSET(D135,-$C$3+1,0):D135)*H136^2,"")</f>
        <v/>
      </c>
      <c r="N136" s="17" t="str">
        <f t="shared" ca="1" si="81"/>
        <v/>
      </c>
      <c r="O136" s="18" t="str">
        <f t="shared" ca="1" si="82"/>
        <v/>
      </c>
      <c r="P136" s="18" t="str">
        <f t="shared" ca="1" si="75"/>
        <v/>
      </c>
      <c r="Q136" s="18" t="str">
        <f t="shared" ca="1" si="83"/>
        <v/>
      </c>
      <c r="R136" s="39"/>
      <c r="V136" s="29">
        <v>40970</v>
      </c>
      <c r="W136" s="19">
        <f t="shared" ca="1" si="79"/>
        <v>7.5522524472666497E-3</v>
      </c>
      <c r="X136" s="17">
        <f t="shared" si="80"/>
        <v>-1.8057060310581408E-2</v>
      </c>
    </row>
    <row r="137" spans="3:24">
      <c r="C137" s="29">
        <v>40973</v>
      </c>
      <c r="D137" s="19">
        <f ca="1">VLOOKUP(C137,MarketData!$B$7:$C$5000,2)</f>
        <v>832.86</v>
      </c>
      <c r="E137" s="17">
        <f>VLOOKUP('Beta-GARCH'!C137,MarketData!$E$7:$F$5000,2)</f>
        <v>81.239998</v>
      </c>
      <c r="F137" s="17">
        <f t="shared" ca="1" si="76"/>
        <v>107.0129002415584</v>
      </c>
      <c r="G137" s="17">
        <f t="shared" si="77"/>
        <v>114.14922057465847</v>
      </c>
      <c r="H137" s="18" t="str">
        <f t="array" aca="1" ref="H137" ca="1">IF(ROW()-ROW($C$14)&gt;=$C$3,IF($C$8,_xlfn.COVARIANCE.P(OFFSET(E137,-$C$3+1,0):E137/OFFSET(E136,-$C$3+1,0):E136,OFFSET(D137,-$C$3+1,0):D137/OFFSET(D136,-$C$3+1,0):D136)/_xlfn.VAR.P(OFFSET(D137,-$C$3+1,0):D137/OFFSET(D136,-$C$3+1,0):D136),$C$9),"")</f>
        <v/>
      </c>
      <c r="I137" s="19" t="str">
        <f t="array" aca="1" ref="I137" ca="1">IF(ROW()-ROW($C$14)&gt;=$C$3,_xlfn.VAR.P(OFFSET(E137,-$C$3+1,0):E137/OFFSET(E136,-$C$3+1,0):E136),"")</f>
        <v/>
      </c>
      <c r="J137" s="19" t="str">
        <f t="array" aca="1" ref="J137" ca="1">IF(ROW()-ROW($C$14)&gt;=$C$3,_xlfn.VAR.P(OFFSET(D137,-$C$3+1,0):D137/OFFSET(D136,-$C$3+1,0):D136),"")</f>
        <v/>
      </c>
      <c r="K137" s="19" t="e">
        <f t="shared" ca="1" si="78"/>
        <v>#VALUE!</v>
      </c>
      <c r="L137" s="46" t="str">
        <f t="array" aca="1" ref="L137" ca="1">IF(ROW()-ROW($C$14)&lt;$C$3,"",IF(L136="",_xlfn.VAR.P(OFFSET(E137,-$C$3+1,0):E137/OFFSET(E136,-$C$3+1,0):E136),$C$4*L136+$C$5*(1-$C$4)*(E137/E136-1)^2+(1-$C$4)*(1-$C$5)*$C$6))</f>
        <v/>
      </c>
      <c r="M137" s="30" t="str">
        <f t="array" aca="1" ref="M137" ca="1">IF(ROW()-ROW($C$14)&gt;=$C$3,_xlfn.VAR.P(OFFSET(D137,-$C$3+1,0):D137/OFFSET(D136,-$C$3+1,0):D136)*H137^2,"")</f>
        <v/>
      </c>
      <c r="N137" s="17" t="str">
        <f t="shared" ca="1" si="81"/>
        <v/>
      </c>
      <c r="O137" s="18" t="str">
        <f t="shared" ca="1" si="82"/>
        <v/>
      </c>
      <c r="P137" s="18" t="str">
        <f t="shared" ca="1" si="75"/>
        <v/>
      </c>
      <c r="Q137" s="18" t="str">
        <f t="shared" ca="1" si="83"/>
        <v/>
      </c>
      <c r="R137" s="39"/>
      <c r="V137" s="29">
        <v>40973</v>
      </c>
      <c r="W137" s="19">
        <f t="shared" ca="1" si="79"/>
        <v>-5.9201260413931367E-3</v>
      </c>
      <c r="X137" s="17">
        <f t="shared" si="80"/>
        <v>-4.0456295206570125E-3</v>
      </c>
    </row>
    <row r="138" spans="3:24">
      <c r="C138" s="29">
        <v>40974</v>
      </c>
      <c r="D138" s="19">
        <f ca="1">VLOOKUP(C138,MarketData!$B$7:$C$5000,2)</f>
        <v>827.35</v>
      </c>
      <c r="E138" s="17">
        <f>VLOOKUP('Beta-GARCH'!C138,MarketData!$E$7:$F$5000,2)</f>
        <v>80.150002000000001</v>
      </c>
      <c r="F138" s="17">
        <f t="shared" ca="1" si="76"/>
        <v>106.30492881739229</v>
      </c>
      <c r="G138" s="17">
        <f t="shared" si="77"/>
        <v>112.61768196199756</v>
      </c>
      <c r="H138" s="18" t="str">
        <f t="array" aca="1" ref="H138" ca="1">IF(ROW()-ROW($C$14)&gt;=$C$3,IF($C$8,_xlfn.COVARIANCE.P(OFFSET(E138,-$C$3+1,0):E138/OFFSET(E137,-$C$3+1,0):E137,OFFSET(D138,-$C$3+1,0):D138/OFFSET(D137,-$C$3+1,0):D137)/_xlfn.VAR.P(OFFSET(D138,-$C$3+1,0):D138/OFFSET(D137,-$C$3+1,0):D137),$C$9),"")</f>
        <v/>
      </c>
      <c r="I138" s="19" t="str">
        <f t="array" aca="1" ref="I138" ca="1">IF(ROW()-ROW($C$14)&gt;=$C$3,_xlfn.VAR.P(OFFSET(E138,-$C$3+1,0):E138/OFFSET(E137,-$C$3+1,0):E137),"")</f>
        <v/>
      </c>
      <c r="J138" s="19" t="str">
        <f t="array" aca="1" ref="J138" ca="1">IF(ROW()-ROW($C$14)&gt;=$C$3,_xlfn.VAR.P(OFFSET(D138,-$C$3+1,0):D138/OFFSET(D137,-$C$3+1,0):D137),"")</f>
        <v/>
      </c>
      <c r="K138" s="19" t="e">
        <f t="shared" ca="1" si="78"/>
        <v>#VALUE!</v>
      </c>
      <c r="L138" s="46" t="str">
        <f t="array" aca="1" ref="L138" ca="1">IF(ROW()-ROW($C$14)&lt;$C$3,"",IF(L137="",_xlfn.VAR.P(OFFSET(E138,-$C$3+1,0):E138/OFFSET(E137,-$C$3+1,0):E137),$C$4*L137+$C$5*(1-$C$4)*(E138/E137-1)^2+(1-$C$4)*(1-$C$5)*$C$6))</f>
        <v/>
      </c>
      <c r="M138" s="30" t="str">
        <f t="array" aca="1" ref="M138" ca="1">IF(ROW()-ROW($C$14)&gt;=$C$3,_xlfn.VAR.P(OFFSET(D138,-$C$3+1,0):D138/OFFSET(D137,-$C$3+1,0):D137)*H138^2,"")</f>
        <v/>
      </c>
      <c r="N138" s="17" t="str">
        <f t="shared" ca="1" si="81"/>
        <v/>
      </c>
      <c r="O138" s="18" t="str">
        <f t="shared" ca="1" si="82"/>
        <v/>
      </c>
      <c r="P138" s="18" t="str">
        <f t="shared" ca="1" si="75"/>
        <v/>
      </c>
      <c r="Q138" s="18" t="str">
        <f t="shared" ca="1" si="83"/>
        <v/>
      </c>
      <c r="R138" s="39"/>
      <c r="V138" s="29">
        <v>40974</v>
      </c>
      <c r="W138" s="19">
        <f t="shared" ca="1" si="79"/>
        <v>-6.6157577504022402E-3</v>
      </c>
      <c r="X138" s="17">
        <f t="shared" si="80"/>
        <v>-1.3416987036361072E-2</v>
      </c>
    </row>
    <row r="139" spans="3:24">
      <c r="C139" s="29">
        <v>40975</v>
      </c>
      <c r="D139" s="19">
        <f ca="1">VLOOKUP(C139,MarketData!$B$7:$C$5000,2)</f>
        <v>822.71</v>
      </c>
      <c r="E139" s="17">
        <f>VLOOKUP('Beta-GARCH'!C139,MarketData!$E$7:$F$5000,2)</f>
        <v>80.720000999999996</v>
      </c>
      <c r="F139" s="17">
        <f t="shared" ca="1" si="76"/>
        <v>105.70874235493662</v>
      </c>
      <c r="G139" s="17">
        <f t="shared" si="77"/>
        <v>113.41857983472195</v>
      </c>
      <c r="H139" s="18" t="str">
        <f t="array" aca="1" ref="H139" ca="1">IF(ROW()-ROW($C$14)&gt;=$C$3,IF($C$8,_xlfn.COVARIANCE.P(OFFSET(E139,-$C$3+1,0):E139/OFFSET(E138,-$C$3+1,0):E138,OFFSET(D139,-$C$3+1,0):D139/OFFSET(D138,-$C$3+1,0):D138)/_xlfn.VAR.P(OFFSET(D139,-$C$3+1,0):D139/OFFSET(D138,-$C$3+1,0):D138),$C$9),"")</f>
        <v/>
      </c>
      <c r="I139" s="19" t="str">
        <f t="array" aca="1" ref="I139" ca="1">IF(ROW()-ROW($C$14)&gt;=$C$3,_xlfn.VAR.P(OFFSET(E139,-$C$3+1,0):E139/OFFSET(E138,-$C$3+1,0):E138),"")</f>
        <v/>
      </c>
      <c r="J139" s="19" t="str">
        <f t="array" aca="1" ref="J139" ca="1">IF(ROW()-ROW($C$14)&gt;=$C$3,_xlfn.VAR.P(OFFSET(D139,-$C$3+1,0):D139/OFFSET(D138,-$C$3+1,0):D138),"")</f>
        <v/>
      </c>
      <c r="K139" s="19" t="e">
        <f t="shared" ca="1" si="78"/>
        <v>#VALUE!</v>
      </c>
      <c r="L139" s="46" t="str">
        <f t="array" aca="1" ref="L139" ca="1">IF(ROW()-ROW($C$14)&lt;$C$3,"",IF(L138="",_xlfn.VAR.P(OFFSET(E139,-$C$3+1,0):E139/OFFSET(E138,-$C$3+1,0):E138),$C$4*L138+$C$5*(1-$C$4)*(E139/E138-1)^2+(1-$C$4)*(1-$C$5)*$C$6))</f>
        <v/>
      </c>
      <c r="M139" s="30" t="str">
        <f t="array" aca="1" ref="M139" ca="1">IF(ROW()-ROW($C$14)&gt;=$C$3,_xlfn.VAR.P(OFFSET(D139,-$C$3+1,0):D139/OFFSET(D138,-$C$3+1,0):D138)*H139^2,"")</f>
        <v/>
      </c>
      <c r="N139" s="17" t="str">
        <f t="shared" ca="1" si="81"/>
        <v/>
      </c>
      <c r="O139" s="18" t="str">
        <f t="shared" ca="1" si="82"/>
        <v/>
      </c>
      <c r="P139" s="18" t="str">
        <f t="shared" ca="1" si="75"/>
        <v/>
      </c>
      <c r="Q139" s="18" t="str">
        <f t="shared" ca="1" si="83"/>
        <v/>
      </c>
      <c r="R139" s="39"/>
      <c r="V139" s="29">
        <v>40975</v>
      </c>
      <c r="W139" s="19">
        <f t="shared" ca="1" si="79"/>
        <v>-5.6082673596422605E-3</v>
      </c>
      <c r="X139" s="17">
        <f t="shared" si="80"/>
        <v>7.111652972884519E-3</v>
      </c>
    </row>
    <row r="140" spans="3:24">
      <c r="C140" s="29">
        <v>40976</v>
      </c>
      <c r="D140" s="19">
        <f ca="1">VLOOKUP(C140,MarketData!$B$7:$C$5000,2)</f>
        <v>836.16</v>
      </c>
      <c r="E140" s="17">
        <f>VLOOKUP('Beta-GARCH'!C140,MarketData!$E$7:$F$5000,2)</f>
        <v>82.519997000000004</v>
      </c>
      <c r="F140" s="17">
        <f t="shared" ca="1" si="76"/>
        <v>107.43691216528765</v>
      </c>
      <c r="G140" s="17">
        <f t="shared" si="77"/>
        <v>115.9477298285157</v>
      </c>
      <c r="H140" s="18" t="str">
        <f t="array" aca="1" ref="H140" ca="1">IF(ROW()-ROW($C$14)&gt;=$C$3,IF($C$8,_xlfn.COVARIANCE.P(OFFSET(E140,-$C$3+1,0):E140/OFFSET(E139,-$C$3+1,0):E139,OFFSET(D140,-$C$3+1,0):D140/OFFSET(D139,-$C$3+1,0):D139)/_xlfn.VAR.P(OFFSET(D140,-$C$3+1,0):D140/OFFSET(D139,-$C$3+1,0):D139),$C$9),"")</f>
        <v/>
      </c>
      <c r="I140" s="19" t="str">
        <f t="array" aca="1" ref="I140" ca="1">IF(ROW()-ROW($C$14)&gt;=$C$3,_xlfn.VAR.P(OFFSET(E140,-$C$3+1,0):E140/OFFSET(E139,-$C$3+1,0):E139),"")</f>
        <v/>
      </c>
      <c r="J140" s="19" t="str">
        <f t="array" aca="1" ref="J140" ca="1">IF(ROW()-ROW($C$14)&gt;=$C$3,_xlfn.VAR.P(OFFSET(D140,-$C$3+1,0):D140/OFFSET(D139,-$C$3+1,0):D139),"")</f>
        <v/>
      </c>
      <c r="K140" s="19" t="e">
        <f t="shared" ca="1" si="78"/>
        <v>#VALUE!</v>
      </c>
      <c r="L140" s="46" t="str">
        <f t="array" aca="1" ref="L140" ca="1">IF(ROW()-ROW($C$14)&lt;$C$3,"",IF(L139="",_xlfn.VAR.P(OFFSET(E140,-$C$3+1,0):E140/OFFSET(E139,-$C$3+1,0):E139),$C$4*L139+$C$5*(1-$C$4)*(E140/E139-1)^2+(1-$C$4)*(1-$C$5)*$C$6))</f>
        <v/>
      </c>
      <c r="M140" s="30" t="str">
        <f t="array" aca="1" ref="M140" ca="1">IF(ROW()-ROW($C$14)&gt;=$C$3,_xlfn.VAR.P(OFFSET(D140,-$C$3+1,0):D140/OFFSET(D139,-$C$3+1,0):D139)*H140^2,"")</f>
        <v/>
      </c>
      <c r="N140" s="17" t="str">
        <f t="shared" ca="1" si="81"/>
        <v/>
      </c>
      <c r="O140" s="18" t="str">
        <f t="shared" ca="1" si="82"/>
        <v/>
      </c>
      <c r="P140" s="18" t="str">
        <f t="shared" ca="1" si="75"/>
        <v/>
      </c>
      <c r="Q140" s="18" t="str">
        <f t="shared" ca="1" si="83"/>
        <v/>
      </c>
      <c r="R140" s="39"/>
      <c r="V140" s="29">
        <v>40976</v>
      </c>
      <c r="W140" s="19">
        <f t="shared" ca="1" si="79"/>
        <v>1.63484095246198E-2</v>
      </c>
      <c r="X140" s="17">
        <f t="shared" si="80"/>
        <v>2.2299256413537583E-2</v>
      </c>
    </row>
    <row r="141" spans="3:24">
      <c r="C141" s="29">
        <v>40977</v>
      </c>
      <c r="D141" s="19">
        <f ca="1">VLOOKUP(C141,MarketData!$B$7:$C$5000,2)</f>
        <v>848.71</v>
      </c>
      <c r="E141" s="17">
        <f>VLOOKUP('Beta-GARCH'!C141,MarketData!$E$7:$F$5000,2)</f>
        <v>83.809997999999993</v>
      </c>
      <c r="F141" s="17">
        <f t="shared" ca="1" si="76"/>
        <v>109.04944236007616</v>
      </c>
      <c r="G141" s="17">
        <f t="shared" si="77"/>
        <v>117.76029275706883</v>
      </c>
      <c r="H141" s="18" t="str">
        <f t="array" aca="1" ref="H141" ca="1">IF(ROW()-ROW($C$14)&gt;=$C$3,IF($C$8,_xlfn.COVARIANCE.P(OFFSET(E141,-$C$3+1,0):E141/OFFSET(E140,-$C$3+1,0):E140,OFFSET(D141,-$C$3+1,0):D141/OFFSET(D140,-$C$3+1,0):D140)/_xlfn.VAR.P(OFFSET(D141,-$C$3+1,0):D141/OFFSET(D140,-$C$3+1,0):D140),$C$9),"")</f>
        <v/>
      </c>
      <c r="I141" s="19" t="str">
        <f t="array" aca="1" ref="I141" ca="1">IF(ROW()-ROW($C$14)&gt;=$C$3,_xlfn.VAR.P(OFFSET(E141,-$C$3+1,0):E141/OFFSET(E140,-$C$3+1,0):E140),"")</f>
        <v/>
      </c>
      <c r="J141" s="19" t="str">
        <f t="array" aca="1" ref="J141" ca="1">IF(ROW()-ROW($C$14)&gt;=$C$3,_xlfn.VAR.P(OFFSET(D141,-$C$3+1,0):D141/OFFSET(D140,-$C$3+1,0):D140),"")</f>
        <v/>
      </c>
      <c r="K141" s="19" t="e">
        <f t="shared" ca="1" si="78"/>
        <v>#VALUE!</v>
      </c>
      <c r="L141" s="46" t="str">
        <f t="array" aca="1" ref="L141" ca="1">IF(ROW()-ROW($C$14)&lt;$C$3,"",IF(L140="",_xlfn.VAR.P(OFFSET(E141,-$C$3+1,0):E141/OFFSET(E140,-$C$3+1,0):E140),$C$4*L140+$C$5*(1-$C$4)*(E141/E140-1)^2+(1-$C$4)*(1-$C$5)*$C$6))</f>
        <v/>
      </c>
      <c r="M141" s="30" t="str">
        <f t="array" aca="1" ref="M141" ca="1">IF(ROW()-ROW($C$14)&gt;=$C$3,_xlfn.VAR.P(OFFSET(D141,-$C$3+1,0):D141/OFFSET(D140,-$C$3+1,0):D140)*H141^2,"")</f>
        <v/>
      </c>
      <c r="N141" s="17" t="str">
        <f t="shared" ca="1" si="81"/>
        <v/>
      </c>
      <c r="O141" s="18" t="str">
        <f t="shared" ca="1" si="82"/>
        <v/>
      </c>
      <c r="P141" s="18" t="str">
        <f t="shared" ca="1" si="75"/>
        <v/>
      </c>
      <c r="Q141" s="18" t="str">
        <f t="shared" ca="1" si="83"/>
        <v/>
      </c>
      <c r="R141" s="39"/>
      <c r="V141" s="29">
        <v>40977</v>
      </c>
      <c r="W141" s="19">
        <f t="shared" ca="1" si="79"/>
        <v>1.5009089169536916E-2</v>
      </c>
      <c r="X141" s="17">
        <f t="shared" si="80"/>
        <v>1.5632586608067767E-2</v>
      </c>
    </row>
    <row r="142" spans="3:24">
      <c r="C142" s="29">
        <v>40980</v>
      </c>
      <c r="D142" s="19">
        <f ca="1">VLOOKUP(C142,MarketData!$B$7:$C$5000,2)</f>
        <v>845.28</v>
      </c>
      <c r="E142" s="17">
        <f>VLOOKUP('Beta-GARCH'!C142,MarketData!$E$7:$F$5000,2)</f>
        <v>82.779999000000004</v>
      </c>
      <c r="F142" s="17">
        <f t="shared" ca="1" si="76"/>
        <v>108.60872693632119</v>
      </c>
      <c r="G142" s="17">
        <f t="shared" si="77"/>
        <v>116.31305511628656</v>
      </c>
      <c r="H142" s="18" t="str">
        <f t="array" aca="1" ref="H142" ca="1">IF(ROW()-ROW($C$14)&gt;=$C$3,IF($C$8,_xlfn.COVARIANCE.P(OFFSET(E142,-$C$3+1,0):E142/OFFSET(E141,-$C$3+1,0):E141,OFFSET(D142,-$C$3+1,0):D142/OFFSET(D141,-$C$3+1,0):D141)/_xlfn.VAR.P(OFFSET(D142,-$C$3+1,0):D142/OFFSET(D141,-$C$3+1,0):D141),$C$9),"")</f>
        <v/>
      </c>
      <c r="I142" s="19" t="str">
        <f t="array" aca="1" ref="I142" ca="1">IF(ROW()-ROW($C$14)&gt;=$C$3,_xlfn.VAR.P(OFFSET(E142,-$C$3+1,0):E142/OFFSET(E141,-$C$3+1,0):E141),"")</f>
        <v/>
      </c>
      <c r="J142" s="19" t="str">
        <f t="array" aca="1" ref="J142" ca="1">IF(ROW()-ROW($C$14)&gt;=$C$3,_xlfn.VAR.P(OFFSET(D142,-$C$3+1,0):D142/OFFSET(D141,-$C$3+1,0):D141),"")</f>
        <v/>
      </c>
      <c r="K142" s="19" t="e">
        <f t="shared" ca="1" si="78"/>
        <v>#VALUE!</v>
      </c>
      <c r="L142" s="46" t="str">
        <f t="array" aca="1" ref="L142" ca="1">IF(ROW()-ROW($C$14)&lt;$C$3,"",IF(L141="",_xlfn.VAR.P(OFFSET(E142,-$C$3+1,0):E142/OFFSET(E141,-$C$3+1,0):E141),$C$4*L141+$C$5*(1-$C$4)*(E142/E141-1)^2+(1-$C$4)*(1-$C$5)*$C$6))</f>
        <v/>
      </c>
      <c r="M142" s="30" t="str">
        <f t="array" aca="1" ref="M142" ca="1">IF(ROW()-ROW($C$14)&gt;=$C$3,_xlfn.VAR.P(OFFSET(D142,-$C$3+1,0):D142/OFFSET(D141,-$C$3+1,0):D141)*H142^2,"")</f>
        <v/>
      </c>
      <c r="N142" s="17" t="str">
        <f t="shared" ca="1" si="81"/>
        <v/>
      </c>
      <c r="O142" s="18" t="str">
        <f t="shared" ca="1" si="82"/>
        <v/>
      </c>
      <c r="P142" s="18" t="str">
        <f t="shared" ca="1" si="75"/>
        <v/>
      </c>
      <c r="Q142" s="18" t="str">
        <f t="shared" ca="1" si="83"/>
        <v/>
      </c>
      <c r="R142" s="39"/>
      <c r="V142" s="29">
        <v>40980</v>
      </c>
      <c r="W142" s="19">
        <f t="shared" ca="1" si="79"/>
        <v>-4.0414275783248188E-3</v>
      </c>
      <c r="X142" s="17">
        <f t="shared" si="80"/>
        <v>-1.2289691260939928E-2</v>
      </c>
    </row>
    <row r="143" spans="3:24">
      <c r="C143" s="29">
        <v>40981</v>
      </c>
      <c r="D143" s="19">
        <f ca="1">VLOOKUP(C143,MarketData!$B$7:$C$5000,2)</f>
        <v>845.33</v>
      </c>
      <c r="E143" s="17">
        <f>VLOOKUP('Beta-GARCH'!C143,MarketData!$E$7:$F$5000,2)</f>
        <v>83.970000999999996</v>
      </c>
      <c r="F143" s="17">
        <f t="shared" ca="1" si="76"/>
        <v>108.615151359408</v>
      </c>
      <c r="G143" s="17">
        <f t="shared" si="77"/>
        <v>117.98511080469616</v>
      </c>
      <c r="H143" s="18" t="str">
        <f t="array" aca="1" ref="H143" ca="1">IF(ROW()-ROW($C$14)&gt;=$C$3,IF($C$8,_xlfn.COVARIANCE.P(OFFSET(E143,-$C$3+1,0):E143/OFFSET(E142,-$C$3+1,0):E142,OFFSET(D143,-$C$3+1,0):D143/OFFSET(D142,-$C$3+1,0):D142)/_xlfn.VAR.P(OFFSET(D143,-$C$3+1,0):D143/OFFSET(D142,-$C$3+1,0):D142),$C$9),"")</f>
        <v/>
      </c>
      <c r="I143" s="19" t="str">
        <f t="array" aca="1" ref="I143" ca="1">IF(ROW()-ROW($C$14)&gt;=$C$3,_xlfn.VAR.P(OFFSET(E143,-$C$3+1,0):E143/OFFSET(E142,-$C$3+1,0):E142),"")</f>
        <v/>
      </c>
      <c r="J143" s="19" t="str">
        <f t="array" aca="1" ref="J143" ca="1">IF(ROW()-ROW($C$14)&gt;=$C$3,_xlfn.VAR.P(OFFSET(D143,-$C$3+1,0):D143/OFFSET(D142,-$C$3+1,0):D142),"")</f>
        <v/>
      </c>
      <c r="K143" s="19" t="e">
        <f t="shared" ca="1" si="78"/>
        <v>#VALUE!</v>
      </c>
      <c r="L143" s="46" t="str">
        <f t="array" aca="1" ref="L143" ca="1">IF(ROW()-ROW($C$14)&lt;$C$3,"",IF(L142="",_xlfn.VAR.P(OFFSET(E143,-$C$3+1,0):E143/OFFSET(E142,-$C$3+1,0):E142),$C$4*L142+$C$5*(1-$C$4)*(E143/E142-1)^2+(1-$C$4)*(1-$C$5)*$C$6))</f>
        <v/>
      </c>
      <c r="M143" s="30" t="str">
        <f t="array" aca="1" ref="M143" ca="1">IF(ROW()-ROW($C$14)&gt;=$C$3,_xlfn.VAR.P(OFFSET(D143,-$C$3+1,0):D143/OFFSET(D142,-$C$3+1,0):D142)*H143^2,"")</f>
        <v/>
      </c>
      <c r="N143" s="17" t="str">
        <f t="shared" ca="1" si="81"/>
        <v/>
      </c>
      <c r="O143" s="18" t="str">
        <f t="shared" ca="1" si="82"/>
        <v/>
      </c>
      <c r="P143" s="18" t="str">
        <f t="shared" ref="P143:P206" ca="1" si="84">IF(ROW()-ROW($C$14)&gt;=$C$3,$C$7*(E143/E142-1),"")</f>
        <v/>
      </c>
      <c r="Q143" s="18" t="str">
        <f t="shared" ca="1" si="83"/>
        <v/>
      </c>
      <c r="R143" s="39"/>
      <c r="V143" s="29">
        <v>40981</v>
      </c>
      <c r="W143" s="19">
        <f t="shared" ca="1" si="79"/>
        <v>5.9151996971484877E-5</v>
      </c>
      <c r="X143" s="17">
        <f t="shared" si="80"/>
        <v>1.4375477342056797E-2</v>
      </c>
    </row>
    <row r="144" spans="3:24">
      <c r="C144" s="29">
        <v>40982</v>
      </c>
      <c r="D144" s="19">
        <f>VLOOKUP(C144,MarketData!$B$7:$C$5000,2)</f>
        <v>857.11</v>
      </c>
      <c r="E144" s="17">
        <f>VLOOKUP('Beta-GARCH'!C144,MarketData!$E$7:$F$5000,2)</f>
        <v>83.540001000000004</v>
      </c>
      <c r="F144" s="17">
        <f t="shared" ref="F144:F207" ca="1" si="85">F143*D144/D143</f>
        <v>110.12874543865968</v>
      </c>
      <c r="G144" s="17">
        <f t="shared" ref="G144:G207" si="86">G143*E144/E143</f>
        <v>117.38092363020729</v>
      </c>
      <c r="H144" s="18" t="str">
        <f t="array" aca="1" ref="H144" ca="1">IF(ROW()-ROW($C$14)&gt;=$C$3,IF($C$8,_xlfn.COVARIANCE.P(OFFSET(E144,-$C$3+1,0):E144/OFFSET(E143,-$C$3+1,0):E143,OFFSET(D144,-$C$3+1,0):D144/OFFSET(D143,-$C$3+1,0):D143)/_xlfn.VAR.P(OFFSET(D144,-$C$3+1,0):D144/OFFSET(D143,-$C$3+1,0):D143),$C$9),"")</f>
        <v/>
      </c>
      <c r="I144" s="19" t="str">
        <f t="array" aca="1" ref="I144" ca="1">IF(ROW()-ROW($C$14)&gt;=$C$3,_xlfn.VAR.P(OFFSET(E144,-$C$3+1,0):E144/OFFSET(E143,-$C$3+1,0):E143),"")</f>
        <v/>
      </c>
      <c r="J144" s="19" t="str">
        <f t="array" aca="1" ref="J144" ca="1">IF(ROW()-ROW($C$14)&gt;=$C$3,_xlfn.VAR.P(OFFSET(D144,-$C$3+1,0):D144/OFFSET(D143,-$C$3+1,0):D143),"")</f>
        <v/>
      </c>
      <c r="K144" s="19" t="e">
        <f t="shared" ref="K144:K207" ca="1" si="87">H144/I144*J144</f>
        <v>#VALUE!</v>
      </c>
      <c r="L144" s="46" t="str">
        <f t="array" aca="1" ref="L144" ca="1">IF(ROW()-ROW($C$14)&lt;$C$3,"",IF(L143="",_xlfn.VAR.P(OFFSET(E144,-$C$3+1,0):E144/OFFSET(E143,-$C$3+1,0):E143),$C$4*L143+$C$5*(1-$C$4)*(E144/E143-1)^2+(1-$C$4)*(1-$C$5)*$C$6))</f>
        <v/>
      </c>
      <c r="M144" s="30" t="str">
        <f t="array" aca="1" ref="M144" ca="1">IF(ROW()-ROW($C$14)&gt;=$C$3,_xlfn.VAR.P(OFFSET(D144,-$C$3+1,0):D144/OFFSET(D143,-$C$3+1,0):D143)*H144^2,"")</f>
        <v/>
      </c>
      <c r="N144" s="17" t="str">
        <f t="shared" ca="1" si="81"/>
        <v/>
      </c>
      <c r="O144" s="18" t="str">
        <f t="shared" ca="1" si="82"/>
        <v/>
      </c>
      <c r="P144" s="18" t="str">
        <f t="shared" ca="1" si="84"/>
        <v/>
      </c>
      <c r="Q144" s="18" t="str">
        <f t="shared" ca="1" si="83"/>
        <v/>
      </c>
      <c r="R144" s="39"/>
      <c r="V144" s="29">
        <v>40982</v>
      </c>
      <c r="W144" s="19">
        <f t="shared" ref="W144:W207" ca="1" si="88">D144/D143-1</f>
        <v>1.3935386180544906E-2</v>
      </c>
      <c r="X144" s="17">
        <f t="shared" ref="X144:X207" si="89">E144/E143-1</f>
        <v>-5.1208764425284548E-3</v>
      </c>
    </row>
    <row r="145" spans="3:24">
      <c r="C145" s="29">
        <v>40983</v>
      </c>
      <c r="D145" s="19">
        <f>VLOOKUP(C145,MarketData!$B$7:$C$5000,2)</f>
        <v>863.61</v>
      </c>
      <c r="E145" s="17">
        <f>VLOOKUP('Beta-GARCH'!C145,MarketData!$E$7:$F$5000,2)</f>
        <v>85.339995999999999</v>
      </c>
      <c r="F145" s="17">
        <f t="shared" ca="1" si="85"/>
        <v>110.96392043994456</v>
      </c>
      <c r="G145" s="17">
        <f t="shared" si="86"/>
        <v>119.91007221891456</v>
      </c>
      <c r="H145" s="18" t="str">
        <f t="array" aca="1" ref="H145" ca="1">IF(ROW()-ROW($C$14)&gt;=$C$3,IF($C$8,_xlfn.COVARIANCE.P(OFFSET(E145,-$C$3+1,0):E145/OFFSET(E144,-$C$3+1,0):E144,OFFSET(D145,-$C$3+1,0):D145/OFFSET(D144,-$C$3+1,0):D144)/_xlfn.VAR.P(OFFSET(D145,-$C$3+1,0):D145/OFFSET(D144,-$C$3+1,0):D144),$C$9),"")</f>
        <v/>
      </c>
      <c r="I145" s="19" t="str">
        <f t="array" aca="1" ref="I145" ca="1">IF(ROW()-ROW($C$14)&gt;=$C$3,_xlfn.VAR.P(OFFSET(E145,-$C$3+1,0):E145/OFFSET(E144,-$C$3+1,0):E144),"")</f>
        <v/>
      </c>
      <c r="J145" s="19" t="str">
        <f t="array" aca="1" ref="J145" ca="1">IF(ROW()-ROW($C$14)&gt;=$C$3,_xlfn.VAR.P(OFFSET(D145,-$C$3+1,0):D145/OFFSET(D144,-$C$3+1,0):D144),"")</f>
        <v/>
      </c>
      <c r="K145" s="19" t="e">
        <f t="shared" ca="1" si="87"/>
        <v>#VALUE!</v>
      </c>
      <c r="L145" s="46" t="str">
        <f t="array" aca="1" ref="L145" ca="1">IF(ROW()-ROW($C$14)&lt;$C$3,"",IF(L144="",_xlfn.VAR.P(OFFSET(E145,-$C$3+1,0):E145/OFFSET(E144,-$C$3+1,0):E144),$C$4*L144+$C$5*(1-$C$4)*(E145/E144-1)^2+(1-$C$4)*(1-$C$5)*$C$6))</f>
        <v/>
      </c>
      <c r="M145" s="30" t="str">
        <f t="array" aca="1" ref="M145" ca="1">IF(ROW()-ROW($C$14)&gt;=$C$3,_xlfn.VAR.P(OFFSET(D145,-$C$3+1,0):D145/OFFSET(D144,-$C$3+1,0):D144)*H145^2,"")</f>
        <v/>
      </c>
      <c r="N145" s="17" t="str">
        <f t="shared" ca="1" si="81"/>
        <v/>
      </c>
      <c r="O145" s="18" t="str">
        <f t="shared" ca="1" si="82"/>
        <v/>
      </c>
      <c r="P145" s="18" t="str">
        <f t="shared" ca="1" si="84"/>
        <v/>
      </c>
      <c r="Q145" s="18" t="str">
        <f t="shared" ca="1" si="83"/>
        <v/>
      </c>
      <c r="R145" s="39"/>
      <c r="V145" s="29">
        <v>40983</v>
      </c>
      <c r="W145" s="19">
        <f t="shared" ca="1" si="88"/>
        <v>7.5836240389215437E-3</v>
      </c>
      <c r="X145" s="17">
        <f t="shared" si="89"/>
        <v>2.1546504410503875E-2</v>
      </c>
    </row>
    <row r="146" spans="3:24">
      <c r="C146" s="29">
        <v>40984</v>
      </c>
      <c r="D146" s="19">
        <f ca="1">VLOOKUP(C146,MarketData!$B$7:$C$5000,2)</f>
        <v>866.73</v>
      </c>
      <c r="E146" s="17">
        <f>VLOOKUP('Beta-GARCH'!C146,MarketData!$E$7:$F$5000,2)</f>
        <v>85.400002000000001</v>
      </c>
      <c r="F146" s="17">
        <f t="shared" ca="1" si="85"/>
        <v>111.3648044405613</v>
      </c>
      <c r="G146" s="17">
        <f t="shared" si="86"/>
        <v>119.99438583657127</v>
      </c>
      <c r="H146" s="18" t="str">
        <f t="array" aca="1" ref="H146" ca="1">IF(ROW()-ROW($C$14)&gt;=$C$3,IF($C$8,_xlfn.COVARIANCE.P(OFFSET(E146,-$C$3+1,0):E146/OFFSET(E145,-$C$3+1,0):E145,OFFSET(D146,-$C$3+1,0):D146/OFFSET(D145,-$C$3+1,0):D145)/_xlfn.VAR.P(OFFSET(D146,-$C$3+1,0):D146/OFFSET(D145,-$C$3+1,0):D145),$C$9),"")</f>
        <v/>
      </c>
      <c r="I146" s="19" t="str">
        <f t="array" aca="1" ref="I146" ca="1">IF(ROW()-ROW($C$14)&gt;=$C$3,_xlfn.VAR.P(OFFSET(E146,-$C$3+1,0):E146/OFFSET(E145,-$C$3+1,0):E145),"")</f>
        <v/>
      </c>
      <c r="J146" s="19" t="str">
        <f t="array" aca="1" ref="J146" ca="1">IF(ROW()-ROW($C$14)&gt;=$C$3,_xlfn.VAR.P(OFFSET(D146,-$C$3+1,0):D146/OFFSET(D145,-$C$3+1,0):D145),"")</f>
        <v/>
      </c>
      <c r="K146" s="19" t="e">
        <f t="shared" ca="1" si="87"/>
        <v>#VALUE!</v>
      </c>
      <c r="L146" s="46" t="str">
        <f t="array" aca="1" ref="L146" ca="1">IF(ROW()-ROW($C$14)&lt;$C$3,"",IF(L145="",_xlfn.VAR.P(OFFSET(E146,-$C$3+1,0):E146/OFFSET(E145,-$C$3+1,0):E145),$C$4*L145+$C$5*(1-$C$4)*(E146/E145-1)^2+(1-$C$4)*(1-$C$5)*$C$6))</f>
        <v/>
      </c>
      <c r="M146" s="30" t="str">
        <f t="array" aca="1" ref="M146" ca="1">IF(ROW()-ROW($C$14)&gt;=$C$3,_xlfn.VAR.P(OFFSET(D146,-$C$3+1,0):D146/OFFSET(D145,-$C$3+1,0):D145)*H146^2,"")</f>
        <v/>
      </c>
      <c r="N146" s="17" t="str">
        <f t="shared" ca="1" si="81"/>
        <v/>
      </c>
      <c r="O146" s="18" t="str">
        <f t="shared" ca="1" si="82"/>
        <v/>
      </c>
      <c r="P146" s="18" t="str">
        <f t="shared" ca="1" si="84"/>
        <v/>
      </c>
      <c r="Q146" s="18" t="str">
        <f t="shared" ca="1" si="83"/>
        <v/>
      </c>
      <c r="R146" s="39"/>
      <c r="V146" s="29">
        <v>40984</v>
      </c>
      <c r="W146" s="19">
        <f t="shared" ca="1" si="88"/>
        <v>3.6127418626463736E-3</v>
      </c>
      <c r="X146" s="17">
        <f t="shared" si="89"/>
        <v>7.0314041261498872E-4</v>
      </c>
    </row>
    <row r="147" spans="3:24">
      <c r="C147" s="29">
        <v>40987</v>
      </c>
      <c r="D147" s="19">
        <f ca="1">VLOOKUP(C147,MarketData!$B$7:$C$5000,2)</f>
        <v>868.35</v>
      </c>
      <c r="E147" s="17">
        <f>VLOOKUP('Beta-GARCH'!C147,MarketData!$E$7:$F$5000,2)</f>
        <v>85.239998</v>
      </c>
      <c r="F147" s="17">
        <f t="shared" ca="1" si="85"/>
        <v>111.57295574857385</v>
      </c>
      <c r="G147" s="17">
        <f t="shared" si="86"/>
        <v>119.76956638385749</v>
      </c>
      <c r="H147" s="18" t="str">
        <f t="array" aca="1" ref="H147" ca="1">IF(ROW()-ROW($C$14)&gt;=$C$3,IF($C$8,_xlfn.COVARIANCE.P(OFFSET(E147,-$C$3+1,0):E147/OFFSET(E146,-$C$3+1,0):E146,OFFSET(D147,-$C$3+1,0):D147/OFFSET(D146,-$C$3+1,0):D146)/_xlfn.VAR.P(OFFSET(D147,-$C$3+1,0):D147/OFFSET(D146,-$C$3+1,0):D146),$C$9),"")</f>
        <v/>
      </c>
      <c r="I147" s="19" t="str">
        <f t="array" aca="1" ref="I147" ca="1">IF(ROW()-ROW($C$14)&gt;=$C$3,_xlfn.VAR.P(OFFSET(E147,-$C$3+1,0):E147/OFFSET(E146,-$C$3+1,0):E146),"")</f>
        <v/>
      </c>
      <c r="J147" s="19" t="str">
        <f t="array" aca="1" ref="J147" ca="1">IF(ROW()-ROW($C$14)&gt;=$C$3,_xlfn.VAR.P(OFFSET(D147,-$C$3+1,0):D147/OFFSET(D146,-$C$3+1,0):D146),"")</f>
        <v/>
      </c>
      <c r="K147" s="19" t="e">
        <f t="shared" ca="1" si="87"/>
        <v>#VALUE!</v>
      </c>
      <c r="L147" s="46" t="str">
        <f t="array" aca="1" ref="L147" ca="1">IF(ROW()-ROW($C$14)&lt;$C$3,"",IF(L146="",_xlfn.VAR.P(OFFSET(E147,-$C$3+1,0):E147/OFFSET(E146,-$C$3+1,0):E146),$C$4*L146+$C$5*(1-$C$4)*(E147/E146-1)^2+(1-$C$4)*(1-$C$5)*$C$6))</f>
        <v/>
      </c>
      <c r="M147" s="30" t="str">
        <f t="array" aca="1" ref="M147" ca="1">IF(ROW()-ROW($C$14)&gt;=$C$3,_xlfn.VAR.P(OFFSET(D147,-$C$3+1,0):D147/OFFSET(D146,-$C$3+1,0):D146)*H147^2,"")</f>
        <v/>
      </c>
      <c r="N147" s="17" t="str">
        <f t="shared" ca="1" si="81"/>
        <v/>
      </c>
      <c r="O147" s="18" t="str">
        <f t="shared" ca="1" si="82"/>
        <v/>
      </c>
      <c r="P147" s="18" t="str">
        <f t="shared" ca="1" si="84"/>
        <v/>
      </c>
      <c r="Q147" s="18" t="str">
        <f t="shared" ca="1" si="83"/>
        <v/>
      </c>
      <c r="R147" s="39"/>
      <c r="V147" s="29">
        <v>40987</v>
      </c>
      <c r="W147" s="19">
        <f t="shared" ca="1" si="88"/>
        <v>1.8690941815791007E-3</v>
      </c>
      <c r="X147" s="17">
        <f t="shared" si="89"/>
        <v>-1.8735830942955278E-3</v>
      </c>
    </row>
    <row r="148" spans="3:24">
      <c r="C148" s="29">
        <v>40989</v>
      </c>
      <c r="D148" s="19">
        <f ca="1">VLOOKUP(C148,MarketData!$B$7:$C$5000,2)</f>
        <v>858.78</v>
      </c>
      <c r="E148" s="17">
        <f>VLOOKUP('Beta-GARCH'!C148,MarketData!$E$7:$F$5000,2)</f>
        <v>83.959998999999996</v>
      </c>
      <c r="F148" s="17">
        <f t="shared" ca="1" si="85"/>
        <v>110.34332116975901</v>
      </c>
      <c r="G148" s="17">
        <f t="shared" si="86"/>
        <v>117.97105713000026</v>
      </c>
      <c r="H148" s="18" t="str">
        <f t="array" aca="1" ref="H148" ca="1">IF(ROW()-ROW($C$14)&gt;=$C$3,IF($C$8,_xlfn.COVARIANCE.P(OFFSET(E148,-$C$3+1,0):E148/OFFSET(E147,-$C$3+1,0):E147,OFFSET(D148,-$C$3+1,0):D148/OFFSET(D147,-$C$3+1,0):D147)/_xlfn.VAR.P(OFFSET(D148,-$C$3+1,0):D148/OFFSET(D147,-$C$3+1,0):D147),$C$9),"")</f>
        <v/>
      </c>
      <c r="I148" s="19" t="str">
        <f t="array" aca="1" ref="I148" ca="1">IF(ROW()-ROW($C$14)&gt;=$C$3,_xlfn.VAR.P(OFFSET(E148,-$C$3+1,0):E148/OFFSET(E147,-$C$3+1,0):E147),"")</f>
        <v/>
      </c>
      <c r="J148" s="19" t="str">
        <f t="array" aca="1" ref="J148" ca="1">IF(ROW()-ROW($C$14)&gt;=$C$3,_xlfn.VAR.P(OFFSET(D148,-$C$3+1,0):D148/OFFSET(D147,-$C$3+1,0):D147),"")</f>
        <v/>
      </c>
      <c r="K148" s="19" t="e">
        <f t="shared" ca="1" si="87"/>
        <v>#VALUE!</v>
      </c>
      <c r="L148" s="46" t="str">
        <f t="array" aca="1" ref="L148" ca="1">IF(ROW()-ROW($C$14)&lt;$C$3,"",IF(L147="",_xlfn.VAR.P(OFFSET(E148,-$C$3+1,0):E148/OFFSET(E147,-$C$3+1,0):E147),$C$4*L147+$C$5*(1-$C$4)*(E148/E147-1)^2+(1-$C$4)*(1-$C$5)*$C$6))</f>
        <v/>
      </c>
      <c r="M148" s="30" t="str">
        <f t="array" aca="1" ref="M148" ca="1">IF(ROW()-ROW($C$14)&gt;=$C$3,_xlfn.VAR.P(OFFSET(D148,-$C$3+1,0):D148/OFFSET(D147,-$C$3+1,0):D147)*H148^2,"")</f>
        <v/>
      </c>
      <c r="N148" s="17" t="str">
        <f t="shared" ca="1" si="81"/>
        <v/>
      </c>
      <c r="O148" s="18" t="str">
        <f t="shared" ca="1" si="82"/>
        <v/>
      </c>
      <c r="P148" s="18" t="str">
        <f t="shared" ca="1" si="84"/>
        <v/>
      </c>
      <c r="Q148" s="18" t="str">
        <f t="shared" ca="1" si="83"/>
        <v/>
      </c>
      <c r="R148" s="39"/>
      <c r="V148" s="29">
        <v>40989</v>
      </c>
      <c r="W148" s="19">
        <f t="shared" ca="1" si="88"/>
        <v>-1.102090171014003E-2</v>
      </c>
      <c r="X148" s="17">
        <f t="shared" si="89"/>
        <v>-1.5016412834735204E-2</v>
      </c>
    </row>
    <row r="149" spans="3:24">
      <c r="C149" s="29">
        <v>40990</v>
      </c>
      <c r="D149" s="19">
        <f ca="1">VLOOKUP(C149,MarketData!$B$7:$C$5000,2)</f>
        <v>862.07</v>
      </c>
      <c r="E149" s="17">
        <f>VLOOKUP('Beta-GARCH'!C149,MarketData!$E$7:$F$5000,2)</f>
        <v>84.43</v>
      </c>
      <c r="F149" s="17">
        <f t="shared" ca="1" si="85"/>
        <v>110.76604820887091</v>
      </c>
      <c r="G149" s="17">
        <f t="shared" si="86"/>
        <v>118.63144916766761</v>
      </c>
      <c r="H149" s="18" t="str">
        <f t="array" aca="1" ref="H149" ca="1">IF(ROW()-ROW($C$14)&gt;=$C$3,IF($C$8,_xlfn.COVARIANCE.P(OFFSET(E149,-$C$3+1,0):E149/OFFSET(E148,-$C$3+1,0):E148,OFFSET(D149,-$C$3+1,0):D149/OFFSET(D148,-$C$3+1,0):D148)/_xlfn.VAR.P(OFFSET(D149,-$C$3+1,0):D149/OFFSET(D148,-$C$3+1,0):D148),$C$9),"")</f>
        <v/>
      </c>
      <c r="I149" s="19" t="str">
        <f t="array" aca="1" ref="I149" ca="1">IF(ROW()-ROW($C$14)&gt;=$C$3,_xlfn.VAR.P(OFFSET(E149,-$C$3+1,0):E149/OFFSET(E148,-$C$3+1,0):E148),"")</f>
        <v/>
      </c>
      <c r="J149" s="19" t="str">
        <f t="array" aca="1" ref="J149" ca="1">IF(ROW()-ROW($C$14)&gt;=$C$3,_xlfn.VAR.P(OFFSET(D149,-$C$3+1,0):D149/OFFSET(D148,-$C$3+1,0):D148),"")</f>
        <v/>
      </c>
      <c r="K149" s="19" t="e">
        <f t="shared" ca="1" si="87"/>
        <v>#VALUE!</v>
      </c>
      <c r="L149" s="46" t="str">
        <f t="array" aca="1" ref="L149" ca="1">IF(ROW()-ROW($C$14)&lt;$C$3,"",IF(L148="",_xlfn.VAR.P(OFFSET(E149,-$C$3+1,0):E149/OFFSET(E148,-$C$3+1,0):E148),$C$4*L148+$C$5*(1-$C$4)*(E149/E148-1)^2+(1-$C$4)*(1-$C$5)*$C$6))</f>
        <v/>
      </c>
      <c r="M149" s="30" t="str">
        <f t="array" aca="1" ref="M149" ca="1">IF(ROW()-ROW($C$14)&gt;=$C$3,_xlfn.VAR.P(OFFSET(D149,-$C$3+1,0):D149/OFFSET(D148,-$C$3+1,0):D148)*H149^2,"")</f>
        <v/>
      </c>
      <c r="N149" s="17" t="str">
        <f t="shared" ca="1" si="81"/>
        <v/>
      </c>
      <c r="O149" s="18" t="str">
        <f t="shared" ca="1" si="82"/>
        <v/>
      </c>
      <c r="P149" s="18" t="str">
        <f t="shared" ca="1" si="84"/>
        <v/>
      </c>
      <c r="Q149" s="18" t="str">
        <f t="shared" ca="1" si="83"/>
        <v/>
      </c>
      <c r="R149" s="39"/>
      <c r="V149" s="29">
        <v>40990</v>
      </c>
      <c r="W149" s="19">
        <f t="shared" ca="1" si="88"/>
        <v>3.8310160925965064E-3</v>
      </c>
      <c r="X149" s="17">
        <f t="shared" si="89"/>
        <v>5.5979157408043712E-3</v>
      </c>
    </row>
    <row r="150" spans="3:24">
      <c r="C150" s="29">
        <v>40991</v>
      </c>
      <c r="D150" s="19">
        <f ca="1">VLOOKUP(C150,MarketData!$B$7:$C$5000,2)</f>
        <v>852.53</v>
      </c>
      <c r="E150" s="17">
        <f>VLOOKUP('Beta-GARCH'!C150,MarketData!$E$7:$F$5000,2)</f>
        <v>83.760002</v>
      </c>
      <c r="F150" s="17">
        <f t="shared" ca="1" si="85"/>
        <v>109.54026828390816</v>
      </c>
      <c r="G150" s="17">
        <f t="shared" si="86"/>
        <v>117.69004405479967</v>
      </c>
      <c r="H150" s="18" t="str">
        <f t="array" aca="1" ref="H150" ca="1">IF(ROW()-ROW($C$14)&gt;=$C$3,IF($C$8,_xlfn.COVARIANCE.P(OFFSET(E150,-$C$3+1,0):E150/OFFSET(E149,-$C$3+1,0):E149,OFFSET(D150,-$C$3+1,0):D150/OFFSET(D149,-$C$3+1,0):D149)/_xlfn.VAR.P(OFFSET(D150,-$C$3+1,0):D150/OFFSET(D149,-$C$3+1,0):D149),$C$9),"")</f>
        <v/>
      </c>
      <c r="I150" s="19" t="str">
        <f t="array" aca="1" ref="I150" ca="1">IF(ROW()-ROW($C$14)&gt;=$C$3,_xlfn.VAR.P(OFFSET(E150,-$C$3+1,0):E150/OFFSET(E149,-$C$3+1,0):E149),"")</f>
        <v/>
      </c>
      <c r="J150" s="19" t="str">
        <f t="array" aca="1" ref="J150" ca="1">IF(ROW()-ROW($C$14)&gt;=$C$3,_xlfn.VAR.P(OFFSET(D150,-$C$3+1,0):D150/OFFSET(D149,-$C$3+1,0):D149),"")</f>
        <v/>
      </c>
      <c r="K150" s="19" t="e">
        <f t="shared" ca="1" si="87"/>
        <v>#VALUE!</v>
      </c>
      <c r="L150" s="46" t="str">
        <f t="array" aca="1" ref="L150" ca="1">IF(ROW()-ROW($C$14)&lt;$C$3,"",IF(L149="",_xlfn.VAR.P(OFFSET(E150,-$C$3+1,0):E150/OFFSET(E149,-$C$3+1,0):E149),$C$4*L149+$C$5*(1-$C$4)*(E150/E149-1)^2+(1-$C$4)*(1-$C$5)*$C$6))</f>
        <v/>
      </c>
      <c r="M150" s="30" t="str">
        <f t="array" aca="1" ref="M150" ca="1">IF(ROW()-ROW($C$14)&gt;=$C$3,_xlfn.VAR.P(OFFSET(D150,-$C$3+1,0):D150/OFFSET(D149,-$C$3+1,0):D149)*H150^2,"")</f>
        <v/>
      </c>
      <c r="N150" s="17" t="str">
        <f t="shared" ca="1" si="81"/>
        <v/>
      </c>
      <c r="O150" s="18" t="str">
        <f t="shared" ca="1" si="82"/>
        <v/>
      </c>
      <c r="P150" s="18" t="str">
        <f t="shared" ca="1" si="84"/>
        <v/>
      </c>
      <c r="Q150" s="18" t="str">
        <f t="shared" ca="1" si="83"/>
        <v/>
      </c>
      <c r="R150" s="39"/>
      <c r="V150" s="29">
        <v>40991</v>
      </c>
      <c r="W150" s="19">
        <f t="shared" ca="1" si="88"/>
        <v>-1.1066386720335997E-2</v>
      </c>
      <c r="X150" s="17">
        <f t="shared" si="89"/>
        <v>-7.9355442378302721E-3</v>
      </c>
    </row>
    <row r="151" spans="3:24">
      <c r="C151" s="29">
        <v>40994</v>
      </c>
      <c r="D151" s="19">
        <f ca="1">VLOOKUP(C151,MarketData!$B$7:$C$5000,2)</f>
        <v>851.82</v>
      </c>
      <c r="E151" s="17">
        <f>VLOOKUP('Beta-GARCH'!C151,MarketData!$E$7:$F$5000,2)</f>
        <v>84.349997999999999</v>
      </c>
      <c r="F151" s="17">
        <f t="shared" ca="1" si="85"/>
        <v>109.44904147607551</v>
      </c>
      <c r="G151" s="17">
        <f t="shared" si="86"/>
        <v>118.51903944131071</v>
      </c>
      <c r="H151" s="18" t="str">
        <f t="array" aca="1" ref="H151" ca="1">IF(ROW()-ROW($C$14)&gt;=$C$3,IF($C$8,_xlfn.COVARIANCE.P(OFFSET(E151,-$C$3+1,0):E151/OFFSET(E150,-$C$3+1,0):E150,OFFSET(D151,-$C$3+1,0):D151/OFFSET(D150,-$C$3+1,0):D150)/_xlfn.VAR.P(OFFSET(D151,-$C$3+1,0):D151/OFFSET(D150,-$C$3+1,0):D150),$C$9),"")</f>
        <v/>
      </c>
      <c r="I151" s="19" t="str">
        <f t="array" aca="1" ref="I151" ca="1">IF(ROW()-ROW($C$14)&gt;=$C$3,_xlfn.VAR.P(OFFSET(E151,-$C$3+1,0):E151/OFFSET(E150,-$C$3+1,0):E150),"")</f>
        <v/>
      </c>
      <c r="J151" s="19" t="str">
        <f t="array" aca="1" ref="J151" ca="1">IF(ROW()-ROW($C$14)&gt;=$C$3,_xlfn.VAR.P(OFFSET(D151,-$C$3+1,0):D151/OFFSET(D150,-$C$3+1,0):D150),"")</f>
        <v/>
      </c>
      <c r="K151" s="19" t="e">
        <f t="shared" ca="1" si="87"/>
        <v>#VALUE!</v>
      </c>
      <c r="L151" s="46" t="str">
        <f t="array" aca="1" ref="L151" ca="1">IF(ROW()-ROW($C$14)&lt;$C$3,"",IF(L150="",_xlfn.VAR.P(OFFSET(E151,-$C$3+1,0):E151/OFFSET(E150,-$C$3+1,0):E150),$C$4*L150+$C$5*(1-$C$4)*(E151/E150-1)^2+(1-$C$4)*(1-$C$5)*$C$6))</f>
        <v/>
      </c>
      <c r="M151" s="30" t="str">
        <f t="array" aca="1" ref="M151" ca="1">IF(ROW()-ROW($C$14)&gt;=$C$3,_xlfn.VAR.P(OFFSET(D151,-$C$3+1,0):D151/OFFSET(D150,-$C$3+1,0):D150)*H151^2,"")</f>
        <v/>
      </c>
      <c r="N151" s="17" t="str">
        <f t="shared" ca="1" si="81"/>
        <v/>
      </c>
      <c r="O151" s="18" t="str">
        <f t="shared" ca="1" si="82"/>
        <v/>
      </c>
      <c r="P151" s="18" t="str">
        <f t="shared" ca="1" si="84"/>
        <v/>
      </c>
      <c r="Q151" s="18" t="str">
        <f t="shared" ca="1" si="83"/>
        <v/>
      </c>
      <c r="R151" s="39"/>
      <c r="V151" s="29">
        <v>40994</v>
      </c>
      <c r="W151" s="19">
        <f t="shared" ca="1" si="88"/>
        <v>-8.3281526749778845E-4</v>
      </c>
      <c r="X151" s="17">
        <f t="shared" si="89"/>
        <v>7.0438871288469596E-3</v>
      </c>
    </row>
    <row r="152" spans="3:24">
      <c r="C152" s="29">
        <v>40995</v>
      </c>
      <c r="D152" s="19">
        <f ca="1">VLOOKUP(C152,MarketData!$B$7:$C$5000,2)</f>
        <v>872.42</v>
      </c>
      <c r="E152" s="17">
        <f>VLOOKUP('Beta-GARCH'!C152,MarketData!$E$7:$F$5000,2)</f>
        <v>85.639999000000003</v>
      </c>
      <c r="F152" s="17">
        <f t="shared" ca="1" si="85"/>
        <v>112.0959037878399</v>
      </c>
      <c r="G152" s="17">
        <f t="shared" si="86"/>
        <v>120.33160236986384</v>
      </c>
      <c r="H152" s="18" t="str">
        <f t="array" aca="1" ref="H152" ca="1">IF(ROW()-ROW($C$14)&gt;=$C$3,IF($C$8,_xlfn.COVARIANCE.P(OFFSET(E152,-$C$3+1,0):E152/OFFSET(E151,-$C$3+1,0):E151,OFFSET(D152,-$C$3+1,0):D152/OFFSET(D151,-$C$3+1,0):D151)/_xlfn.VAR.P(OFFSET(D152,-$C$3+1,0):D152/OFFSET(D151,-$C$3+1,0):D151),$C$9),"")</f>
        <v/>
      </c>
      <c r="I152" s="19" t="str">
        <f t="array" aca="1" ref="I152" ca="1">IF(ROW()-ROW($C$14)&gt;=$C$3,_xlfn.VAR.P(OFFSET(E152,-$C$3+1,0):E152/OFFSET(E151,-$C$3+1,0):E151),"")</f>
        <v/>
      </c>
      <c r="J152" s="19" t="str">
        <f t="array" aca="1" ref="J152" ca="1">IF(ROW()-ROW($C$14)&gt;=$C$3,_xlfn.VAR.P(OFFSET(D152,-$C$3+1,0):D152/OFFSET(D151,-$C$3+1,0):D151),"")</f>
        <v/>
      </c>
      <c r="K152" s="19" t="e">
        <f t="shared" ca="1" si="87"/>
        <v>#VALUE!</v>
      </c>
      <c r="L152" s="46" t="str">
        <f t="array" aca="1" ref="L152" ca="1">IF(ROW()-ROW($C$14)&lt;$C$3,"",IF(L151="",_xlfn.VAR.P(OFFSET(E152,-$C$3+1,0):E152/OFFSET(E151,-$C$3+1,0):E151),$C$4*L151+$C$5*(1-$C$4)*(E152/E151-1)^2+(1-$C$4)*(1-$C$5)*$C$6))</f>
        <v/>
      </c>
      <c r="M152" s="30" t="str">
        <f t="array" aca="1" ref="M152" ca="1">IF(ROW()-ROW($C$14)&gt;=$C$3,_xlfn.VAR.P(OFFSET(D152,-$C$3+1,0):D152/OFFSET(D151,-$C$3+1,0):D151)*H152^2,"")</f>
        <v/>
      </c>
      <c r="N152" s="17" t="str">
        <f t="shared" ca="1" si="81"/>
        <v/>
      </c>
      <c r="O152" s="18" t="str">
        <f t="shared" ca="1" si="82"/>
        <v/>
      </c>
      <c r="P152" s="18" t="str">
        <f t="shared" ca="1" si="84"/>
        <v/>
      </c>
      <c r="Q152" s="18" t="str">
        <f t="shared" ca="1" si="83"/>
        <v/>
      </c>
      <c r="R152" s="39"/>
      <c r="V152" s="29">
        <v>40995</v>
      </c>
      <c r="W152" s="19">
        <f t="shared" ca="1" si="88"/>
        <v>2.4183512948744879E-2</v>
      </c>
      <c r="X152" s="17">
        <f t="shared" si="89"/>
        <v>1.52934324906564E-2</v>
      </c>
    </row>
    <row r="153" spans="3:24">
      <c r="C153" s="29">
        <v>40996</v>
      </c>
      <c r="D153" s="19">
        <f ca="1">VLOOKUP(C153,MarketData!$B$7:$C$5000,2)</f>
        <v>864.43</v>
      </c>
      <c r="E153" s="17">
        <f>VLOOKUP('Beta-GARCH'!C153,MarketData!$E$7:$F$5000,2)</f>
        <v>86.699996999999996</v>
      </c>
      <c r="F153" s="17">
        <f t="shared" ca="1" si="85"/>
        <v>111.06928097856816</v>
      </c>
      <c r="G153" s="17">
        <f t="shared" si="86"/>
        <v>121.82099119912866</v>
      </c>
      <c r="H153" s="18" t="str">
        <f t="array" aca="1" ref="H153" ca="1">IF(ROW()-ROW($C$14)&gt;=$C$3,IF($C$8,_xlfn.COVARIANCE.P(OFFSET(E153,-$C$3+1,0):E153/OFFSET(E152,-$C$3+1,0):E152,OFFSET(D153,-$C$3+1,0):D153/OFFSET(D152,-$C$3+1,0):D152)/_xlfn.VAR.P(OFFSET(D153,-$C$3+1,0):D153/OFFSET(D152,-$C$3+1,0):D152),$C$9),"")</f>
        <v/>
      </c>
      <c r="I153" s="19" t="str">
        <f t="array" aca="1" ref="I153" ca="1">IF(ROW()-ROW($C$14)&gt;=$C$3,_xlfn.VAR.P(OFFSET(E153,-$C$3+1,0):E153/OFFSET(E152,-$C$3+1,0):E152),"")</f>
        <v/>
      </c>
      <c r="J153" s="19" t="str">
        <f t="array" aca="1" ref="J153" ca="1">IF(ROW()-ROW($C$14)&gt;=$C$3,_xlfn.VAR.P(OFFSET(D153,-$C$3+1,0):D153/OFFSET(D152,-$C$3+1,0):D152),"")</f>
        <v/>
      </c>
      <c r="K153" s="19" t="e">
        <f t="shared" ca="1" si="87"/>
        <v>#VALUE!</v>
      </c>
      <c r="L153" s="46" t="str">
        <f t="array" aca="1" ref="L153" ca="1">IF(ROW()-ROW($C$14)&lt;$C$3,"",IF(L152="",_xlfn.VAR.P(OFFSET(E153,-$C$3+1,0):E153/OFFSET(E152,-$C$3+1,0):E152),$C$4*L152+$C$5*(1-$C$4)*(E153/E152-1)^2+(1-$C$4)*(1-$C$5)*$C$6))</f>
        <v/>
      </c>
      <c r="M153" s="30" t="str">
        <f t="array" aca="1" ref="M153" ca="1">IF(ROW()-ROW($C$14)&gt;=$C$3,_xlfn.VAR.P(OFFSET(D153,-$C$3+1,0):D153/OFFSET(D152,-$C$3+1,0):D152)*H153^2,"")</f>
        <v/>
      </c>
      <c r="N153" s="17" t="str">
        <f t="shared" ca="1" si="81"/>
        <v/>
      </c>
      <c r="O153" s="18" t="str">
        <f t="shared" ca="1" si="82"/>
        <v/>
      </c>
      <c r="P153" s="18" t="str">
        <f t="shared" ca="1" si="84"/>
        <v/>
      </c>
      <c r="Q153" s="18" t="str">
        <f t="shared" ca="1" si="83"/>
        <v/>
      </c>
      <c r="R153" s="39"/>
      <c r="V153" s="29">
        <v>40996</v>
      </c>
      <c r="W153" s="19">
        <f t="shared" ca="1" si="88"/>
        <v>-9.1584328649044755E-3</v>
      </c>
      <c r="X153" s="17">
        <f t="shared" si="89"/>
        <v>1.2377370532197229E-2</v>
      </c>
    </row>
    <row r="154" spans="3:24">
      <c r="C154" s="29">
        <v>40997</v>
      </c>
      <c r="D154" s="19">
        <f ca="1">VLOOKUP(C154,MarketData!$B$7:$C$5000,2)</f>
        <v>857.74</v>
      </c>
      <c r="E154" s="17">
        <f>VLOOKUP('Beta-GARCH'!C154,MarketData!$E$7:$F$5000,2)</f>
        <v>86.059997999999993</v>
      </c>
      <c r="F154" s="17">
        <f t="shared" ca="1" si="85"/>
        <v>110.20969316955342</v>
      </c>
      <c r="G154" s="17">
        <f t="shared" si="86"/>
        <v>120.92173727474326</v>
      </c>
      <c r="H154" s="18" t="str">
        <f t="array" aca="1" ref="H154" ca="1">IF(ROW()-ROW($C$14)&gt;=$C$3,IF($C$8,_xlfn.COVARIANCE.P(OFFSET(E154,-$C$3+1,0):E154/OFFSET(E153,-$C$3+1,0):E153,OFFSET(D154,-$C$3+1,0):D154/OFFSET(D153,-$C$3+1,0):D153)/_xlfn.VAR.P(OFFSET(D154,-$C$3+1,0):D154/OFFSET(D153,-$C$3+1,0):D153),$C$9),"")</f>
        <v/>
      </c>
      <c r="I154" s="19" t="str">
        <f t="array" aca="1" ref="I154" ca="1">IF(ROW()-ROW($C$14)&gt;=$C$3,_xlfn.VAR.P(OFFSET(E154,-$C$3+1,0):E154/OFFSET(E153,-$C$3+1,0):E153),"")</f>
        <v/>
      </c>
      <c r="J154" s="19" t="str">
        <f t="array" aca="1" ref="J154" ca="1">IF(ROW()-ROW($C$14)&gt;=$C$3,_xlfn.VAR.P(OFFSET(D154,-$C$3+1,0):D154/OFFSET(D153,-$C$3+1,0):D153),"")</f>
        <v/>
      </c>
      <c r="K154" s="19" t="e">
        <f t="shared" ca="1" si="87"/>
        <v>#VALUE!</v>
      </c>
      <c r="L154" s="46" t="str">
        <f t="array" aca="1" ref="L154" ca="1">IF(ROW()-ROW($C$14)&lt;$C$3,"",IF(L153="",_xlfn.VAR.P(OFFSET(E154,-$C$3+1,0):E154/OFFSET(E153,-$C$3+1,0):E153),$C$4*L153+$C$5*(1-$C$4)*(E154/E153-1)^2+(1-$C$4)*(1-$C$5)*$C$6))</f>
        <v/>
      </c>
      <c r="M154" s="30" t="str">
        <f t="array" aca="1" ref="M154" ca="1">IF(ROW()-ROW($C$14)&gt;=$C$3,_xlfn.VAR.P(OFFSET(D154,-$C$3+1,0):D154/OFFSET(D153,-$C$3+1,0):D153)*H154^2,"")</f>
        <v/>
      </c>
      <c r="N154" s="17" t="str">
        <f t="shared" ca="1" si="81"/>
        <v/>
      </c>
      <c r="O154" s="18" t="str">
        <f t="shared" ca="1" si="82"/>
        <v/>
      </c>
      <c r="P154" s="18" t="str">
        <f t="shared" ca="1" si="84"/>
        <v/>
      </c>
      <c r="Q154" s="18" t="str">
        <f t="shared" ca="1" si="83"/>
        <v/>
      </c>
      <c r="R154" s="39"/>
      <c r="V154" s="29">
        <v>40997</v>
      </c>
      <c r="W154" s="19">
        <f t="shared" ca="1" si="88"/>
        <v>-7.7392038684450659E-3</v>
      </c>
      <c r="X154" s="17">
        <f t="shared" si="89"/>
        <v>-7.3817649613068248E-3</v>
      </c>
    </row>
    <row r="155" spans="3:24">
      <c r="C155" s="29">
        <v>40998</v>
      </c>
      <c r="D155" s="19">
        <f ca="1">VLOOKUP(C155,MarketData!$B$7:$C$5000,2)</f>
        <v>854.35</v>
      </c>
      <c r="E155" s="17">
        <f>VLOOKUP('Beta-GARCH'!C155,MarketData!$E$7:$F$5000,2)</f>
        <v>86.82</v>
      </c>
      <c r="F155" s="17">
        <f t="shared" ca="1" si="85"/>
        <v>109.77411728426792</v>
      </c>
      <c r="G155" s="17">
        <f t="shared" si="86"/>
        <v>121.98960578866398</v>
      </c>
      <c r="H155" s="18" t="str">
        <f t="array" aca="1" ref="H155" ca="1">IF(ROW()-ROW($C$14)&gt;=$C$3,IF($C$8,_xlfn.COVARIANCE.P(OFFSET(E155,-$C$3+1,0):E155/OFFSET(E154,-$C$3+1,0):E154,OFFSET(D155,-$C$3+1,0):D155/OFFSET(D154,-$C$3+1,0):D154)/_xlfn.VAR.P(OFFSET(D155,-$C$3+1,0):D155/OFFSET(D154,-$C$3+1,0):D154),$C$9),"")</f>
        <v/>
      </c>
      <c r="I155" s="19" t="str">
        <f t="array" aca="1" ref="I155" ca="1">IF(ROW()-ROW($C$14)&gt;=$C$3,_xlfn.VAR.P(OFFSET(E155,-$C$3+1,0):E155/OFFSET(E154,-$C$3+1,0):E154),"")</f>
        <v/>
      </c>
      <c r="J155" s="19" t="str">
        <f t="array" aca="1" ref="J155" ca="1">IF(ROW()-ROW($C$14)&gt;=$C$3,_xlfn.VAR.P(OFFSET(D155,-$C$3+1,0):D155/OFFSET(D154,-$C$3+1,0):D154),"")</f>
        <v/>
      </c>
      <c r="K155" s="19" t="e">
        <f t="shared" ca="1" si="87"/>
        <v>#VALUE!</v>
      </c>
      <c r="L155" s="46" t="str">
        <f t="array" aca="1" ref="L155" ca="1">IF(ROW()-ROW($C$14)&lt;$C$3,"",IF(L154="",_xlfn.VAR.P(OFFSET(E155,-$C$3+1,0):E155/OFFSET(E154,-$C$3+1,0):E154),$C$4*L154+$C$5*(1-$C$4)*(E155/E154-1)^2+(1-$C$4)*(1-$C$5)*$C$6))</f>
        <v/>
      </c>
      <c r="M155" s="30" t="str">
        <f t="array" aca="1" ref="M155" ca="1">IF(ROW()-ROW($C$14)&gt;=$C$3,_xlfn.VAR.P(OFFSET(D155,-$C$3+1,0):D155/OFFSET(D154,-$C$3+1,0):D154)*H155^2,"")</f>
        <v/>
      </c>
      <c r="N155" s="17" t="str">
        <f t="shared" ca="1" si="81"/>
        <v/>
      </c>
      <c r="O155" s="18" t="str">
        <f t="shared" ca="1" si="82"/>
        <v/>
      </c>
      <c r="P155" s="18" t="str">
        <f t="shared" ca="1" si="84"/>
        <v/>
      </c>
      <c r="Q155" s="18" t="str">
        <f t="shared" ca="1" si="83"/>
        <v/>
      </c>
      <c r="R155" s="39"/>
      <c r="V155" s="29">
        <v>40998</v>
      </c>
      <c r="W155" s="19">
        <f t="shared" ca="1" si="88"/>
        <v>-3.9522466015342594E-3</v>
      </c>
      <c r="X155" s="17">
        <f t="shared" si="89"/>
        <v>8.8310715508035376E-3</v>
      </c>
    </row>
    <row r="156" spans="3:24">
      <c r="C156" s="29">
        <v>41001</v>
      </c>
      <c r="D156" s="19">
        <f ca="1">VLOOKUP(C156,MarketData!$B$7:$C$5000,2)</f>
        <v>856.05</v>
      </c>
      <c r="E156" s="17">
        <f>VLOOKUP('Beta-GARCH'!C156,MarketData!$E$7:$F$5000,2)</f>
        <v>86.690002000000007</v>
      </c>
      <c r="F156" s="17">
        <f t="shared" ca="1" si="85"/>
        <v>109.99254766921933</v>
      </c>
      <c r="G156" s="17">
        <f t="shared" si="86"/>
        <v>121.80694736003792</v>
      </c>
      <c r="H156" s="18" t="str">
        <f t="array" aca="1" ref="H156" ca="1">IF(ROW()-ROW($C$14)&gt;=$C$3,IF($C$8,_xlfn.COVARIANCE.P(OFFSET(E156,-$C$3+1,0):E156/OFFSET(E155,-$C$3+1,0):E155,OFFSET(D156,-$C$3+1,0):D156/OFFSET(D155,-$C$3+1,0):D155)/_xlfn.VAR.P(OFFSET(D156,-$C$3+1,0):D156/OFFSET(D155,-$C$3+1,0):D155),$C$9),"")</f>
        <v/>
      </c>
      <c r="I156" s="19" t="str">
        <f t="array" aca="1" ref="I156" ca="1">IF(ROW()-ROW($C$14)&gt;=$C$3,_xlfn.VAR.P(OFFSET(E156,-$C$3+1,0):E156/OFFSET(E155,-$C$3+1,0):E155),"")</f>
        <v/>
      </c>
      <c r="J156" s="19" t="str">
        <f t="array" aca="1" ref="J156" ca="1">IF(ROW()-ROW($C$14)&gt;=$C$3,_xlfn.VAR.P(OFFSET(D156,-$C$3+1,0):D156/OFFSET(D155,-$C$3+1,0):D155),"")</f>
        <v/>
      </c>
      <c r="K156" s="19" t="e">
        <f t="shared" ca="1" si="87"/>
        <v>#VALUE!</v>
      </c>
      <c r="L156" s="46" t="str">
        <f t="array" aca="1" ref="L156" ca="1">IF(ROW()-ROW($C$14)&lt;$C$3,"",IF(L155="",_xlfn.VAR.P(OFFSET(E156,-$C$3+1,0):E156/OFFSET(E155,-$C$3+1,0):E155),$C$4*L155+$C$5*(1-$C$4)*(E156/E155-1)^2+(1-$C$4)*(1-$C$5)*$C$6))</f>
        <v/>
      </c>
      <c r="M156" s="30" t="str">
        <f t="array" aca="1" ref="M156" ca="1">IF(ROW()-ROW($C$14)&gt;=$C$3,_xlfn.VAR.P(OFFSET(D156,-$C$3+1,0):D156/OFFSET(D155,-$C$3+1,0):D155)*H156^2,"")</f>
        <v/>
      </c>
      <c r="N156" s="17" t="str">
        <f t="shared" ca="1" si="81"/>
        <v/>
      </c>
      <c r="O156" s="18" t="str">
        <f t="shared" ca="1" si="82"/>
        <v/>
      </c>
      <c r="P156" s="18" t="str">
        <f t="shared" ca="1" si="84"/>
        <v/>
      </c>
      <c r="Q156" s="18" t="str">
        <f t="shared" ca="1" si="83"/>
        <v/>
      </c>
      <c r="R156" s="39"/>
      <c r="V156" s="29">
        <v>41001</v>
      </c>
      <c r="W156" s="19">
        <f t="shared" ca="1" si="88"/>
        <v>1.9898168198044797E-3</v>
      </c>
      <c r="X156" s="17">
        <f t="shared" si="89"/>
        <v>-1.4973278046531702E-3</v>
      </c>
    </row>
    <row r="157" spans="3:24">
      <c r="C157" s="29">
        <v>41002</v>
      </c>
      <c r="D157" s="19">
        <f ca="1">VLOOKUP(C157,MarketData!$B$7:$C$5000,2)</f>
        <v>851.02</v>
      </c>
      <c r="E157" s="17">
        <f>VLOOKUP('Beta-GARCH'!C157,MarketData!$E$7:$F$5000,2)</f>
        <v>86.220000999999996</v>
      </c>
      <c r="F157" s="17">
        <f t="shared" ca="1" si="85"/>
        <v>109.34625070668658</v>
      </c>
      <c r="G157" s="17">
        <f t="shared" si="86"/>
        <v>121.14655532237057</v>
      </c>
      <c r="H157" s="18" t="str">
        <f t="array" aca="1" ref="H157" ca="1">IF(ROW()-ROW($C$14)&gt;=$C$3,IF($C$8,_xlfn.COVARIANCE.P(OFFSET(E157,-$C$3+1,0):E157/OFFSET(E156,-$C$3+1,0):E156,OFFSET(D157,-$C$3+1,0):D157/OFFSET(D156,-$C$3+1,0):D156)/_xlfn.VAR.P(OFFSET(D157,-$C$3+1,0):D157/OFFSET(D156,-$C$3+1,0):D156),$C$9),"")</f>
        <v/>
      </c>
      <c r="I157" s="19" t="str">
        <f t="array" aca="1" ref="I157" ca="1">IF(ROW()-ROW($C$14)&gt;=$C$3,_xlfn.VAR.P(OFFSET(E157,-$C$3+1,0):E157/OFFSET(E156,-$C$3+1,0):E156),"")</f>
        <v/>
      </c>
      <c r="J157" s="19" t="str">
        <f t="array" aca="1" ref="J157" ca="1">IF(ROW()-ROW($C$14)&gt;=$C$3,_xlfn.VAR.P(OFFSET(D157,-$C$3+1,0):D157/OFFSET(D156,-$C$3+1,0):D156),"")</f>
        <v/>
      </c>
      <c r="K157" s="19" t="e">
        <f t="shared" ca="1" si="87"/>
        <v>#VALUE!</v>
      </c>
      <c r="L157" s="46" t="str">
        <f t="array" aca="1" ref="L157" ca="1">IF(ROW()-ROW($C$14)&lt;$C$3,"",IF(L156="",_xlfn.VAR.P(OFFSET(E157,-$C$3+1,0):E157/OFFSET(E156,-$C$3+1,0):E156),$C$4*L156+$C$5*(1-$C$4)*(E157/E156-1)^2+(1-$C$4)*(1-$C$5)*$C$6))</f>
        <v/>
      </c>
      <c r="M157" s="30" t="str">
        <f t="array" aca="1" ref="M157" ca="1">IF(ROW()-ROW($C$14)&gt;=$C$3,_xlfn.VAR.P(OFFSET(D157,-$C$3+1,0):D157/OFFSET(D156,-$C$3+1,0):D156)*H157^2,"")</f>
        <v/>
      </c>
      <c r="N157" s="17" t="str">
        <f t="shared" ca="1" si="81"/>
        <v/>
      </c>
      <c r="O157" s="18" t="str">
        <f t="shared" ca="1" si="82"/>
        <v/>
      </c>
      <c r="P157" s="18" t="str">
        <f t="shared" ca="1" si="84"/>
        <v/>
      </c>
      <c r="Q157" s="18" t="str">
        <f t="shared" ca="1" si="83"/>
        <v/>
      </c>
      <c r="R157" s="39"/>
      <c r="V157" s="29">
        <v>41002</v>
      </c>
      <c r="W157" s="19">
        <f t="shared" ca="1" si="88"/>
        <v>-5.875825010221325E-3</v>
      </c>
      <c r="X157" s="17">
        <f t="shared" si="89"/>
        <v>-5.4216286671675551E-3</v>
      </c>
    </row>
    <row r="158" spans="3:24">
      <c r="C158" s="29">
        <v>41003</v>
      </c>
      <c r="D158" s="19">
        <f ca="1">VLOOKUP(C158,MarketData!$B$7:$C$5000,2)</f>
        <v>835.36</v>
      </c>
      <c r="E158" s="17">
        <f>VLOOKUP('Beta-GARCH'!C158,MarketData!$E$7:$F$5000,2)</f>
        <v>83.599997999999999</v>
      </c>
      <c r="F158" s="17">
        <f t="shared" ca="1" si="85"/>
        <v>107.33412139589869</v>
      </c>
      <c r="G158" s="17">
        <f t="shared" si="86"/>
        <v>117.4652246020859</v>
      </c>
      <c r="H158" s="18" t="str">
        <f t="array" aca="1" ref="H158" ca="1">IF(ROW()-ROW($C$14)&gt;=$C$3,IF($C$8,_xlfn.COVARIANCE.P(OFFSET(E158,-$C$3+1,0):E158/OFFSET(E157,-$C$3+1,0):E157,OFFSET(D158,-$C$3+1,0):D158/OFFSET(D157,-$C$3+1,0):D157)/_xlfn.VAR.P(OFFSET(D158,-$C$3+1,0):D158/OFFSET(D157,-$C$3+1,0):D157),$C$9),"")</f>
        <v/>
      </c>
      <c r="I158" s="19" t="str">
        <f t="array" aca="1" ref="I158" ca="1">IF(ROW()-ROW($C$14)&gt;=$C$3,_xlfn.VAR.P(OFFSET(E158,-$C$3+1,0):E158/OFFSET(E157,-$C$3+1,0):E157),"")</f>
        <v/>
      </c>
      <c r="J158" s="19" t="str">
        <f t="array" aca="1" ref="J158" ca="1">IF(ROW()-ROW($C$14)&gt;=$C$3,_xlfn.VAR.P(OFFSET(D158,-$C$3+1,0):D158/OFFSET(D157,-$C$3+1,0):D157),"")</f>
        <v/>
      </c>
      <c r="K158" s="19" t="e">
        <f t="shared" ca="1" si="87"/>
        <v>#VALUE!</v>
      </c>
      <c r="L158" s="46" t="str">
        <f t="array" aca="1" ref="L158" ca="1">IF(ROW()-ROW($C$14)&lt;$C$3,"",IF(L157="",_xlfn.VAR.P(OFFSET(E158,-$C$3+1,0):E158/OFFSET(E157,-$C$3+1,0):E157),$C$4*L157+$C$5*(1-$C$4)*(E158/E157-1)^2+(1-$C$4)*(1-$C$5)*$C$6))</f>
        <v/>
      </c>
      <c r="M158" s="30" t="str">
        <f t="array" aca="1" ref="M158" ca="1">IF(ROW()-ROW($C$14)&gt;=$C$3,_xlfn.VAR.P(OFFSET(D158,-$C$3+1,0):D158/OFFSET(D157,-$C$3+1,0):D157)*H158^2,"")</f>
        <v/>
      </c>
      <c r="N158" s="17" t="str">
        <f t="shared" ca="1" si="81"/>
        <v/>
      </c>
      <c r="O158" s="18" t="str">
        <f t="shared" ca="1" si="82"/>
        <v/>
      </c>
      <c r="P158" s="18" t="str">
        <f t="shared" ca="1" si="84"/>
        <v/>
      </c>
      <c r="Q158" s="18" t="str">
        <f t="shared" ca="1" si="83"/>
        <v/>
      </c>
      <c r="R158" s="39"/>
      <c r="V158" s="29">
        <v>41003</v>
      </c>
      <c r="W158" s="19">
        <f t="shared" ca="1" si="88"/>
        <v>-1.8401447674555205E-2</v>
      </c>
      <c r="X158" s="17">
        <f t="shared" si="89"/>
        <v>-3.0387415560340747E-2</v>
      </c>
    </row>
    <row r="159" spans="3:24">
      <c r="C159" s="29">
        <v>41004</v>
      </c>
      <c r="D159" s="19">
        <f ca="1">VLOOKUP(C159,MarketData!$B$7:$C$5000,2)</f>
        <v>832.57</v>
      </c>
      <c r="E159" s="17">
        <f>VLOOKUP('Beta-GARCH'!C159,MarketData!$E$7:$F$5000,2)</f>
        <v>83.860000999999997</v>
      </c>
      <c r="F159" s="17">
        <f t="shared" ca="1" si="85"/>
        <v>106.97563858765487</v>
      </c>
      <c r="G159" s="17">
        <f t="shared" si="86"/>
        <v>117.83055129494318</v>
      </c>
      <c r="H159" s="18" t="str">
        <f t="array" aca="1" ref="H159" ca="1">IF(ROW()-ROW($C$14)&gt;=$C$3,IF($C$8,_xlfn.COVARIANCE.P(OFFSET(E159,-$C$3+1,0):E159/OFFSET(E158,-$C$3+1,0):E158,OFFSET(D159,-$C$3+1,0):D159/OFFSET(D158,-$C$3+1,0):D158)/_xlfn.VAR.P(OFFSET(D159,-$C$3+1,0):D159/OFFSET(D158,-$C$3+1,0):D158),$C$9),"")</f>
        <v/>
      </c>
      <c r="I159" s="19" t="str">
        <f t="array" aca="1" ref="I159" ca="1">IF(ROW()-ROW($C$14)&gt;=$C$3,_xlfn.VAR.P(OFFSET(E159,-$C$3+1,0):E159/OFFSET(E158,-$C$3+1,0):E158),"")</f>
        <v/>
      </c>
      <c r="J159" s="19" t="str">
        <f t="array" aca="1" ref="J159" ca="1">IF(ROW()-ROW($C$14)&gt;=$C$3,_xlfn.VAR.P(OFFSET(D159,-$C$3+1,0):D159/OFFSET(D158,-$C$3+1,0):D158),"")</f>
        <v/>
      </c>
      <c r="K159" s="19" t="e">
        <f t="shared" ca="1" si="87"/>
        <v>#VALUE!</v>
      </c>
      <c r="L159" s="46" t="str">
        <f t="array" aca="1" ref="L159" ca="1">IF(ROW()-ROW($C$14)&lt;$C$3,"",IF(L158="",_xlfn.VAR.P(OFFSET(E159,-$C$3+1,0):E159/OFFSET(E158,-$C$3+1,0):E158),$C$4*L158+$C$5*(1-$C$4)*(E159/E158-1)^2+(1-$C$4)*(1-$C$5)*$C$6))</f>
        <v/>
      </c>
      <c r="M159" s="30" t="str">
        <f t="array" aca="1" ref="M159" ca="1">IF(ROW()-ROW($C$14)&gt;=$C$3,_xlfn.VAR.P(OFFSET(D159,-$C$3+1,0):D159/OFFSET(D158,-$C$3+1,0):D158)*H159^2,"")</f>
        <v/>
      </c>
      <c r="N159" s="17" t="str">
        <f t="shared" ca="1" si="81"/>
        <v/>
      </c>
      <c r="O159" s="18" t="str">
        <f t="shared" ca="1" si="82"/>
        <v/>
      </c>
      <c r="P159" s="18" t="str">
        <f t="shared" ca="1" si="84"/>
        <v/>
      </c>
      <c r="Q159" s="18" t="str">
        <f t="shared" ca="1" si="83"/>
        <v/>
      </c>
      <c r="R159" s="39"/>
      <c r="V159" s="29">
        <v>41004</v>
      </c>
      <c r="W159" s="19">
        <f t="shared" ca="1" si="88"/>
        <v>-3.3398774181191415E-3</v>
      </c>
      <c r="X159" s="17">
        <f t="shared" si="89"/>
        <v>3.1100838064612724E-3</v>
      </c>
    </row>
    <row r="160" spans="3:24">
      <c r="C160" s="29">
        <v>41005</v>
      </c>
      <c r="D160" s="19">
        <f ca="1">VLOOKUP(C160,MarketData!$B$7:$C$5000,2)</f>
        <v>825.71</v>
      </c>
      <c r="E160" s="17">
        <f>VLOOKUP('Beta-GARCH'!C160,MarketData!$E$7:$F$5000,2)</f>
        <v>83.860000999999997</v>
      </c>
      <c r="F160" s="17">
        <f t="shared" ca="1" si="85"/>
        <v>106.09420774014497</v>
      </c>
      <c r="G160" s="17">
        <f t="shared" si="86"/>
        <v>117.83055129494319</v>
      </c>
      <c r="H160" s="18" t="str">
        <f t="array" aca="1" ref="H160" ca="1">IF(ROW()-ROW($C$14)&gt;=$C$3,IF($C$8,_xlfn.COVARIANCE.P(OFFSET(E160,-$C$3+1,0):E160/OFFSET(E159,-$C$3+1,0):E159,OFFSET(D160,-$C$3+1,0):D160/OFFSET(D159,-$C$3+1,0):D159)/_xlfn.VAR.P(OFFSET(D160,-$C$3+1,0):D160/OFFSET(D159,-$C$3+1,0):D159),$C$9),"")</f>
        <v/>
      </c>
      <c r="I160" s="19" t="str">
        <f t="array" aca="1" ref="I160" ca="1">IF(ROW()-ROW($C$14)&gt;=$C$3,_xlfn.VAR.P(OFFSET(E160,-$C$3+1,0):E160/OFFSET(E159,-$C$3+1,0):E159),"")</f>
        <v/>
      </c>
      <c r="J160" s="19" t="str">
        <f t="array" aca="1" ref="J160" ca="1">IF(ROW()-ROW($C$14)&gt;=$C$3,_xlfn.VAR.P(OFFSET(D160,-$C$3+1,0):D160/OFFSET(D159,-$C$3+1,0):D159),"")</f>
        <v/>
      </c>
      <c r="K160" s="19" t="e">
        <f t="shared" ca="1" si="87"/>
        <v>#VALUE!</v>
      </c>
      <c r="L160" s="46" t="str">
        <f t="array" aca="1" ref="L160" ca="1">IF(ROW()-ROW($C$14)&lt;$C$3,"",IF(L159="",_xlfn.VAR.P(OFFSET(E160,-$C$3+1,0):E160/OFFSET(E159,-$C$3+1,0):E159),$C$4*L159+$C$5*(1-$C$4)*(E160/E159-1)^2+(1-$C$4)*(1-$C$5)*$C$6))</f>
        <v/>
      </c>
      <c r="M160" s="30" t="str">
        <f t="array" aca="1" ref="M160" ca="1">IF(ROW()-ROW($C$14)&gt;=$C$3,_xlfn.VAR.P(OFFSET(D160,-$C$3+1,0):D160/OFFSET(D159,-$C$3+1,0):D159)*H160^2,"")</f>
        <v/>
      </c>
      <c r="N160" s="17" t="str">
        <f t="shared" ca="1" si="81"/>
        <v/>
      </c>
      <c r="O160" s="18" t="str">
        <f t="shared" ca="1" si="82"/>
        <v/>
      </c>
      <c r="P160" s="18" t="str">
        <f t="shared" ca="1" si="84"/>
        <v/>
      </c>
      <c r="Q160" s="18" t="str">
        <f t="shared" ca="1" si="83"/>
        <v/>
      </c>
      <c r="R160" s="39"/>
      <c r="V160" s="29">
        <v>41005</v>
      </c>
      <c r="W160" s="19">
        <f t="shared" ca="1" si="88"/>
        <v>-8.2395474254417511E-3</v>
      </c>
      <c r="X160" s="17">
        <f t="shared" si="89"/>
        <v>0</v>
      </c>
    </row>
    <row r="161" spans="3:24">
      <c r="C161" s="29">
        <v>41008</v>
      </c>
      <c r="D161" s="19">
        <f ca="1">VLOOKUP(C161,MarketData!$B$7:$C$5000,2)</f>
        <v>813.69</v>
      </c>
      <c r="E161" s="17">
        <f>VLOOKUP('Beta-GARCH'!C161,MarketData!$E$7:$F$5000,2)</f>
        <v>81.699996999999996</v>
      </c>
      <c r="F161" s="17">
        <f t="shared" ca="1" si="85"/>
        <v>104.54977643007661</v>
      </c>
      <c r="G161" s="17">
        <f t="shared" si="86"/>
        <v>114.79555893762992</v>
      </c>
      <c r="H161" s="18" t="str">
        <f t="array" aca="1" ref="H161" ca="1">IF(ROW()-ROW($C$14)&gt;=$C$3,IF($C$8,_xlfn.COVARIANCE.P(OFFSET(E161,-$C$3+1,0):E161/OFFSET(E160,-$C$3+1,0):E160,OFFSET(D161,-$C$3+1,0):D161/OFFSET(D160,-$C$3+1,0):D160)/_xlfn.VAR.P(OFFSET(D161,-$C$3+1,0):D161/OFFSET(D160,-$C$3+1,0):D160),$C$9),"")</f>
        <v/>
      </c>
      <c r="I161" s="19" t="str">
        <f t="array" aca="1" ref="I161" ca="1">IF(ROW()-ROW($C$14)&gt;=$C$3,_xlfn.VAR.P(OFFSET(E161,-$C$3+1,0):E161/OFFSET(E160,-$C$3+1,0):E160),"")</f>
        <v/>
      </c>
      <c r="J161" s="19" t="str">
        <f t="array" aca="1" ref="J161" ca="1">IF(ROW()-ROW($C$14)&gt;=$C$3,_xlfn.VAR.P(OFFSET(D161,-$C$3+1,0):D161/OFFSET(D160,-$C$3+1,0):D160),"")</f>
        <v/>
      </c>
      <c r="K161" s="19" t="e">
        <f t="shared" ca="1" si="87"/>
        <v>#VALUE!</v>
      </c>
      <c r="L161" s="46" t="str">
        <f t="array" aca="1" ref="L161" ca="1">IF(ROW()-ROW($C$14)&lt;$C$3,"",IF(L160="",_xlfn.VAR.P(OFFSET(E161,-$C$3+1,0):E161/OFFSET(E160,-$C$3+1,0):E160),$C$4*L160+$C$5*(1-$C$4)*(E161/E160-1)^2+(1-$C$4)*(1-$C$5)*$C$6))</f>
        <v/>
      </c>
      <c r="M161" s="30" t="str">
        <f t="array" aca="1" ref="M161" ca="1">IF(ROW()-ROW($C$14)&gt;=$C$3,_xlfn.VAR.P(OFFSET(D161,-$C$3+1,0):D161/OFFSET(D160,-$C$3+1,0):D160)*H161^2,"")</f>
        <v/>
      </c>
      <c r="N161" s="17" t="str">
        <f t="shared" ca="1" si="81"/>
        <v/>
      </c>
      <c r="O161" s="18" t="str">
        <f t="shared" ca="1" si="82"/>
        <v/>
      </c>
      <c r="P161" s="18" t="str">
        <f t="shared" ca="1" si="84"/>
        <v/>
      </c>
      <c r="Q161" s="18" t="str">
        <f t="shared" ca="1" si="83"/>
        <v/>
      </c>
      <c r="R161" s="39"/>
      <c r="V161" s="29">
        <v>41008</v>
      </c>
      <c r="W161" s="19">
        <f t="shared" ca="1" si="88"/>
        <v>-1.4557168981845892E-2</v>
      </c>
      <c r="X161" s="17">
        <f t="shared" si="89"/>
        <v>-2.5757261796359843E-2</v>
      </c>
    </row>
    <row r="162" spans="3:24">
      <c r="C162" s="29">
        <v>41009</v>
      </c>
      <c r="D162" s="19">
        <f ca="1">VLOOKUP(C162,MarketData!$B$7:$C$5000,2)</f>
        <v>813.43</v>
      </c>
      <c r="E162" s="17">
        <f>VLOOKUP('Beta-GARCH'!C162,MarketData!$E$7:$F$5000,2)</f>
        <v>80.940002000000007</v>
      </c>
      <c r="F162" s="17">
        <f t="shared" ca="1" si="85"/>
        <v>104.51636943002519</v>
      </c>
      <c r="G162" s="17">
        <f t="shared" si="86"/>
        <v>113.7277002593144</v>
      </c>
      <c r="H162" s="18" t="str">
        <f t="array" aca="1" ref="H162" ca="1">IF(ROW()-ROW($C$14)&gt;=$C$3,IF($C$8,_xlfn.COVARIANCE.P(OFFSET(E162,-$C$3+1,0):E162/OFFSET(E161,-$C$3+1,0):E161,OFFSET(D162,-$C$3+1,0):D162/OFFSET(D161,-$C$3+1,0):D161)/_xlfn.VAR.P(OFFSET(D162,-$C$3+1,0):D162/OFFSET(D161,-$C$3+1,0):D161),$C$9),"")</f>
        <v/>
      </c>
      <c r="I162" s="19" t="str">
        <f t="array" aca="1" ref="I162" ca="1">IF(ROW()-ROW($C$14)&gt;=$C$3,_xlfn.VAR.P(OFFSET(E162,-$C$3+1,0):E162/OFFSET(E161,-$C$3+1,0):E161),"")</f>
        <v/>
      </c>
      <c r="J162" s="19" t="str">
        <f t="array" aca="1" ref="J162" ca="1">IF(ROW()-ROW($C$14)&gt;=$C$3,_xlfn.VAR.P(OFFSET(D162,-$C$3+1,0):D162/OFFSET(D161,-$C$3+1,0):D161),"")</f>
        <v/>
      </c>
      <c r="K162" s="19" t="e">
        <f t="shared" ca="1" si="87"/>
        <v>#VALUE!</v>
      </c>
      <c r="L162" s="46" t="str">
        <f t="array" aca="1" ref="L162" ca="1">IF(ROW()-ROW($C$14)&lt;$C$3,"",IF(L161="",_xlfn.VAR.P(OFFSET(E162,-$C$3+1,0):E162/OFFSET(E161,-$C$3+1,0):E161),$C$4*L161+$C$5*(1-$C$4)*(E162/E161-1)^2+(1-$C$4)*(1-$C$5)*$C$6))</f>
        <v/>
      </c>
      <c r="M162" s="30" t="str">
        <f t="array" aca="1" ref="M162" ca="1">IF(ROW()-ROW($C$14)&gt;=$C$3,_xlfn.VAR.P(OFFSET(D162,-$C$3+1,0):D162/OFFSET(D161,-$C$3+1,0):D161)*H162^2,"")</f>
        <v/>
      </c>
      <c r="N162" s="17" t="str">
        <f t="shared" ca="1" si="81"/>
        <v/>
      </c>
      <c r="O162" s="18" t="str">
        <f t="shared" ca="1" si="82"/>
        <v/>
      </c>
      <c r="P162" s="18" t="str">
        <f t="shared" ca="1" si="84"/>
        <v/>
      </c>
      <c r="Q162" s="18" t="str">
        <f t="shared" ca="1" si="83"/>
        <v/>
      </c>
      <c r="R162" s="39"/>
      <c r="V162" s="29">
        <v>41009</v>
      </c>
      <c r="W162" s="19">
        <f t="shared" ca="1" si="88"/>
        <v>-3.1953200850454166E-4</v>
      </c>
      <c r="X162" s="17">
        <f t="shared" si="89"/>
        <v>-9.3022647234612954E-3</v>
      </c>
    </row>
    <row r="163" spans="3:24">
      <c r="C163" s="29">
        <v>41010</v>
      </c>
      <c r="D163" s="19">
        <f ca="1">VLOOKUP(C163,MarketData!$B$7:$C$5000,2)</f>
        <v>805.84</v>
      </c>
      <c r="E163" s="17">
        <f>VLOOKUP('Beta-GARCH'!C163,MarketData!$E$7:$F$5000,2)</f>
        <v>82.510002</v>
      </c>
      <c r="F163" s="17">
        <f t="shared" ca="1" si="85"/>
        <v>103.54114200544794</v>
      </c>
      <c r="G163" s="17">
        <f t="shared" si="86"/>
        <v>115.93368598942499</v>
      </c>
      <c r="H163" s="18" t="str">
        <f t="array" aca="1" ref="H163" ca="1">IF(ROW()-ROW($C$14)&gt;=$C$3,IF($C$8,_xlfn.COVARIANCE.P(OFFSET(E163,-$C$3+1,0):E163/OFFSET(E162,-$C$3+1,0):E162,OFFSET(D163,-$C$3+1,0):D163/OFFSET(D162,-$C$3+1,0):D162)/_xlfn.VAR.P(OFFSET(D163,-$C$3+1,0):D163/OFFSET(D162,-$C$3+1,0):D162),$C$9),"")</f>
        <v/>
      </c>
      <c r="I163" s="19" t="str">
        <f t="array" aca="1" ref="I163" ca="1">IF(ROW()-ROW($C$14)&gt;=$C$3,_xlfn.VAR.P(OFFSET(E163,-$C$3+1,0):E163/OFFSET(E162,-$C$3+1,0):E162),"")</f>
        <v/>
      </c>
      <c r="J163" s="19" t="str">
        <f t="array" aca="1" ref="J163" ca="1">IF(ROW()-ROW($C$14)&gt;=$C$3,_xlfn.VAR.P(OFFSET(D163,-$C$3+1,0):D163/OFFSET(D162,-$C$3+1,0):D162),"")</f>
        <v/>
      </c>
      <c r="K163" s="19" t="e">
        <f t="shared" ca="1" si="87"/>
        <v>#VALUE!</v>
      </c>
      <c r="L163" s="46" t="str">
        <f t="array" aca="1" ref="L163" ca="1">IF(ROW()-ROW($C$14)&lt;$C$3,"",IF(L162="",_xlfn.VAR.P(OFFSET(E163,-$C$3+1,0):E163/OFFSET(E162,-$C$3+1,0):E162),$C$4*L162+$C$5*(1-$C$4)*(E163/E162-1)^2+(1-$C$4)*(1-$C$5)*$C$6))</f>
        <v/>
      </c>
      <c r="M163" s="30" t="str">
        <f t="array" aca="1" ref="M163" ca="1">IF(ROW()-ROW($C$14)&gt;=$C$3,_xlfn.VAR.P(OFFSET(D163,-$C$3+1,0):D163/OFFSET(D162,-$C$3+1,0):D162)*H163^2,"")</f>
        <v/>
      </c>
      <c r="N163" s="17" t="str">
        <f t="shared" ref="N163:N226" ca="1" si="90">IF(M163="","",L163-M163)</f>
        <v/>
      </c>
      <c r="O163" s="18" t="str">
        <f t="shared" ref="O163:O226" ca="1" si="91">IF(N163="","",_xlfn.NORM.INV(1-$C$10,0,1)*$C$7*SQRT(N163))</f>
        <v/>
      </c>
      <c r="P163" s="18" t="str">
        <f t="shared" ca="1" si="84"/>
        <v/>
      </c>
      <c r="Q163" s="18" t="str">
        <f t="shared" ref="Q163:Q226" ca="1" si="92">IF(P163="","",P163-H163*$C$7*(D163/D162-1))</f>
        <v/>
      </c>
      <c r="R163" s="39"/>
      <c r="V163" s="29">
        <v>41010</v>
      </c>
      <c r="W163" s="19">
        <f t="shared" ca="1" si="88"/>
        <v>-9.3308582176707677E-3</v>
      </c>
      <c r="X163" s="17">
        <f t="shared" si="89"/>
        <v>1.9397083780650082E-2</v>
      </c>
    </row>
    <row r="164" spans="3:24">
      <c r="C164" s="29">
        <v>41011</v>
      </c>
      <c r="D164" s="19">
        <f>VLOOKUP(C164,MarketData!$B$7:$C$5000,2)</f>
        <v>809.88</v>
      </c>
      <c r="E164" s="17">
        <f>VLOOKUP('Beta-GARCH'!C164,MarketData!$E$7:$F$5000,2)</f>
        <v>83.010002</v>
      </c>
      <c r="F164" s="17">
        <f t="shared" ca="1" si="85"/>
        <v>104.06023539086193</v>
      </c>
      <c r="G164" s="17">
        <f t="shared" si="86"/>
        <v>116.63622921557486</v>
      </c>
      <c r="H164" s="18" t="str">
        <f t="array" aca="1" ref="H164" ca="1">IF(ROW()-ROW($C$14)&gt;=$C$3,IF($C$8,_xlfn.COVARIANCE.P(OFFSET(E164,-$C$3+1,0):E164/OFFSET(E163,-$C$3+1,0):E163,OFFSET(D164,-$C$3+1,0):D164/OFFSET(D163,-$C$3+1,0):D163)/_xlfn.VAR.P(OFFSET(D164,-$C$3+1,0):D164/OFFSET(D163,-$C$3+1,0):D163),$C$9),"")</f>
        <v/>
      </c>
      <c r="I164" s="19" t="str">
        <f t="array" aca="1" ref="I164" ca="1">IF(ROW()-ROW($C$14)&gt;=$C$3,_xlfn.VAR.P(OFFSET(E164,-$C$3+1,0):E164/OFFSET(E163,-$C$3+1,0):E163),"")</f>
        <v/>
      </c>
      <c r="J164" s="19" t="str">
        <f t="array" aca="1" ref="J164" ca="1">IF(ROW()-ROW($C$14)&gt;=$C$3,_xlfn.VAR.P(OFFSET(D164,-$C$3+1,0):D164/OFFSET(D163,-$C$3+1,0):D163),"")</f>
        <v/>
      </c>
      <c r="K164" s="19" t="e">
        <f t="shared" ca="1" si="87"/>
        <v>#VALUE!</v>
      </c>
      <c r="L164" s="46" t="str">
        <f t="array" aca="1" ref="L164" ca="1">IF(ROW()-ROW($C$14)&lt;$C$3,"",IF(L163="",_xlfn.VAR.P(OFFSET(E164,-$C$3+1,0):E164/OFFSET(E163,-$C$3+1,0):E163),$C$4*L163+$C$5*(1-$C$4)*(E164/E163-1)^2+(1-$C$4)*(1-$C$5)*$C$6))</f>
        <v/>
      </c>
      <c r="M164" s="30" t="str">
        <f t="array" aca="1" ref="M164" ca="1">IF(ROW()-ROW($C$14)&gt;=$C$3,_xlfn.VAR.P(OFFSET(D164,-$C$3+1,0):D164/OFFSET(D163,-$C$3+1,0):D163)*H164^2,"")</f>
        <v/>
      </c>
      <c r="N164" s="17" t="str">
        <f t="shared" ca="1" si="90"/>
        <v/>
      </c>
      <c r="O164" s="18" t="str">
        <f t="shared" ca="1" si="91"/>
        <v/>
      </c>
      <c r="P164" s="18" t="str">
        <f t="shared" ca="1" si="84"/>
        <v/>
      </c>
      <c r="Q164" s="18" t="str">
        <f t="shared" ca="1" si="92"/>
        <v/>
      </c>
      <c r="R164" s="39"/>
      <c r="V164" s="29">
        <v>41011</v>
      </c>
      <c r="W164" s="19">
        <f t="shared" ca="1" si="88"/>
        <v>5.0134021642012083E-3</v>
      </c>
      <c r="X164" s="17">
        <f t="shared" si="89"/>
        <v>6.0598713838353468E-3</v>
      </c>
    </row>
    <row r="165" spans="3:24">
      <c r="C165" s="29">
        <v>41012</v>
      </c>
      <c r="D165" s="19">
        <f ca="1">VLOOKUP(C165,MarketData!$B$7:$C$5000,2)</f>
        <v>815.48</v>
      </c>
      <c r="E165" s="17">
        <f>VLOOKUP('Beta-GARCH'!C165,MarketData!$E$7:$F$5000,2)</f>
        <v>81.419998000000007</v>
      </c>
      <c r="F165" s="17">
        <f t="shared" ca="1" si="85"/>
        <v>104.7797707765843</v>
      </c>
      <c r="G165" s="17">
        <f t="shared" si="86"/>
        <v>114.40213613607246</v>
      </c>
      <c r="H165" s="18" t="str">
        <f t="array" aca="1" ref="H165" ca="1">IF(ROW()-ROW($C$14)&gt;=$C$3,IF($C$8,_xlfn.COVARIANCE.P(OFFSET(E165,-$C$3+1,0):E165/OFFSET(E164,-$C$3+1,0):E164,OFFSET(D165,-$C$3+1,0):D165/OFFSET(D164,-$C$3+1,0):D164)/_xlfn.VAR.P(OFFSET(D165,-$C$3+1,0):D165/OFFSET(D164,-$C$3+1,0):D164),$C$9),"")</f>
        <v/>
      </c>
      <c r="I165" s="19" t="str">
        <f t="array" aca="1" ref="I165" ca="1">IF(ROW()-ROW($C$14)&gt;=$C$3,_xlfn.VAR.P(OFFSET(E165,-$C$3+1,0):E165/OFFSET(E164,-$C$3+1,0):E164),"")</f>
        <v/>
      </c>
      <c r="J165" s="19" t="str">
        <f t="array" aca="1" ref="J165" ca="1">IF(ROW()-ROW($C$14)&gt;=$C$3,_xlfn.VAR.P(OFFSET(D165,-$C$3+1,0):D165/OFFSET(D164,-$C$3+1,0):D164),"")</f>
        <v/>
      </c>
      <c r="K165" s="19" t="e">
        <f t="shared" ca="1" si="87"/>
        <v>#VALUE!</v>
      </c>
      <c r="L165" s="46" t="str">
        <f t="array" aca="1" ref="L165" ca="1">IF(ROW()-ROW($C$14)&lt;$C$3,"",IF(L164="",_xlfn.VAR.P(OFFSET(E165,-$C$3+1,0):E165/OFFSET(E164,-$C$3+1,0):E164),$C$4*L164+$C$5*(1-$C$4)*(E165/E164-1)^2+(1-$C$4)*(1-$C$5)*$C$6))</f>
        <v/>
      </c>
      <c r="M165" s="30" t="str">
        <f t="array" aca="1" ref="M165" ca="1">IF(ROW()-ROW($C$14)&gt;=$C$3,_xlfn.VAR.P(OFFSET(D165,-$C$3+1,0):D165/OFFSET(D164,-$C$3+1,0):D164)*H165^2,"")</f>
        <v/>
      </c>
      <c r="N165" s="17" t="str">
        <f t="shared" ca="1" si="90"/>
        <v/>
      </c>
      <c r="O165" s="18" t="str">
        <f t="shared" ca="1" si="91"/>
        <v/>
      </c>
      <c r="P165" s="18" t="str">
        <f t="shared" ca="1" si="84"/>
        <v/>
      </c>
      <c r="Q165" s="18" t="str">
        <f t="shared" ca="1" si="92"/>
        <v/>
      </c>
      <c r="R165" s="39"/>
      <c r="V165" s="29">
        <v>41012</v>
      </c>
      <c r="W165" s="19">
        <f t="shared" ca="1" si="88"/>
        <v>6.9146046327850375E-3</v>
      </c>
      <c r="X165" s="17">
        <f t="shared" si="89"/>
        <v>-1.9154366482246221E-2</v>
      </c>
    </row>
    <row r="166" spans="3:24">
      <c r="C166" s="29">
        <v>41015</v>
      </c>
      <c r="D166" s="19">
        <f ca="1">VLOOKUP(C166,MarketData!$B$7:$C$5000,2)</f>
        <v>803.83</v>
      </c>
      <c r="E166" s="17">
        <f>VLOOKUP('Beta-GARCH'!C166,MarketData!$E$7:$F$5000,2)</f>
        <v>81.239998</v>
      </c>
      <c r="F166" s="17">
        <f t="shared" ca="1" si="85"/>
        <v>103.28288019735831</v>
      </c>
      <c r="G166" s="17">
        <f t="shared" si="86"/>
        <v>114.14922057465849</v>
      </c>
      <c r="H166" s="18" t="str">
        <f t="array" aca="1" ref="H166" ca="1">IF(ROW()-ROW($C$14)&gt;=$C$3,IF($C$8,_xlfn.COVARIANCE.P(OFFSET(E166,-$C$3+1,0):E166/OFFSET(E165,-$C$3+1,0):E165,OFFSET(D166,-$C$3+1,0):D166/OFFSET(D165,-$C$3+1,0):D165)/_xlfn.VAR.P(OFFSET(D166,-$C$3+1,0):D166/OFFSET(D165,-$C$3+1,0):D165),$C$9),"")</f>
        <v/>
      </c>
      <c r="I166" s="19" t="str">
        <f t="array" aca="1" ref="I166" ca="1">IF(ROW()-ROW($C$14)&gt;=$C$3,_xlfn.VAR.P(OFFSET(E166,-$C$3+1,0):E166/OFFSET(E165,-$C$3+1,0):E165),"")</f>
        <v/>
      </c>
      <c r="J166" s="19" t="str">
        <f t="array" aca="1" ref="J166" ca="1">IF(ROW()-ROW($C$14)&gt;=$C$3,_xlfn.VAR.P(OFFSET(D166,-$C$3+1,0):D166/OFFSET(D165,-$C$3+1,0):D165),"")</f>
        <v/>
      </c>
      <c r="K166" s="19" t="e">
        <f t="shared" ca="1" si="87"/>
        <v>#VALUE!</v>
      </c>
      <c r="L166" s="46" t="str">
        <f t="array" aca="1" ref="L166" ca="1">IF(ROW()-ROW($C$14)&lt;$C$3,"",IF(L165="",_xlfn.VAR.P(OFFSET(E166,-$C$3+1,0):E166/OFFSET(E165,-$C$3+1,0):E165),$C$4*L165+$C$5*(1-$C$4)*(E166/E165-1)^2+(1-$C$4)*(1-$C$5)*$C$6))</f>
        <v/>
      </c>
      <c r="M166" s="30" t="str">
        <f t="array" aca="1" ref="M166" ca="1">IF(ROW()-ROW($C$14)&gt;=$C$3,_xlfn.VAR.P(OFFSET(D166,-$C$3+1,0):D166/OFFSET(D165,-$C$3+1,0):D165)*H166^2,"")</f>
        <v/>
      </c>
      <c r="N166" s="17" t="str">
        <f t="shared" ca="1" si="90"/>
        <v/>
      </c>
      <c r="O166" s="18" t="str">
        <f t="shared" ca="1" si="91"/>
        <v/>
      </c>
      <c r="P166" s="18" t="str">
        <f t="shared" ca="1" si="84"/>
        <v/>
      </c>
      <c r="Q166" s="18" t="str">
        <f t="shared" ca="1" si="92"/>
        <v/>
      </c>
      <c r="R166" s="39"/>
      <c r="V166" s="29">
        <v>41015</v>
      </c>
      <c r="W166" s="19">
        <f t="shared" ca="1" si="88"/>
        <v>-1.428606464904103E-2</v>
      </c>
      <c r="X166" s="17">
        <f t="shared" si="89"/>
        <v>-2.2107590815712008E-3</v>
      </c>
    </row>
    <row r="167" spans="3:24">
      <c r="C167" s="29">
        <v>41016</v>
      </c>
      <c r="D167" s="19">
        <f ca="1">VLOOKUP(C167,MarketData!$B$7:$C$5000,2)</f>
        <v>803.09</v>
      </c>
      <c r="E167" s="17">
        <f>VLOOKUP('Beta-GARCH'!C167,MarketData!$E$7:$F$5000,2)</f>
        <v>81.440002000000007</v>
      </c>
      <c r="F167" s="17">
        <f t="shared" ca="1" si="85"/>
        <v>103.18779873567358</v>
      </c>
      <c r="G167" s="17">
        <f t="shared" si="86"/>
        <v>114.43024348546426</v>
      </c>
      <c r="H167" s="18" t="str">
        <f t="array" aca="1" ref="H167" ca="1">IF(ROW()-ROW($C$14)&gt;=$C$3,IF($C$8,_xlfn.COVARIANCE.P(OFFSET(E167,-$C$3+1,0):E167/OFFSET(E166,-$C$3+1,0):E166,OFFSET(D167,-$C$3+1,0):D167/OFFSET(D166,-$C$3+1,0):D166)/_xlfn.VAR.P(OFFSET(D167,-$C$3+1,0):D167/OFFSET(D166,-$C$3+1,0):D166),$C$9),"")</f>
        <v/>
      </c>
      <c r="I167" s="19" t="str">
        <f t="array" aca="1" ref="I167" ca="1">IF(ROW()-ROW($C$14)&gt;=$C$3,_xlfn.VAR.P(OFFSET(E167,-$C$3+1,0):E167/OFFSET(E166,-$C$3+1,0):E166),"")</f>
        <v/>
      </c>
      <c r="J167" s="19" t="str">
        <f t="array" aca="1" ref="J167" ca="1">IF(ROW()-ROW($C$14)&gt;=$C$3,_xlfn.VAR.P(OFFSET(D167,-$C$3+1,0):D167/OFFSET(D166,-$C$3+1,0):D166),"")</f>
        <v/>
      </c>
      <c r="K167" s="19" t="e">
        <f t="shared" ca="1" si="87"/>
        <v>#VALUE!</v>
      </c>
      <c r="L167" s="46" t="str">
        <f t="array" aca="1" ref="L167" ca="1">IF(ROW()-ROW($C$14)&lt;$C$3,"",IF(L166="",_xlfn.VAR.P(OFFSET(E167,-$C$3+1,0):E167/OFFSET(E166,-$C$3+1,0):E166),$C$4*L166+$C$5*(1-$C$4)*(E167/E166-1)^2+(1-$C$4)*(1-$C$5)*$C$6))</f>
        <v/>
      </c>
      <c r="M167" s="30" t="str">
        <f t="array" aca="1" ref="M167" ca="1">IF(ROW()-ROW($C$14)&gt;=$C$3,_xlfn.VAR.P(OFFSET(D167,-$C$3+1,0):D167/OFFSET(D166,-$C$3+1,0):D166)*H167^2,"")</f>
        <v/>
      </c>
      <c r="N167" s="17" t="str">
        <f t="shared" ca="1" si="90"/>
        <v/>
      </c>
      <c r="O167" s="18" t="str">
        <f t="shared" ca="1" si="91"/>
        <v/>
      </c>
      <c r="P167" s="18" t="str">
        <f t="shared" ca="1" si="84"/>
        <v/>
      </c>
      <c r="Q167" s="18" t="str">
        <f t="shared" ca="1" si="92"/>
        <v/>
      </c>
      <c r="R167" s="39"/>
      <c r="V167" s="29">
        <v>41016</v>
      </c>
      <c r="W167" s="19">
        <f t="shared" ca="1" si="88"/>
        <v>-9.2059266262767281E-4</v>
      </c>
      <c r="X167" s="17">
        <f t="shared" si="89"/>
        <v>2.4618907548472624E-3</v>
      </c>
    </row>
    <row r="168" spans="3:24">
      <c r="C168" s="29">
        <v>41017</v>
      </c>
      <c r="D168" s="19">
        <f ca="1">VLOOKUP(C168,MarketData!$B$7:$C$5000,2)</f>
        <v>819.27</v>
      </c>
      <c r="E168" s="17">
        <f>VLOOKUP('Beta-GARCH'!C168,MarketData!$E$7:$F$5000,2)</f>
        <v>81.550003000000004</v>
      </c>
      <c r="F168" s="17">
        <f t="shared" ca="1" si="85"/>
        <v>105.26674204656426</v>
      </c>
      <c r="G168" s="17">
        <f t="shared" si="86"/>
        <v>114.58480440030368</v>
      </c>
      <c r="H168" s="18" t="str">
        <f t="array" aca="1" ref="H168" ca="1">IF(ROW()-ROW($C$14)&gt;=$C$3,IF($C$8,_xlfn.COVARIANCE.P(OFFSET(E168,-$C$3+1,0):E168/OFFSET(E167,-$C$3+1,0):E167,OFFSET(D168,-$C$3+1,0):D168/OFFSET(D167,-$C$3+1,0):D167)/_xlfn.VAR.P(OFFSET(D168,-$C$3+1,0):D168/OFFSET(D167,-$C$3+1,0):D167),$C$9),"")</f>
        <v/>
      </c>
      <c r="I168" s="19" t="str">
        <f t="array" aca="1" ref="I168" ca="1">IF(ROW()-ROW($C$14)&gt;=$C$3,_xlfn.VAR.P(OFFSET(E168,-$C$3+1,0):E168/OFFSET(E167,-$C$3+1,0):E167),"")</f>
        <v/>
      </c>
      <c r="J168" s="19" t="str">
        <f t="array" aca="1" ref="J168" ca="1">IF(ROW()-ROW($C$14)&gt;=$C$3,_xlfn.VAR.P(OFFSET(D168,-$C$3+1,0):D168/OFFSET(D167,-$C$3+1,0):D167),"")</f>
        <v/>
      </c>
      <c r="K168" s="19" t="e">
        <f t="shared" ca="1" si="87"/>
        <v>#VALUE!</v>
      </c>
      <c r="L168" s="46" t="str">
        <f t="array" aca="1" ref="L168" ca="1">IF(ROW()-ROW($C$14)&lt;$C$3,"",IF(L167="",_xlfn.VAR.P(OFFSET(E168,-$C$3+1,0):E168/OFFSET(E167,-$C$3+1,0):E167),$C$4*L167+$C$5*(1-$C$4)*(E168/E167-1)^2+(1-$C$4)*(1-$C$5)*$C$6))</f>
        <v/>
      </c>
      <c r="M168" s="30" t="str">
        <f t="array" aca="1" ref="M168" ca="1">IF(ROW()-ROW($C$14)&gt;=$C$3,_xlfn.VAR.P(OFFSET(D168,-$C$3+1,0):D168/OFFSET(D167,-$C$3+1,0):D167)*H168^2,"")</f>
        <v/>
      </c>
      <c r="N168" s="17" t="str">
        <f t="shared" ca="1" si="90"/>
        <v/>
      </c>
      <c r="O168" s="18" t="str">
        <f t="shared" ca="1" si="91"/>
        <v/>
      </c>
      <c r="P168" s="18" t="str">
        <f t="shared" ca="1" si="84"/>
        <v/>
      </c>
      <c r="Q168" s="18" t="str">
        <f t="shared" ca="1" si="92"/>
        <v/>
      </c>
      <c r="R168" s="39"/>
      <c r="V168" s="29">
        <v>41017</v>
      </c>
      <c r="W168" s="19">
        <f t="shared" ca="1" si="88"/>
        <v>2.0147181511412038E-2</v>
      </c>
      <c r="X168" s="17">
        <f t="shared" si="89"/>
        <v>1.3506998685977045E-3</v>
      </c>
    </row>
    <row r="169" spans="3:24">
      <c r="C169" s="29">
        <v>41018</v>
      </c>
      <c r="D169" s="19">
        <f ca="1">VLOOKUP(C169,MarketData!$B$7:$C$5000,2)</f>
        <v>814.13</v>
      </c>
      <c r="E169" s="17">
        <f>VLOOKUP('Beta-GARCH'!C169,MarketData!$E$7:$F$5000,2)</f>
        <v>81.790001000000004</v>
      </c>
      <c r="F169" s="17">
        <f t="shared" ca="1" si="85"/>
        <v>104.60631135324053</v>
      </c>
      <c r="G169" s="17">
        <f t="shared" si="86"/>
        <v>114.92202233868272</v>
      </c>
      <c r="H169" s="18" t="str">
        <f t="array" aca="1" ref="H169" ca="1">IF(ROW()-ROW($C$14)&gt;=$C$3,IF($C$8,_xlfn.COVARIANCE.P(OFFSET(E169,-$C$3+1,0):E169/OFFSET(E168,-$C$3+1,0):E168,OFFSET(D169,-$C$3+1,0):D169/OFFSET(D168,-$C$3+1,0):D168)/_xlfn.VAR.P(OFFSET(D169,-$C$3+1,0):D169/OFFSET(D168,-$C$3+1,0):D168),$C$9),"")</f>
        <v/>
      </c>
      <c r="I169" s="19" t="str">
        <f t="array" aca="1" ref="I169" ca="1">IF(ROW()-ROW($C$14)&gt;=$C$3,_xlfn.VAR.P(OFFSET(E169,-$C$3+1,0):E169/OFFSET(E168,-$C$3+1,0):E168),"")</f>
        <v/>
      </c>
      <c r="J169" s="19" t="str">
        <f t="array" aca="1" ref="J169" ca="1">IF(ROW()-ROW($C$14)&gt;=$C$3,_xlfn.VAR.P(OFFSET(D169,-$C$3+1,0):D169/OFFSET(D168,-$C$3+1,0):D168),"")</f>
        <v/>
      </c>
      <c r="K169" s="19" t="e">
        <f t="shared" ca="1" si="87"/>
        <v>#VALUE!</v>
      </c>
      <c r="L169" s="46" t="str">
        <f t="array" aca="1" ref="L169" ca="1">IF(ROW()-ROW($C$14)&lt;$C$3,"",IF(L168="",_xlfn.VAR.P(OFFSET(E169,-$C$3+1,0):E169/OFFSET(E168,-$C$3+1,0):E168),$C$4*L168+$C$5*(1-$C$4)*(E169/E168-1)^2+(1-$C$4)*(1-$C$5)*$C$6))</f>
        <v/>
      </c>
      <c r="M169" s="30" t="str">
        <f t="array" aca="1" ref="M169" ca="1">IF(ROW()-ROW($C$14)&gt;=$C$3,_xlfn.VAR.P(OFFSET(D169,-$C$3+1,0):D169/OFFSET(D168,-$C$3+1,0):D168)*H169^2,"")</f>
        <v/>
      </c>
      <c r="N169" s="17" t="str">
        <f t="shared" ca="1" si="90"/>
        <v/>
      </c>
      <c r="O169" s="18" t="str">
        <f t="shared" ca="1" si="91"/>
        <v/>
      </c>
      <c r="P169" s="18" t="str">
        <f t="shared" ca="1" si="84"/>
        <v/>
      </c>
      <c r="Q169" s="18" t="str">
        <f t="shared" ca="1" si="92"/>
        <v/>
      </c>
      <c r="R169" s="39"/>
      <c r="V169" s="29">
        <v>41018</v>
      </c>
      <c r="W169" s="19">
        <f t="shared" ca="1" si="88"/>
        <v>-6.2738779645293841E-3</v>
      </c>
      <c r="X169" s="17">
        <f t="shared" si="89"/>
        <v>2.9429551339195115E-3</v>
      </c>
    </row>
    <row r="170" spans="3:24">
      <c r="C170" s="29">
        <v>41019</v>
      </c>
      <c r="D170" s="19">
        <f ca="1">VLOOKUP(C170,MarketData!$B$7:$C$5000,2)</f>
        <v>811.94</v>
      </c>
      <c r="E170" s="17">
        <f>VLOOKUP('Beta-GARCH'!C170,MarketData!$E$7:$F$5000,2)</f>
        <v>80.540001000000004</v>
      </c>
      <c r="F170" s="17">
        <f t="shared" ca="1" si="85"/>
        <v>104.32492162203839</v>
      </c>
      <c r="G170" s="17">
        <f t="shared" si="86"/>
        <v>113.16566427330804</v>
      </c>
      <c r="H170" s="18" t="str">
        <f t="array" aca="1" ref="H170" ca="1">IF(ROW()-ROW($C$14)&gt;=$C$3,IF($C$8,_xlfn.COVARIANCE.P(OFFSET(E170,-$C$3+1,0):E170/OFFSET(E169,-$C$3+1,0):E169,OFFSET(D170,-$C$3+1,0):D170/OFFSET(D169,-$C$3+1,0):D169)/_xlfn.VAR.P(OFFSET(D170,-$C$3+1,0):D170/OFFSET(D169,-$C$3+1,0):D169),$C$9),"")</f>
        <v/>
      </c>
      <c r="I170" s="19" t="str">
        <f t="array" aca="1" ref="I170" ca="1">IF(ROW()-ROW($C$14)&gt;=$C$3,_xlfn.VAR.P(OFFSET(E170,-$C$3+1,0):E170/OFFSET(E169,-$C$3+1,0):E169),"")</f>
        <v/>
      </c>
      <c r="J170" s="19" t="str">
        <f t="array" aca="1" ref="J170" ca="1">IF(ROW()-ROW($C$14)&gt;=$C$3,_xlfn.VAR.P(OFFSET(D170,-$C$3+1,0):D170/OFFSET(D169,-$C$3+1,0):D169),"")</f>
        <v/>
      </c>
      <c r="K170" s="19" t="e">
        <f t="shared" ca="1" si="87"/>
        <v>#VALUE!</v>
      </c>
      <c r="L170" s="46" t="str">
        <f t="array" aca="1" ref="L170" ca="1">IF(ROW()-ROW($C$14)&lt;$C$3,"",IF(L169="",_xlfn.VAR.P(OFFSET(E170,-$C$3+1,0):E170/OFFSET(E169,-$C$3+1,0):E169),$C$4*L169+$C$5*(1-$C$4)*(E170/E169-1)^2+(1-$C$4)*(1-$C$5)*$C$6))</f>
        <v/>
      </c>
      <c r="M170" s="30" t="str">
        <f t="array" aca="1" ref="M170" ca="1">IF(ROW()-ROW($C$14)&gt;=$C$3,_xlfn.VAR.P(OFFSET(D170,-$C$3+1,0):D170/OFFSET(D169,-$C$3+1,0):D169)*H170^2,"")</f>
        <v/>
      </c>
      <c r="N170" s="17" t="str">
        <f t="shared" ca="1" si="90"/>
        <v/>
      </c>
      <c r="O170" s="18" t="str">
        <f t="shared" ca="1" si="91"/>
        <v/>
      </c>
      <c r="P170" s="18" t="str">
        <f t="shared" ca="1" si="84"/>
        <v/>
      </c>
      <c r="Q170" s="18" t="str">
        <f t="shared" ca="1" si="92"/>
        <v/>
      </c>
      <c r="R170" s="39"/>
      <c r="V170" s="29">
        <v>41019</v>
      </c>
      <c r="W170" s="19">
        <f t="shared" ca="1" si="88"/>
        <v>-2.6899880854408531E-3</v>
      </c>
      <c r="X170" s="17">
        <f t="shared" si="89"/>
        <v>-1.5283041749809989E-2</v>
      </c>
    </row>
    <row r="171" spans="3:24">
      <c r="C171" s="29">
        <v>41022</v>
      </c>
      <c r="D171" s="19">
        <f ca="1">VLOOKUP(C171,MarketData!$B$7:$C$5000,2)</f>
        <v>809.54</v>
      </c>
      <c r="E171" s="17">
        <f>VLOOKUP('Beta-GARCH'!C171,MarketData!$E$7:$F$5000,2)</f>
        <v>79.430000000000007</v>
      </c>
      <c r="F171" s="17">
        <f t="shared" ca="1" si="85"/>
        <v>104.01654931387165</v>
      </c>
      <c r="G171" s="17">
        <f t="shared" si="86"/>
        <v>111.60601690616888</v>
      </c>
      <c r="H171" s="18" t="str">
        <f t="array" aca="1" ref="H171" ca="1">IF(ROW()-ROW($C$14)&gt;=$C$3,IF($C$8,_xlfn.COVARIANCE.P(OFFSET(E171,-$C$3+1,0):E171/OFFSET(E170,-$C$3+1,0):E170,OFFSET(D171,-$C$3+1,0):D171/OFFSET(D170,-$C$3+1,0):D170)/_xlfn.VAR.P(OFFSET(D171,-$C$3+1,0):D171/OFFSET(D170,-$C$3+1,0):D170),$C$9),"")</f>
        <v/>
      </c>
      <c r="I171" s="19" t="str">
        <f t="array" aca="1" ref="I171" ca="1">IF(ROW()-ROW($C$14)&gt;=$C$3,_xlfn.VAR.P(OFFSET(E171,-$C$3+1,0):E171/OFFSET(E170,-$C$3+1,0):E170),"")</f>
        <v/>
      </c>
      <c r="J171" s="19" t="str">
        <f t="array" aca="1" ref="J171" ca="1">IF(ROW()-ROW($C$14)&gt;=$C$3,_xlfn.VAR.P(OFFSET(D171,-$C$3+1,0):D171/OFFSET(D170,-$C$3+1,0):D170),"")</f>
        <v/>
      </c>
      <c r="K171" s="19" t="e">
        <f t="shared" ca="1" si="87"/>
        <v>#VALUE!</v>
      </c>
      <c r="L171" s="46" t="str">
        <f t="array" aca="1" ref="L171" ca="1">IF(ROW()-ROW($C$14)&lt;$C$3,"",IF(L170="",_xlfn.VAR.P(OFFSET(E171,-$C$3+1,0):E171/OFFSET(E170,-$C$3+1,0):E170),$C$4*L170+$C$5*(1-$C$4)*(E171/E170-1)^2+(1-$C$4)*(1-$C$5)*$C$6))</f>
        <v/>
      </c>
      <c r="M171" s="30" t="str">
        <f t="array" aca="1" ref="M171" ca="1">IF(ROW()-ROW($C$14)&gt;=$C$3,_xlfn.VAR.P(OFFSET(D171,-$C$3+1,0):D171/OFFSET(D170,-$C$3+1,0):D170)*H171^2,"")</f>
        <v/>
      </c>
      <c r="N171" s="17" t="str">
        <f t="shared" ca="1" si="90"/>
        <v/>
      </c>
      <c r="O171" s="18" t="str">
        <f t="shared" ca="1" si="91"/>
        <v/>
      </c>
      <c r="P171" s="18" t="str">
        <f t="shared" ca="1" si="84"/>
        <v/>
      </c>
      <c r="Q171" s="18" t="str">
        <f t="shared" ca="1" si="92"/>
        <v/>
      </c>
      <c r="R171" s="39"/>
      <c r="V171" s="29">
        <v>41022</v>
      </c>
      <c r="W171" s="19">
        <f t="shared" ca="1" si="88"/>
        <v>-2.9558834396631317E-3</v>
      </c>
      <c r="X171" s="17">
        <f t="shared" si="89"/>
        <v>-1.378198393615615E-2</v>
      </c>
    </row>
    <row r="172" spans="3:24">
      <c r="C172" s="29">
        <v>41023</v>
      </c>
      <c r="D172" s="19">
        <f ca="1">VLOOKUP(C172,MarketData!$B$7:$C$5000,2)</f>
        <v>803.94</v>
      </c>
      <c r="E172" s="17">
        <f>VLOOKUP('Beta-GARCH'!C172,MarketData!$E$7:$F$5000,2)</f>
        <v>80.730002999999996</v>
      </c>
      <c r="F172" s="17">
        <f t="shared" ca="1" si="85"/>
        <v>103.2970139281493</v>
      </c>
      <c r="G172" s="17">
        <f t="shared" si="86"/>
        <v>113.43263350941788</v>
      </c>
      <c r="H172" s="18" t="str">
        <f t="array" aca="1" ref="H172" ca="1">IF(ROW()-ROW($C$14)&gt;=$C$3,IF($C$8,_xlfn.COVARIANCE.P(OFFSET(E172,-$C$3+1,0):E172/OFFSET(E171,-$C$3+1,0):E171,OFFSET(D172,-$C$3+1,0):D172/OFFSET(D171,-$C$3+1,0):D171)/_xlfn.VAR.P(OFFSET(D172,-$C$3+1,0):D172/OFFSET(D171,-$C$3+1,0):D171),$C$9),"")</f>
        <v/>
      </c>
      <c r="I172" s="19" t="str">
        <f t="array" aca="1" ref="I172" ca="1">IF(ROW()-ROW($C$14)&gt;=$C$3,_xlfn.VAR.P(OFFSET(E172,-$C$3+1,0):E172/OFFSET(E171,-$C$3+1,0):E171),"")</f>
        <v/>
      </c>
      <c r="J172" s="19" t="str">
        <f t="array" aca="1" ref="J172" ca="1">IF(ROW()-ROW($C$14)&gt;=$C$3,_xlfn.VAR.P(OFFSET(D172,-$C$3+1,0):D172/OFFSET(D171,-$C$3+1,0):D171),"")</f>
        <v/>
      </c>
      <c r="K172" s="19" t="e">
        <f t="shared" ca="1" si="87"/>
        <v>#VALUE!</v>
      </c>
      <c r="L172" s="46" t="str">
        <f t="array" aca="1" ref="L172" ca="1">IF(ROW()-ROW($C$14)&lt;$C$3,"",IF(L171="",_xlfn.VAR.P(OFFSET(E172,-$C$3+1,0):E172/OFFSET(E171,-$C$3+1,0):E171),$C$4*L171+$C$5*(1-$C$4)*(E172/E171-1)^2+(1-$C$4)*(1-$C$5)*$C$6))</f>
        <v/>
      </c>
      <c r="M172" s="30" t="str">
        <f t="array" aca="1" ref="M172" ca="1">IF(ROW()-ROW($C$14)&gt;=$C$3,_xlfn.VAR.P(OFFSET(D172,-$C$3+1,0):D172/OFFSET(D171,-$C$3+1,0):D171)*H172^2,"")</f>
        <v/>
      </c>
      <c r="N172" s="17" t="str">
        <f t="shared" ca="1" si="90"/>
        <v/>
      </c>
      <c r="O172" s="18" t="str">
        <f t="shared" ca="1" si="91"/>
        <v/>
      </c>
      <c r="P172" s="18" t="str">
        <f t="shared" ca="1" si="84"/>
        <v/>
      </c>
      <c r="Q172" s="18" t="str">
        <f t="shared" ca="1" si="92"/>
        <v/>
      </c>
      <c r="R172" s="39"/>
      <c r="V172" s="29">
        <v>41023</v>
      </c>
      <c r="W172" s="19">
        <f t="shared" ca="1" si="88"/>
        <v>-6.917508708649267E-3</v>
      </c>
      <c r="X172" s="17">
        <f t="shared" si="89"/>
        <v>1.6366649880397599E-2</v>
      </c>
    </row>
    <row r="173" spans="3:24">
      <c r="C173" s="29">
        <v>41024</v>
      </c>
      <c r="D173" s="19">
        <f ca="1">VLOOKUP(C173,MarketData!$B$7:$C$5000,2)</f>
        <v>809.49</v>
      </c>
      <c r="E173" s="17">
        <f>VLOOKUP('Beta-GARCH'!C173,MarketData!$E$7:$F$5000,2)</f>
        <v>81.360000999999997</v>
      </c>
      <c r="F173" s="17">
        <f t="shared" ca="1" si="85"/>
        <v>104.01012489078485</v>
      </c>
      <c r="G173" s="17">
        <f t="shared" si="86"/>
        <v>114.31783516419381</v>
      </c>
      <c r="H173" s="18" t="str">
        <f t="array" aca="1" ref="H173" ca="1">IF(ROW()-ROW($C$14)&gt;=$C$3,IF($C$8,_xlfn.COVARIANCE.P(OFFSET(E173,-$C$3+1,0):E173/OFFSET(E172,-$C$3+1,0):E172,OFFSET(D173,-$C$3+1,0):D173/OFFSET(D172,-$C$3+1,0):D172)/_xlfn.VAR.P(OFFSET(D173,-$C$3+1,0):D173/OFFSET(D172,-$C$3+1,0):D172),$C$9),"")</f>
        <v/>
      </c>
      <c r="I173" s="19" t="str">
        <f t="array" aca="1" ref="I173" ca="1">IF(ROW()-ROW($C$14)&gt;=$C$3,_xlfn.VAR.P(OFFSET(E173,-$C$3+1,0):E173/OFFSET(E172,-$C$3+1,0):E172),"")</f>
        <v/>
      </c>
      <c r="J173" s="19" t="str">
        <f t="array" aca="1" ref="J173" ca="1">IF(ROW()-ROW($C$14)&gt;=$C$3,_xlfn.VAR.P(OFFSET(D173,-$C$3+1,0):D173/OFFSET(D172,-$C$3+1,0):D172),"")</f>
        <v/>
      </c>
      <c r="K173" s="19" t="e">
        <f t="shared" ca="1" si="87"/>
        <v>#VALUE!</v>
      </c>
      <c r="L173" s="46" t="str">
        <f t="array" aca="1" ref="L173" ca="1">IF(ROW()-ROW($C$14)&lt;$C$3,"",IF(L172="",_xlfn.VAR.P(OFFSET(E173,-$C$3+1,0):E173/OFFSET(E172,-$C$3+1,0):E172),$C$4*L172+$C$5*(1-$C$4)*(E173/E172-1)^2+(1-$C$4)*(1-$C$5)*$C$6))</f>
        <v/>
      </c>
      <c r="M173" s="30" t="str">
        <f t="array" aca="1" ref="M173" ca="1">IF(ROW()-ROW($C$14)&gt;=$C$3,_xlfn.VAR.P(OFFSET(D173,-$C$3+1,0):D173/OFFSET(D172,-$C$3+1,0):D172)*H173^2,"")</f>
        <v/>
      </c>
      <c r="N173" s="17" t="str">
        <f t="shared" ca="1" si="90"/>
        <v/>
      </c>
      <c r="O173" s="18" t="str">
        <f t="shared" ca="1" si="91"/>
        <v/>
      </c>
      <c r="P173" s="18" t="str">
        <f t="shared" ca="1" si="84"/>
        <v/>
      </c>
      <c r="Q173" s="18" t="str">
        <f t="shared" ca="1" si="92"/>
        <v/>
      </c>
      <c r="R173" s="39"/>
      <c r="V173" s="29">
        <v>41024</v>
      </c>
      <c r="W173" s="19">
        <f t="shared" ca="1" si="88"/>
        <v>6.9035002612134466E-3</v>
      </c>
      <c r="X173" s="17">
        <f t="shared" si="89"/>
        <v>7.8037653485532044E-3</v>
      </c>
    </row>
    <row r="174" spans="3:24">
      <c r="C174" s="29">
        <v>41025</v>
      </c>
      <c r="D174" s="19">
        <f ca="1">VLOOKUP(C174,MarketData!$B$7:$C$5000,2)</f>
        <v>810.1</v>
      </c>
      <c r="E174" s="17">
        <f>VLOOKUP('Beta-GARCH'!C174,MarketData!$E$7:$F$5000,2)</f>
        <v>81.830001999999993</v>
      </c>
      <c r="F174" s="17">
        <f t="shared" ca="1" si="85"/>
        <v>104.0885028524439</v>
      </c>
      <c r="G174" s="17">
        <f t="shared" si="86"/>
        <v>114.97822720186113</v>
      </c>
      <c r="H174" s="18" t="str">
        <f t="array" aca="1" ref="H174" ca="1">IF(ROW()-ROW($C$14)&gt;=$C$3,IF($C$8,_xlfn.COVARIANCE.P(OFFSET(E174,-$C$3+1,0):E174/OFFSET(E173,-$C$3+1,0):E173,OFFSET(D174,-$C$3+1,0):D174/OFFSET(D173,-$C$3+1,0):D173)/_xlfn.VAR.P(OFFSET(D174,-$C$3+1,0):D174/OFFSET(D173,-$C$3+1,0):D173),$C$9),"")</f>
        <v/>
      </c>
      <c r="I174" s="19" t="str">
        <f t="array" aca="1" ref="I174" ca="1">IF(ROW()-ROW($C$14)&gt;=$C$3,_xlfn.VAR.P(OFFSET(E174,-$C$3+1,0):E174/OFFSET(E173,-$C$3+1,0):E173),"")</f>
        <v/>
      </c>
      <c r="J174" s="19" t="str">
        <f t="array" aca="1" ref="J174" ca="1">IF(ROW()-ROW($C$14)&gt;=$C$3,_xlfn.VAR.P(OFFSET(D174,-$C$3+1,0):D174/OFFSET(D173,-$C$3+1,0):D173),"")</f>
        <v/>
      </c>
      <c r="K174" s="19" t="e">
        <f t="shared" ca="1" si="87"/>
        <v>#VALUE!</v>
      </c>
      <c r="L174" s="46" t="str">
        <f t="array" aca="1" ref="L174" ca="1">IF(ROW()-ROW($C$14)&lt;$C$3,"",IF(L173="",_xlfn.VAR.P(OFFSET(E174,-$C$3+1,0):E174/OFFSET(E173,-$C$3+1,0):E173),$C$4*L173+$C$5*(1-$C$4)*(E174/E173-1)^2+(1-$C$4)*(1-$C$5)*$C$6))</f>
        <v/>
      </c>
      <c r="M174" s="30" t="str">
        <f t="array" aca="1" ref="M174" ca="1">IF(ROW()-ROW($C$14)&gt;=$C$3,_xlfn.VAR.P(OFFSET(D174,-$C$3+1,0):D174/OFFSET(D173,-$C$3+1,0):D173)*H174^2,"")</f>
        <v/>
      </c>
      <c r="N174" s="17" t="str">
        <f t="shared" ca="1" si="90"/>
        <v/>
      </c>
      <c r="O174" s="18" t="str">
        <f t="shared" ca="1" si="91"/>
        <v/>
      </c>
      <c r="P174" s="18" t="str">
        <f t="shared" ca="1" si="84"/>
        <v/>
      </c>
      <c r="Q174" s="18" t="str">
        <f t="shared" ca="1" si="92"/>
        <v/>
      </c>
      <c r="R174" s="39"/>
      <c r="V174" s="29">
        <v>41025</v>
      </c>
      <c r="W174" s="19">
        <f t="shared" ca="1" si="88"/>
        <v>7.5356088401346E-4</v>
      </c>
      <c r="X174" s="17">
        <f t="shared" si="89"/>
        <v>5.7768067136576562E-3</v>
      </c>
    </row>
    <row r="175" spans="3:24">
      <c r="C175" s="29">
        <v>41026</v>
      </c>
      <c r="D175" s="19">
        <f ca="1">VLOOKUP(C175,MarketData!$B$7:$C$5000,2)</f>
        <v>804.27</v>
      </c>
      <c r="E175" s="17">
        <f>VLOOKUP('Beta-GARCH'!C175,MarketData!$E$7:$F$5000,2)</f>
        <v>82.290001000000004</v>
      </c>
      <c r="F175" s="17">
        <f t="shared" ca="1" si="85"/>
        <v>103.33941512052222</v>
      </c>
      <c r="G175" s="17">
        <f t="shared" si="86"/>
        <v>115.62456556483258</v>
      </c>
      <c r="H175" s="18" t="str">
        <f t="array" aca="1" ref="H175" ca="1">IF(ROW()-ROW($C$14)&gt;=$C$3,IF($C$8,_xlfn.COVARIANCE.P(OFFSET(E175,-$C$3+1,0):E175/OFFSET(E174,-$C$3+1,0):E174,OFFSET(D175,-$C$3+1,0):D175/OFFSET(D174,-$C$3+1,0):D174)/_xlfn.VAR.P(OFFSET(D175,-$C$3+1,0):D175/OFFSET(D174,-$C$3+1,0):D174),$C$9),"")</f>
        <v/>
      </c>
      <c r="I175" s="19" t="str">
        <f t="array" aca="1" ref="I175" ca="1">IF(ROW()-ROW($C$14)&gt;=$C$3,_xlfn.VAR.P(OFFSET(E175,-$C$3+1,0):E175/OFFSET(E174,-$C$3+1,0):E174),"")</f>
        <v/>
      </c>
      <c r="J175" s="19" t="str">
        <f t="array" aca="1" ref="J175" ca="1">IF(ROW()-ROW($C$14)&gt;=$C$3,_xlfn.VAR.P(OFFSET(D175,-$C$3+1,0):D175/OFFSET(D174,-$C$3+1,0):D174),"")</f>
        <v/>
      </c>
      <c r="K175" s="19" t="e">
        <f t="shared" ca="1" si="87"/>
        <v>#VALUE!</v>
      </c>
      <c r="L175" s="46" t="str">
        <f t="array" aca="1" ref="L175" ca="1">IF(ROW()-ROW($C$14)&lt;$C$3,"",IF(L174="",_xlfn.VAR.P(OFFSET(E175,-$C$3+1,0):E175/OFFSET(E174,-$C$3+1,0):E174),$C$4*L174+$C$5*(1-$C$4)*(E175/E174-1)^2+(1-$C$4)*(1-$C$5)*$C$6))</f>
        <v/>
      </c>
      <c r="M175" s="30" t="str">
        <f t="array" aca="1" ref="M175" ca="1">IF(ROW()-ROW($C$14)&gt;=$C$3,_xlfn.VAR.P(OFFSET(D175,-$C$3+1,0):D175/OFFSET(D174,-$C$3+1,0):D174)*H175^2,"")</f>
        <v/>
      </c>
      <c r="N175" s="17" t="str">
        <f t="shared" ca="1" si="90"/>
        <v/>
      </c>
      <c r="O175" s="18" t="str">
        <f t="shared" ca="1" si="91"/>
        <v/>
      </c>
      <c r="P175" s="18" t="str">
        <f t="shared" ca="1" si="84"/>
        <v/>
      </c>
      <c r="Q175" s="18" t="str">
        <f t="shared" ca="1" si="92"/>
        <v/>
      </c>
      <c r="R175" s="39"/>
      <c r="V175" s="29">
        <v>41026</v>
      </c>
      <c r="W175" s="19">
        <f t="shared" ca="1" si="88"/>
        <v>-7.1966423898284226E-3</v>
      </c>
      <c r="X175" s="17">
        <f t="shared" si="89"/>
        <v>5.6213978828940636E-3</v>
      </c>
    </row>
    <row r="176" spans="3:24">
      <c r="C176" s="29">
        <v>41030</v>
      </c>
      <c r="D176" s="19">
        <f ca="1">VLOOKUP(C176,MarketData!$B$7:$C$5000,2)</f>
        <v>789.49</v>
      </c>
      <c r="E176" s="17">
        <f>VLOOKUP('Beta-GARCH'!C176,MarketData!$E$7:$F$5000,2)</f>
        <v>80.150002000000001</v>
      </c>
      <c r="F176" s="17">
        <f t="shared" ca="1" si="85"/>
        <v>101.44035565606214</v>
      </c>
      <c r="G176" s="17">
        <f t="shared" si="86"/>
        <v>112.61768196199758</v>
      </c>
      <c r="H176" s="18" t="str">
        <f t="array" aca="1" ref="H176" ca="1">IF(ROW()-ROW($C$14)&gt;=$C$3,IF($C$8,_xlfn.COVARIANCE.P(OFFSET(E176,-$C$3+1,0):E176/OFFSET(E175,-$C$3+1,0):E175,OFFSET(D176,-$C$3+1,0):D176/OFFSET(D175,-$C$3+1,0):D175)/_xlfn.VAR.P(OFFSET(D176,-$C$3+1,0):D176/OFFSET(D175,-$C$3+1,0):D175),$C$9),"")</f>
        <v/>
      </c>
      <c r="I176" s="19" t="str">
        <f t="array" aca="1" ref="I176" ca="1">IF(ROW()-ROW($C$14)&gt;=$C$3,_xlfn.VAR.P(OFFSET(E176,-$C$3+1,0):E176/OFFSET(E175,-$C$3+1,0):E175),"")</f>
        <v/>
      </c>
      <c r="J176" s="19" t="str">
        <f t="array" aca="1" ref="J176" ca="1">IF(ROW()-ROW($C$14)&gt;=$C$3,_xlfn.VAR.P(OFFSET(D176,-$C$3+1,0):D176/OFFSET(D175,-$C$3+1,0):D175),"")</f>
        <v/>
      </c>
      <c r="K176" s="19" t="e">
        <f t="shared" ca="1" si="87"/>
        <v>#VALUE!</v>
      </c>
      <c r="L176" s="46" t="str">
        <f t="array" aca="1" ref="L176" ca="1">IF(ROW()-ROW($C$14)&lt;$C$3,"",IF(L175="",_xlfn.VAR.P(OFFSET(E176,-$C$3+1,0):E176/OFFSET(E175,-$C$3+1,0):E175),$C$4*L175+$C$5*(1-$C$4)*(E176/E175-1)^2+(1-$C$4)*(1-$C$5)*$C$6))</f>
        <v/>
      </c>
      <c r="M176" s="30" t="str">
        <f t="array" aca="1" ref="M176" ca="1">IF(ROW()-ROW($C$14)&gt;=$C$3,_xlfn.VAR.P(OFFSET(D176,-$C$3+1,0):D176/OFFSET(D175,-$C$3+1,0):D175)*H176^2,"")</f>
        <v/>
      </c>
      <c r="N176" s="17" t="str">
        <f t="shared" ca="1" si="90"/>
        <v/>
      </c>
      <c r="O176" s="18" t="str">
        <f t="shared" ca="1" si="91"/>
        <v/>
      </c>
      <c r="P176" s="18" t="str">
        <f t="shared" ca="1" si="84"/>
        <v/>
      </c>
      <c r="Q176" s="18" t="str">
        <f t="shared" ca="1" si="92"/>
        <v/>
      </c>
      <c r="R176" s="39"/>
      <c r="V176" s="29">
        <v>41030</v>
      </c>
      <c r="W176" s="19">
        <f t="shared" ca="1" si="88"/>
        <v>-1.8376913225658043E-2</v>
      </c>
      <c r="X176" s="17">
        <f t="shared" si="89"/>
        <v>-2.6005577518464329E-2</v>
      </c>
    </row>
    <row r="177" spans="3:24">
      <c r="C177" s="29">
        <v>41031</v>
      </c>
      <c r="D177" s="19">
        <f ca="1">VLOOKUP(C177,MarketData!$B$7:$C$5000,2)</f>
        <v>792.87</v>
      </c>
      <c r="E177" s="17">
        <f>VLOOKUP('Beta-GARCH'!C177,MarketData!$E$7:$F$5000,2)</f>
        <v>79.849997999999999</v>
      </c>
      <c r="F177" s="17">
        <f t="shared" ca="1" si="85"/>
        <v>101.87464665673026</v>
      </c>
      <c r="G177" s="17">
        <f t="shared" si="86"/>
        <v>112.19615040596184</v>
      </c>
      <c r="H177" s="18" t="str">
        <f t="array" aca="1" ref="H177" ca="1">IF(ROW()-ROW($C$14)&gt;=$C$3,IF($C$8,_xlfn.COVARIANCE.P(OFFSET(E177,-$C$3+1,0):E177/OFFSET(E176,-$C$3+1,0):E176,OFFSET(D177,-$C$3+1,0):D177/OFFSET(D176,-$C$3+1,0):D176)/_xlfn.VAR.P(OFFSET(D177,-$C$3+1,0):D177/OFFSET(D176,-$C$3+1,0):D176),$C$9),"")</f>
        <v/>
      </c>
      <c r="I177" s="19" t="str">
        <f t="array" aca="1" ref="I177" ca="1">IF(ROW()-ROW($C$14)&gt;=$C$3,_xlfn.VAR.P(OFFSET(E177,-$C$3+1,0):E177/OFFSET(E176,-$C$3+1,0):E176),"")</f>
        <v/>
      </c>
      <c r="J177" s="19" t="str">
        <f t="array" aca="1" ref="J177" ca="1">IF(ROW()-ROW($C$14)&gt;=$C$3,_xlfn.VAR.P(OFFSET(D177,-$C$3+1,0):D177/OFFSET(D176,-$C$3+1,0):D176),"")</f>
        <v/>
      </c>
      <c r="K177" s="19" t="e">
        <f t="shared" ca="1" si="87"/>
        <v>#VALUE!</v>
      </c>
      <c r="L177" s="46" t="str">
        <f t="array" aca="1" ref="L177" ca="1">IF(ROW()-ROW($C$14)&lt;$C$3,"",IF(L176="",_xlfn.VAR.P(OFFSET(E177,-$C$3+1,0):E177/OFFSET(E176,-$C$3+1,0):E176),$C$4*L176+$C$5*(1-$C$4)*(E177/E176-1)^2+(1-$C$4)*(1-$C$5)*$C$6))</f>
        <v/>
      </c>
      <c r="M177" s="30" t="str">
        <f t="array" aca="1" ref="M177" ca="1">IF(ROW()-ROW($C$14)&gt;=$C$3,_xlfn.VAR.P(OFFSET(D177,-$C$3+1,0):D177/OFFSET(D176,-$C$3+1,0):D176)*H177^2,"")</f>
        <v/>
      </c>
      <c r="N177" s="17" t="str">
        <f t="shared" ca="1" si="90"/>
        <v/>
      </c>
      <c r="O177" s="18" t="str">
        <f t="shared" ca="1" si="91"/>
        <v/>
      </c>
      <c r="P177" s="18" t="str">
        <f t="shared" ca="1" si="84"/>
        <v/>
      </c>
      <c r="Q177" s="18" t="str">
        <f t="shared" ca="1" si="92"/>
        <v/>
      </c>
      <c r="R177" s="39"/>
      <c r="V177" s="29">
        <v>41031</v>
      </c>
      <c r="W177" s="19">
        <f t="shared" ca="1" si="88"/>
        <v>4.2812448542730586E-3</v>
      </c>
      <c r="X177" s="17">
        <f t="shared" si="89"/>
        <v>-3.7430317219455667E-3</v>
      </c>
    </row>
    <row r="178" spans="3:24">
      <c r="C178" s="29">
        <v>41036</v>
      </c>
      <c r="D178" s="19">
        <f ca="1">VLOOKUP(C178,MarketData!$B$7:$C$5000,2)</f>
        <v>772.06</v>
      </c>
      <c r="E178" s="17">
        <f>VLOOKUP('Beta-GARCH'!C178,MarketData!$E$7:$F$5000,2)</f>
        <v>78.690002000000007</v>
      </c>
      <c r="F178" s="17">
        <f t="shared" ca="1" si="85"/>
        <v>99.20080176800127</v>
      </c>
      <c r="G178" s="17">
        <f t="shared" si="86"/>
        <v>110.56625574163995</v>
      </c>
      <c r="H178" s="18" t="str">
        <f t="array" aca="1" ref="H178" ca="1">IF(ROW()-ROW($C$14)&gt;=$C$3,IF($C$8,_xlfn.COVARIANCE.P(OFFSET(E178,-$C$3+1,0):E178/OFFSET(E177,-$C$3+1,0):E177,OFFSET(D178,-$C$3+1,0):D178/OFFSET(D177,-$C$3+1,0):D177)/_xlfn.VAR.P(OFFSET(D178,-$C$3+1,0):D178/OFFSET(D177,-$C$3+1,0):D177),$C$9),"")</f>
        <v/>
      </c>
      <c r="I178" s="19" t="str">
        <f t="array" aca="1" ref="I178" ca="1">IF(ROW()-ROW($C$14)&gt;=$C$3,_xlfn.VAR.P(OFFSET(E178,-$C$3+1,0):E178/OFFSET(E177,-$C$3+1,0):E177),"")</f>
        <v/>
      </c>
      <c r="J178" s="19" t="str">
        <f t="array" aca="1" ref="J178" ca="1">IF(ROW()-ROW($C$14)&gt;=$C$3,_xlfn.VAR.P(OFFSET(D178,-$C$3+1,0):D178/OFFSET(D177,-$C$3+1,0):D177),"")</f>
        <v/>
      </c>
      <c r="K178" s="19" t="e">
        <f t="shared" ca="1" si="87"/>
        <v>#VALUE!</v>
      </c>
      <c r="L178" s="46" t="str">
        <f t="array" aca="1" ref="L178" ca="1">IF(ROW()-ROW($C$14)&lt;$C$3,"",IF(L177="",_xlfn.VAR.P(OFFSET(E178,-$C$3+1,0):E178/OFFSET(E177,-$C$3+1,0):E177),$C$4*L177+$C$5*(1-$C$4)*(E178/E177-1)^2+(1-$C$4)*(1-$C$5)*$C$6))</f>
        <v/>
      </c>
      <c r="M178" s="30" t="str">
        <f t="array" aca="1" ref="M178" ca="1">IF(ROW()-ROW($C$14)&gt;=$C$3,_xlfn.VAR.P(OFFSET(D178,-$C$3+1,0):D178/OFFSET(D177,-$C$3+1,0):D177)*H178^2,"")</f>
        <v/>
      </c>
      <c r="N178" s="17" t="str">
        <f t="shared" ca="1" si="90"/>
        <v/>
      </c>
      <c r="O178" s="18" t="str">
        <f t="shared" ca="1" si="91"/>
        <v/>
      </c>
      <c r="P178" s="18" t="str">
        <f t="shared" ca="1" si="84"/>
        <v/>
      </c>
      <c r="Q178" s="18" t="str">
        <f t="shared" ca="1" si="92"/>
        <v/>
      </c>
      <c r="R178" s="39"/>
      <c r="V178" s="29">
        <v>41036</v>
      </c>
      <c r="W178" s="19">
        <f t="shared" ca="1" si="88"/>
        <v>-2.6246421229205397E-2</v>
      </c>
      <c r="X178" s="17">
        <f t="shared" si="89"/>
        <v>-1.4527188842258898E-2</v>
      </c>
    </row>
    <row r="179" spans="3:24">
      <c r="C179" s="29">
        <v>41037</v>
      </c>
      <c r="D179" s="19">
        <f ca="1">VLOOKUP(C179,MarketData!$B$7:$C$5000,2)</f>
        <v>776.57</v>
      </c>
      <c r="E179" s="17">
        <f>VLOOKUP('Beta-GARCH'!C179,MarketData!$E$7:$F$5000,2)</f>
        <v>78.169998000000007</v>
      </c>
      <c r="F179" s="17">
        <f t="shared" ca="1" si="85"/>
        <v>99.780284730431262</v>
      </c>
      <c r="G179" s="17">
        <f t="shared" si="86"/>
        <v>109.83560516609826</v>
      </c>
      <c r="H179" s="18" t="str">
        <f t="array" aca="1" ref="H179" ca="1">IF(ROW()-ROW($C$14)&gt;=$C$3,IF($C$8,_xlfn.COVARIANCE.P(OFFSET(E179,-$C$3+1,0):E179/OFFSET(E178,-$C$3+1,0):E178,OFFSET(D179,-$C$3+1,0):D179/OFFSET(D178,-$C$3+1,0):D178)/_xlfn.VAR.P(OFFSET(D179,-$C$3+1,0):D179/OFFSET(D178,-$C$3+1,0):D178),$C$9),"")</f>
        <v/>
      </c>
      <c r="I179" s="19" t="str">
        <f t="array" aca="1" ref="I179" ca="1">IF(ROW()-ROW($C$14)&gt;=$C$3,_xlfn.VAR.P(OFFSET(E179,-$C$3+1,0):E179/OFFSET(E178,-$C$3+1,0):E178),"")</f>
        <v/>
      </c>
      <c r="J179" s="19" t="str">
        <f t="array" aca="1" ref="J179" ca="1">IF(ROW()-ROW($C$14)&gt;=$C$3,_xlfn.VAR.P(OFFSET(D179,-$C$3+1,0):D179/OFFSET(D178,-$C$3+1,0):D178),"")</f>
        <v/>
      </c>
      <c r="K179" s="19" t="e">
        <f t="shared" ca="1" si="87"/>
        <v>#VALUE!</v>
      </c>
      <c r="L179" s="46" t="str">
        <f t="array" aca="1" ref="L179" ca="1">IF(ROW()-ROW($C$14)&lt;$C$3,"",IF(L178="",_xlfn.VAR.P(OFFSET(E179,-$C$3+1,0):E179/OFFSET(E178,-$C$3+1,0):E178),$C$4*L178+$C$5*(1-$C$4)*(E179/E178-1)^2+(1-$C$4)*(1-$C$5)*$C$6))</f>
        <v/>
      </c>
      <c r="M179" s="30" t="str">
        <f t="array" aca="1" ref="M179" ca="1">IF(ROW()-ROW($C$14)&gt;=$C$3,_xlfn.VAR.P(OFFSET(D179,-$C$3+1,0):D179/OFFSET(D178,-$C$3+1,0):D178)*H179^2,"")</f>
        <v/>
      </c>
      <c r="N179" s="17" t="str">
        <f t="shared" ca="1" si="90"/>
        <v/>
      </c>
      <c r="O179" s="18" t="str">
        <f t="shared" ca="1" si="91"/>
        <v/>
      </c>
      <c r="P179" s="18" t="str">
        <f t="shared" ca="1" si="84"/>
        <v/>
      </c>
      <c r="Q179" s="18" t="str">
        <f t="shared" ca="1" si="92"/>
        <v/>
      </c>
      <c r="R179" s="39"/>
      <c r="V179" s="29">
        <v>41037</v>
      </c>
      <c r="W179" s="19">
        <f t="shared" ca="1" si="88"/>
        <v>5.8415149081678663E-3</v>
      </c>
      <c r="X179" s="17">
        <f t="shared" si="89"/>
        <v>-6.6082600938299763E-3</v>
      </c>
    </row>
    <row r="180" spans="3:24">
      <c r="C180" s="29">
        <v>41038</v>
      </c>
      <c r="D180" s="19">
        <f ca="1">VLOOKUP(C180,MarketData!$B$7:$C$5000,2)</f>
        <v>765.83</v>
      </c>
      <c r="E180" s="17">
        <f>VLOOKUP('Beta-GARCH'!C180,MarketData!$E$7:$F$5000,2)</f>
        <v>80.550003000000004</v>
      </c>
      <c r="F180" s="17">
        <f t="shared" ca="1" si="85"/>
        <v>98.400318651385149</v>
      </c>
      <c r="G180" s="17">
        <f t="shared" si="86"/>
        <v>113.17971794800391</v>
      </c>
      <c r="H180" s="18" t="str">
        <f t="array" aca="1" ref="H180" ca="1">IF(ROW()-ROW($C$14)&gt;=$C$3,IF($C$8,_xlfn.COVARIANCE.P(OFFSET(E180,-$C$3+1,0):E180/OFFSET(E179,-$C$3+1,0):E179,OFFSET(D180,-$C$3+1,0):D180/OFFSET(D179,-$C$3+1,0):D179)/_xlfn.VAR.P(OFFSET(D180,-$C$3+1,0):D180/OFFSET(D179,-$C$3+1,0):D179),$C$9),"")</f>
        <v/>
      </c>
      <c r="I180" s="19" t="str">
        <f t="array" aca="1" ref="I180" ca="1">IF(ROW()-ROW($C$14)&gt;=$C$3,_xlfn.VAR.P(OFFSET(E180,-$C$3+1,0):E180/OFFSET(E179,-$C$3+1,0):E179),"")</f>
        <v/>
      </c>
      <c r="J180" s="19" t="str">
        <f t="array" aca="1" ref="J180" ca="1">IF(ROW()-ROW($C$14)&gt;=$C$3,_xlfn.VAR.P(OFFSET(D180,-$C$3+1,0):D180/OFFSET(D179,-$C$3+1,0):D179),"")</f>
        <v/>
      </c>
      <c r="K180" s="19" t="e">
        <f t="shared" ca="1" si="87"/>
        <v>#VALUE!</v>
      </c>
      <c r="L180" s="46" t="str">
        <f t="array" aca="1" ref="L180" ca="1">IF(ROW()-ROW($C$14)&lt;$C$3,"",IF(L179="",_xlfn.VAR.P(OFFSET(E180,-$C$3+1,0):E180/OFFSET(E179,-$C$3+1,0):E179),$C$4*L179+$C$5*(1-$C$4)*(E180/E179-1)^2+(1-$C$4)*(1-$C$5)*$C$6))</f>
        <v/>
      </c>
      <c r="M180" s="30" t="str">
        <f t="array" aca="1" ref="M180" ca="1">IF(ROW()-ROW($C$14)&gt;=$C$3,_xlfn.VAR.P(OFFSET(D180,-$C$3+1,0):D180/OFFSET(D179,-$C$3+1,0):D179)*H180^2,"")</f>
        <v/>
      </c>
      <c r="N180" s="17" t="str">
        <f t="shared" ca="1" si="90"/>
        <v/>
      </c>
      <c r="O180" s="18" t="str">
        <f t="shared" ca="1" si="91"/>
        <v/>
      </c>
      <c r="P180" s="18" t="str">
        <f t="shared" ca="1" si="84"/>
        <v/>
      </c>
      <c r="Q180" s="18" t="str">
        <f t="shared" ca="1" si="92"/>
        <v/>
      </c>
      <c r="R180" s="39"/>
      <c r="V180" s="29">
        <v>41038</v>
      </c>
      <c r="W180" s="19">
        <f t="shared" ca="1" si="88"/>
        <v>-1.383004751664374E-2</v>
      </c>
      <c r="X180" s="17">
        <f t="shared" si="89"/>
        <v>3.0446527579545357E-2</v>
      </c>
    </row>
    <row r="181" spans="3:24">
      <c r="C181" s="29">
        <v>41039</v>
      </c>
      <c r="D181" s="19">
        <f ca="1">VLOOKUP(C181,MarketData!$B$7:$C$5000,2)</f>
        <v>765.42</v>
      </c>
      <c r="E181" s="17">
        <f>VLOOKUP('Beta-GARCH'!C181,MarketData!$E$7:$F$5000,2)</f>
        <v>79.730002999999996</v>
      </c>
      <c r="F181" s="17">
        <f t="shared" ca="1" si="85"/>
        <v>98.347638382073328</v>
      </c>
      <c r="G181" s="17">
        <f t="shared" si="86"/>
        <v>112.0275470571181</v>
      </c>
      <c r="H181" s="18" t="str">
        <f t="array" aca="1" ref="H181" ca="1">IF(ROW()-ROW($C$14)&gt;=$C$3,IF($C$8,_xlfn.COVARIANCE.P(OFFSET(E181,-$C$3+1,0):E181/OFFSET(E180,-$C$3+1,0):E180,OFFSET(D181,-$C$3+1,0):D181/OFFSET(D180,-$C$3+1,0):D180)/_xlfn.VAR.P(OFFSET(D181,-$C$3+1,0):D181/OFFSET(D180,-$C$3+1,0):D180),$C$9),"")</f>
        <v/>
      </c>
      <c r="I181" s="19" t="str">
        <f t="array" aca="1" ref="I181" ca="1">IF(ROW()-ROW($C$14)&gt;=$C$3,_xlfn.VAR.P(OFFSET(E181,-$C$3+1,0):E181/OFFSET(E180,-$C$3+1,0):E180),"")</f>
        <v/>
      </c>
      <c r="J181" s="19" t="str">
        <f t="array" aca="1" ref="J181" ca="1">IF(ROW()-ROW($C$14)&gt;=$C$3,_xlfn.VAR.P(OFFSET(D181,-$C$3+1,0):D181/OFFSET(D180,-$C$3+1,0):D180),"")</f>
        <v/>
      </c>
      <c r="K181" s="19" t="e">
        <f t="shared" ca="1" si="87"/>
        <v>#VALUE!</v>
      </c>
      <c r="L181" s="46" t="str">
        <f t="array" aca="1" ref="L181" ca="1">IF(ROW()-ROW($C$14)&lt;$C$3,"",IF(L180="",_xlfn.VAR.P(OFFSET(E181,-$C$3+1,0):E181/OFFSET(E180,-$C$3+1,0):E180),$C$4*L180+$C$5*(1-$C$4)*(E181/E180-1)^2+(1-$C$4)*(1-$C$5)*$C$6))</f>
        <v/>
      </c>
      <c r="M181" s="30" t="str">
        <f t="array" aca="1" ref="M181" ca="1">IF(ROW()-ROW($C$14)&gt;=$C$3,_xlfn.VAR.P(OFFSET(D181,-$C$3+1,0):D181/OFFSET(D180,-$C$3+1,0):D180)*H181^2,"")</f>
        <v/>
      </c>
      <c r="N181" s="17" t="str">
        <f t="shared" ca="1" si="90"/>
        <v/>
      </c>
      <c r="O181" s="18" t="str">
        <f t="shared" ca="1" si="91"/>
        <v/>
      </c>
      <c r="P181" s="18" t="str">
        <f t="shared" ca="1" si="84"/>
        <v/>
      </c>
      <c r="Q181" s="18" t="str">
        <f t="shared" ca="1" si="92"/>
        <v/>
      </c>
      <c r="R181" s="39"/>
      <c r="V181" s="29">
        <v>41039</v>
      </c>
      <c r="W181" s="19">
        <f t="shared" ca="1" si="88"/>
        <v>-5.3536685687438634E-4</v>
      </c>
      <c r="X181" s="17">
        <f t="shared" si="89"/>
        <v>-1.0180012035505559E-2</v>
      </c>
    </row>
    <row r="182" spans="3:24">
      <c r="C182" s="29">
        <v>41040</v>
      </c>
      <c r="D182" s="19">
        <f ca="1">VLOOKUP(C182,MarketData!$B$7:$C$5000,2)</f>
        <v>758.38</v>
      </c>
      <c r="E182" s="17">
        <f>VLOOKUP('Beta-GARCH'!C182,MarketData!$E$7:$F$5000,2)</f>
        <v>80.709998999999996</v>
      </c>
      <c r="F182" s="17">
        <f t="shared" ca="1" si="85"/>
        <v>97.443079611450926</v>
      </c>
      <c r="G182" s="17">
        <f t="shared" si="86"/>
        <v>113.40452616002604</v>
      </c>
      <c r="H182" s="18" t="str">
        <f t="array" aca="1" ref="H182" ca="1">IF(ROW()-ROW($C$14)&gt;=$C$3,IF($C$8,_xlfn.COVARIANCE.P(OFFSET(E182,-$C$3+1,0):E182/OFFSET(E181,-$C$3+1,0):E181,OFFSET(D182,-$C$3+1,0):D182/OFFSET(D181,-$C$3+1,0):D181)/_xlfn.VAR.P(OFFSET(D182,-$C$3+1,0):D182/OFFSET(D181,-$C$3+1,0):D181),$C$9),"")</f>
        <v/>
      </c>
      <c r="I182" s="19" t="str">
        <f t="array" aca="1" ref="I182" ca="1">IF(ROW()-ROW($C$14)&gt;=$C$3,_xlfn.VAR.P(OFFSET(E182,-$C$3+1,0):E182/OFFSET(E181,-$C$3+1,0):E181),"")</f>
        <v/>
      </c>
      <c r="J182" s="19" t="str">
        <f t="array" aca="1" ref="J182" ca="1">IF(ROW()-ROW($C$14)&gt;=$C$3,_xlfn.VAR.P(OFFSET(D182,-$C$3+1,0):D182/OFFSET(D181,-$C$3+1,0):D181),"")</f>
        <v/>
      </c>
      <c r="K182" s="19" t="e">
        <f t="shared" ca="1" si="87"/>
        <v>#VALUE!</v>
      </c>
      <c r="L182" s="46" t="str">
        <f t="array" aca="1" ref="L182" ca="1">IF(ROW()-ROW($C$14)&lt;$C$3,"",IF(L181="",_xlfn.VAR.P(OFFSET(E182,-$C$3+1,0):E182/OFFSET(E181,-$C$3+1,0):E181),$C$4*L181+$C$5*(1-$C$4)*(E182/E181-1)^2+(1-$C$4)*(1-$C$5)*$C$6))</f>
        <v/>
      </c>
      <c r="M182" s="30" t="str">
        <f t="array" aca="1" ref="M182" ca="1">IF(ROW()-ROW($C$14)&gt;=$C$3,_xlfn.VAR.P(OFFSET(D182,-$C$3+1,0):D182/OFFSET(D181,-$C$3+1,0):D181)*H182^2,"")</f>
        <v/>
      </c>
      <c r="N182" s="17" t="str">
        <f t="shared" ca="1" si="90"/>
        <v/>
      </c>
      <c r="O182" s="18" t="str">
        <f t="shared" ca="1" si="91"/>
        <v/>
      </c>
      <c r="P182" s="18" t="str">
        <f t="shared" ca="1" si="84"/>
        <v/>
      </c>
      <c r="Q182" s="18" t="str">
        <f t="shared" ca="1" si="92"/>
        <v/>
      </c>
      <c r="R182" s="39"/>
      <c r="V182" s="29">
        <v>41040</v>
      </c>
      <c r="W182" s="19">
        <f t="shared" ca="1" si="88"/>
        <v>-9.1975647357006585E-3</v>
      </c>
      <c r="X182" s="17">
        <f t="shared" si="89"/>
        <v>1.2291433125870999E-2</v>
      </c>
    </row>
    <row r="183" spans="3:24">
      <c r="C183" s="29">
        <v>41043</v>
      </c>
      <c r="D183" s="19">
        <f ca="1">VLOOKUP(C183,MarketData!$B$7:$C$5000,2)</f>
        <v>756.68</v>
      </c>
      <c r="E183" s="17">
        <f>VLOOKUP('Beta-GARCH'!C183,MarketData!$E$7:$F$5000,2)</f>
        <v>79.699996999999996</v>
      </c>
      <c r="F183" s="17">
        <f t="shared" ca="1" si="85"/>
        <v>97.22464922649948</v>
      </c>
      <c r="G183" s="17">
        <f t="shared" si="86"/>
        <v>111.98538603303039</v>
      </c>
      <c r="H183" s="18" t="str">
        <f t="array" aca="1" ref="H183" ca="1">IF(ROW()-ROW($C$14)&gt;=$C$3,IF($C$8,_xlfn.COVARIANCE.P(OFFSET(E183,-$C$3+1,0):E183/OFFSET(E182,-$C$3+1,0):E182,OFFSET(D183,-$C$3+1,0):D183/OFFSET(D182,-$C$3+1,0):D182)/_xlfn.VAR.P(OFFSET(D183,-$C$3+1,0):D183/OFFSET(D182,-$C$3+1,0):D182),$C$9),"")</f>
        <v/>
      </c>
      <c r="I183" s="19" t="str">
        <f t="array" aca="1" ref="I183" ca="1">IF(ROW()-ROW($C$14)&gt;=$C$3,_xlfn.VAR.P(OFFSET(E183,-$C$3+1,0):E183/OFFSET(E182,-$C$3+1,0):E182),"")</f>
        <v/>
      </c>
      <c r="J183" s="19" t="str">
        <f t="array" aca="1" ref="J183" ca="1">IF(ROW()-ROW($C$14)&gt;=$C$3,_xlfn.VAR.P(OFFSET(D183,-$C$3+1,0):D183/OFFSET(D182,-$C$3+1,0):D182),"")</f>
        <v/>
      </c>
      <c r="K183" s="19" t="e">
        <f t="shared" ca="1" si="87"/>
        <v>#VALUE!</v>
      </c>
      <c r="L183" s="46" t="str">
        <f t="array" aca="1" ref="L183" ca="1">IF(ROW()-ROW($C$14)&lt;$C$3,"",IF(L182="",_xlfn.VAR.P(OFFSET(E183,-$C$3+1,0):E183/OFFSET(E182,-$C$3+1,0):E182),$C$4*L182+$C$5*(1-$C$4)*(E183/E182-1)^2+(1-$C$4)*(1-$C$5)*$C$6))</f>
        <v/>
      </c>
      <c r="M183" s="30" t="str">
        <f t="array" aca="1" ref="M183" ca="1">IF(ROW()-ROW($C$14)&gt;=$C$3,_xlfn.VAR.P(OFFSET(D183,-$C$3+1,0):D183/OFFSET(D182,-$C$3+1,0):D182)*H183^2,"")</f>
        <v/>
      </c>
      <c r="N183" s="17" t="str">
        <f t="shared" ca="1" si="90"/>
        <v/>
      </c>
      <c r="O183" s="18" t="str">
        <f t="shared" ca="1" si="91"/>
        <v/>
      </c>
      <c r="P183" s="18" t="str">
        <f t="shared" ca="1" si="84"/>
        <v/>
      </c>
      <c r="Q183" s="18" t="str">
        <f t="shared" ca="1" si="92"/>
        <v/>
      </c>
      <c r="R183" s="39"/>
      <c r="V183" s="29">
        <v>41043</v>
      </c>
      <c r="W183" s="19">
        <f t="shared" ca="1" si="88"/>
        <v>-2.2416202958939202E-3</v>
      </c>
      <c r="X183" s="17">
        <f t="shared" si="89"/>
        <v>-1.2513963728335575E-2</v>
      </c>
    </row>
    <row r="184" spans="3:24">
      <c r="C184" s="29">
        <v>41044</v>
      </c>
      <c r="D184" s="19">
        <f ca="1">VLOOKUP(C184,MarketData!$B$7:$C$5000,2)</f>
        <v>747.4</v>
      </c>
      <c r="E184" s="17">
        <f>VLOOKUP('Beta-GARCH'!C184,MarketData!$E$7:$F$5000,2)</f>
        <v>78.300003000000004</v>
      </c>
      <c r="F184" s="17">
        <f t="shared" ca="1" si="85"/>
        <v>96.032276301588141</v>
      </c>
      <c r="G184" s="17">
        <f t="shared" si="86"/>
        <v>110.01827343032947</v>
      </c>
      <c r="H184" s="18" t="str">
        <f t="array" aca="1" ref="H184" ca="1">IF(ROW()-ROW($C$14)&gt;=$C$3,IF($C$8,_xlfn.COVARIANCE.P(OFFSET(E184,-$C$3+1,0):E184/OFFSET(E183,-$C$3+1,0):E183,OFFSET(D184,-$C$3+1,0):D184/OFFSET(D183,-$C$3+1,0):D183)/_xlfn.VAR.P(OFFSET(D184,-$C$3+1,0):D184/OFFSET(D183,-$C$3+1,0):D183),$C$9),"")</f>
        <v/>
      </c>
      <c r="I184" s="19" t="str">
        <f t="array" aca="1" ref="I184" ca="1">IF(ROW()-ROW($C$14)&gt;=$C$3,_xlfn.VAR.P(OFFSET(E184,-$C$3+1,0):E184/OFFSET(E183,-$C$3+1,0):E183),"")</f>
        <v/>
      </c>
      <c r="J184" s="19" t="str">
        <f t="array" aca="1" ref="J184" ca="1">IF(ROW()-ROW($C$14)&gt;=$C$3,_xlfn.VAR.P(OFFSET(D184,-$C$3+1,0):D184/OFFSET(D183,-$C$3+1,0):D183),"")</f>
        <v/>
      </c>
      <c r="K184" s="19" t="e">
        <f t="shared" ca="1" si="87"/>
        <v>#VALUE!</v>
      </c>
      <c r="L184" s="46" t="str">
        <f t="array" aca="1" ref="L184" ca="1">IF(ROW()-ROW($C$14)&lt;$C$3,"",IF(L183="",_xlfn.VAR.P(OFFSET(E184,-$C$3+1,0):E184/OFFSET(E183,-$C$3+1,0):E183),$C$4*L183+$C$5*(1-$C$4)*(E184/E183-1)^2+(1-$C$4)*(1-$C$5)*$C$6))</f>
        <v/>
      </c>
      <c r="M184" s="30" t="str">
        <f t="array" aca="1" ref="M184" ca="1">IF(ROW()-ROW($C$14)&gt;=$C$3,_xlfn.VAR.P(OFFSET(D184,-$C$3+1,0):D184/OFFSET(D183,-$C$3+1,0):D183)*H184^2,"")</f>
        <v/>
      </c>
      <c r="N184" s="17" t="str">
        <f t="shared" ca="1" si="90"/>
        <v/>
      </c>
      <c r="O184" s="18" t="str">
        <f t="shared" ca="1" si="91"/>
        <v/>
      </c>
      <c r="P184" s="18" t="str">
        <f t="shared" ca="1" si="84"/>
        <v/>
      </c>
      <c r="Q184" s="18" t="str">
        <f t="shared" ca="1" si="92"/>
        <v/>
      </c>
      <c r="R184" s="39"/>
      <c r="V184" s="29">
        <v>41044</v>
      </c>
      <c r="W184" s="19">
        <f t="shared" ca="1" si="88"/>
        <v>-1.2264101073108824E-2</v>
      </c>
      <c r="X184" s="17">
        <f t="shared" si="89"/>
        <v>-1.7565797398963467E-2</v>
      </c>
    </row>
    <row r="185" spans="3:24">
      <c r="C185" s="29">
        <v>41045</v>
      </c>
      <c r="D185" s="19">
        <f ca="1">VLOOKUP(C185,MarketData!$B$7:$C$5000,2)</f>
        <v>738.88</v>
      </c>
      <c r="E185" s="17">
        <f>VLOOKUP('Beta-GARCH'!C185,MarketData!$E$7:$F$5000,2)</f>
        <v>76.720000999999996</v>
      </c>
      <c r="F185" s="17">
        <f t="shared" ca="1" si="85"/>
        <v>94.937554607596269</v>
      </c>
      <c r="G185" s="17">
        <f t="shared" si="86"/>
        <v>107.79823402552297</v>
      </c>
      <c r="H185" s="18" t="str">
        <f t="array" aca="1" ref="H185" ca="1">IF(ROW()-ROW($C$14)&gt;=$C$3,IF($C$8,_xlfn.COVARIANCE.P(OFFSET(E185,-$C$3+1,0):E185/OFFSET(E184,-$C$3+1,0):E184,OFFSET(D185,-$C$3+1,0):D185/OFFSET(D184,-$C$3+1,0):D184)/_xlfn.VAR.P(OFFSET(D185,-$C$3+1,0):D185/OFFSET(D184,-$C$3+1,0):D184),$C$9),"")</f>
        <v/>
      </c>
      <c r="I185" s="19" t="str">
        <f t="array" aca="1" ref="I185" ca="1">IF(ROW()-ROW($C$14)&gt;=$C$3,_xlfn.VAR.P(OFFSET(E185,-$C$3+1,0):E185/OFFSET(E184,-$C$3+1,0):E184),"")</f>
        <v/>
      </c>
      <c r="J185" s="19" t="str">
        <f t="array" aca="1" ref="J185" ca="1">IF(ROW()-ROW($C$14)&gt;=$C$3,_xlfn.VAR.P(OFFSET(D185,-$C$3+1,0):D185/OFFSET(D184,-$C$3+1,0):D184),"")</f>
        <v/>
      </c>
      <c r="K185" s="19" t="e">
        <f t="shared" ca="1" si="87"/>
        <v>#VALUE!</v>
      </c>
      <c r="L185" s="46" t="str">
        <f t="array" aca="1" ref="L185" ca="1">IF(ROW()-ROW($C$14)&lt;$C$3,"",IF(L184="",_xlfn.VAR.P(OFFSET(E185,-$C$3+1,0):E185/OFFSET(E184,-$C$3+1,0):E184),$C$4*L184+$C$5*(1-$C$4)*(E185/E184-1)^2+(1-$C$4)*(1-$C$5)*$C$6))</f>
        <v/>
      </c>
      <c r="M185" s="30" t="str">
        <f t="array" aca="1" ref="M185" ca="1">IF(ROW()-ROW($C$14)&gt;=$C$3,_xlfn.VAR.P(OFFSET(D185,-$C$3+1,0):D185/OFFSET(D184,-$C$3+1,0):D184)*H185^2,"")</f>
        <v/>
      </c>
      <c r="N185" s="17" t="str">
        <f t="shared" ca="1" si="90"/>
        <v/>
      </c>
      <c r="O185" s="18" t="str">
        <f t="shared" ca="1" si="91"/>
        <v/>
      </c>
      <c r="P185" s="18" t="str">
        <f t="shared" ca="1" si="84"/>
        <v/>
      </c>
      <c r="Q185" s="18" t="str">
        <f t="shared" ca="1" si="92"/>
        <v/>
      </c>
      <c r="R185" s="39"/>
      <c r="V185" s="29">
        <v>41045</v>
      </c>
      <c r="W185" s="19">
        <f t="shared" ca="1" si="88"/>
        <v>-1.1399518330211356E-2</v>
      </c>
      <c r="X185" s="17">
        <f t="shared" si="89"/>
        <v>-2.0178824258793582E-2</v>
      </c>
    </row>
    <row r="186" spans="3:24">
      <c r="C186" s="29">
        <v>41046</v>
      </c>
      <c r="D186" s="19">
        <f ca="1">VLOOKUP(C186,MarketData!$B$7:$C$5000,2)</f>
        <v>747.16</v>
      </c>
      <c r="E186" s="17">
        <f>VLOOKUP('Beta-GARCH'!C186,MarketData!$E$7:$F$5000,2)</f>
        <v>77.209998999999996</v>
      </c>
      <c r="F186" s="17">
        <f t="shared" ca="1" si="85"/>
        <v>96.001439070771468</v>
      </c>
      <c r="G186" s="17">
        <f t="shared" si="86"/>
        <v>108.48672357697696</v>
      </c>
      <c r="H186" s="18" t="str">
        <f t="array" aca="1" ref="H186" ca="1">IF(ROW()-ROW($C$14)&gt;=$C$3,IF($C$8,_xlfn.COVARIANCE.P(OFFSET(E186,-$C$3+1,0):E186/OFFSET(E185,-$C$3+1,0):E185,OFFSET(D186,-$C$3+1,0):D186/OFFSET(D185,-$C$3+1,0):D185)/_xlfn.VAR.P(OFFSET(D186,-$C$3+1,0):D186/OFFSET(D185,-$C$3+1,0):D185),$C$9),"")</f>
        <v/>
      </c>
      <c r="I186" s="19" t="str">
        <f t="array" aca="1" ref="I186" ca="1">IF(ROW()-ROW($C$14)&gt;=$C$3,_xlfn.VAR.P(OFFSET(E186,-$C$3+1,0):E186/OFFSET(E185,-$C$3+1,0):E185),"")</f>
        <v/>
      </c>
      <c r="J186" s="19" t="str">
        <f t="array" aca="1" ref="J186" ca="1">IF(ROW()-ROW($C$14)&gt;=$C$3,_xlfn.VAR.P(OFFSET(D186,-$C$3+1,0):D186/OFFSET(D185,-$C$3+1,0):D185),"")</f>
        <v/>
      </c>
      <c r="K186" s="19" t="e">
        <f t="shared" ca="1" si="87"/>
        <v>#VALUE!</v>
      </c>
      <c r="L186" s="46" t="str">
        <f t="array" aca="1" ref="L186" ca="1">IF(ROW()-ROW($C$14)&lt;$C$3,"",IF(L185="",_xlfn.VAR.P(OFFSET(E186,-$C$3+1,0):E186/OFFSET(E185,-$C$3+1,0):E185),$C$4*L185+$C$5*(1-$C$4)*(E186/E185-1)^2+(1-$C$4)*(1-$C$5)*$C$6))</f>
        <v/>
      </c>
      <c r="M186" s="30" t="str">
        <f t="array" aca="1" ref="M186" ca="1">IF(ROW()-ROW($C$14)&gt;=$C$3,_xlfn.VAR.P(OFFSET(D186,-$C$3+1,0):D186/OFFSET(D185,-$C$3+1,0):D185)*H186^2,"")</f>
        <v/>
      </c>
      <c r="N186" s="17" t="str">
        <f t="shared" ca="1" si="90"/>
        <v/>
      </c>
      <c r="O186" s="18" t="str">
        <f t="shared" ca="1" si="91"/>
        <v/>
      </c>
      <c r="P186" s="18" t="str">
        <f t="shared" ca="1" si="84"/>
        <v/>
      </c>
      <c r="Q186" s="18" t="str">
        <f t="shared" ca="1" si="92"/>
        <v/>
      </c>
      <c r="R186" s="39"/>
      <c r="V186" s="29">
        <v>41046</v>
      </c>
      <c r="W186" s="19">
        <f t="shared" ca="1" si="88"/>
        <v>1.1206149848419278E-2</v>
      </c>
      <c r="X186" s="17">
        <f t="shared" si="89"/>
        <v>6.3868351617983876E-3</v>
      </c>
    </row>
    <row r="187" spans="3:24">
      <c r="C187" s="29">
        <v>41047</v>
      </c>
      <c r="D187" s="19">
        <f ca="1">VLOOKUP(C187,MarketData!$B$7:$C$5000,2)</f>
        <v>725.54</v>
      </c>
      <c r="E187" s="17">
        <f>VLOOKUP('Beta-GARCH'!C187,MarketData!$E$7:$F$5000,2)</f>
        <v>76.059997999999993</v>
      </c>
      <c r="F187" s="17">
        <f t="shared" ca="1" si="85"/>
        <v>93.223518528036209</v>
      </c>
      <c r="G187" s="17">
        <f t="shared" si="86"/>
        <v>106.87087275174581</v>
      </c>
      <c r="H187" s="18" t="str">
        <f t="array" aca="1" ref="H187" ca="1">IF(ROW()-ROW($C$14)&gt;=$C$3,IF($C$8,_xlfn.COVARIANCE.P(OFFSET(E187,-$C$3+1,0):E187/OFFSET(E186,-$C$3+1,0):E186,OFFSET(D187,-$C$3+1,0):D187/OFFSET(D186,-$C$3+1,0):D186)/_xlfn.VAR.P(OFFSET(D187,-$C$3+1,0):D187/OFFSET(D186,-$C$3+1,0):D186),$C$9),"")</f>
        <v/>
      </c>
      <c r="I187" s="19" t="str">
        <f t="array" aca="1" ref="I187" ca="1">IF(ROW()-ROW($C$14)&gt;=$C$3,_xlfn.VAR.P(OFFSET(E187,-$C$3+1,0):E187/OFFSET(E186,-$C$3+1,0):E186),"")</f>
        <v/>
      </c>
      <c r="J187" s="19" t="str">
        <f t="array" aca="1" ref="J187" ca="1">IF(ROW()-ROW($C$14)&gt;=$C$3,_xlfn.VAR.P(OFFSET(D187,-$C$3+1,0):D187/OFFSET(D186,-$C$3+1,0):D186),"")</f>
        <v/>
      </c>
      <c r="K187" s="19" t="e">
        <f t="shared" ca="1" si="87"/>
        <v>#VALUE!</v>
      </c>
      <c r="L187" s="46" t="str">
        <f t="array" aca="1" ref="L187" ca="1">IF(ROW()-ROW($C$14)&lt;$C$3,"",IF(L186="",_xlfn.VAR.P(OFFSET(E187,-$C$3+1,0):E187/OFFSET(E186,-$C$3+1,0):E186),$C$4*L186+$C$5*(1-$C$4)*(E187/E186-1)^2+(1-$C$4)*(1-$C$5)*$C$6))</f>
        <v/>
      </c>
      <c r="M187" s="30" t="str">
        <f t="array" aca="1" ref="M187" ca="1">IF(ROW()-ROW($C$14)&gt;=$C$3,_xlfn.VAR.P(OFFSET(D187,-$C$3+1,0):D187/OFFSET(D186,-$C$3+1,0):D186)*H187^2,"")</f>
        <v/>
      </c>
      <c r="N187" s="17" t="str">
        <f t="shared" ca="1" si="90"/>
        <v/>
      </c>
      <c r="O187" s="18" t="str">
        <f t="shared" ca="1" si="91"/>
        <v/>
      </c>
      <c r="P187" s="18" t="str">
        <f t="shared" ca="1" si="84"/>
        <v/>
      </c>
      <c r="Q187" s="18" t="str">
        <f t="shared" ca="1" si="92"/>
        <v/>
      </c>
      <c r="R187" s="39"/>
      <c r="V187" s="29">
        <v>41047</v>
      </c>
      <c r="W187" s="19">
        <f t="shared" ca="1" si="88"/>
        <v>-2.8936238556667937E-2</v>
      </c>
      <c r="X187" s="17">
        <f t="shared" si="89"/>
        <v>-1.4894456869504746E-2</v>
      </c>
    </row>
    <row r="188" spans="3:24">
      <c r="C188" s="29">
        <v>41050</v>
      </c>
      <c r="D188" s="19">
        <f ca="1">VLOOKUP(C188,MarketData!$B$7:$C$5000,2)</f>
        <v>725.15</v>
      </c>
      <c r="E188" s="17">
        <f>VLOOKUP('Beta-GARCH'!C188,MarketData!$E$7:$F$5000,2)</f>
        <v>76.699996999999996</v>
      </c>
      <c r="F188" s="17">
        <f t="shared" ca="1" si="85"/>
        <v>93.173408027959127</v>
      </c>
      <c r="G188" s="17">
        <f t="shared" si="86"/>
        <v>107.7701266761312</v>
      </c>
      <c r="H188" s="18" t="str">
        <f t="array" aca="1" ref="H188" ca="1">IF(ROW()-ROW($C$14)&gt;=$C$3,IF($C$8,_xlfn.COVARIANCE.P(OFFSET(E188,-$C$3+1,0):E188/OFFSET(E187,-$C$3+1,0):E187,OFFSET(D188,-$C$3+1,0):D188/OFFSET(D187,-$C$3+1,0):D187)/_xlfn.VAR.P(OFFSET(D188,-$C$3+1,0):D188/OFFSET(D187,-$C$3+1,0):D187),$C$9),"")</f>
        <v/>
      </c>
      <c r="I188" s="19" t="str">
        <f t="array" aca="1" ref="I188" ca="1">IF(ROW()-ROW($C$14)&gt;=$C$3,_xlfn.VAR.P(OFFSET(E188,-$C$3+1,0):E188/OFFSET(E187,-$C$3+1,0):E187),"")</f>
        <v/>
      </c>
      <c r="J188" s="19" t="str">
        <f t="array" aca="1" ref="J188" ca="1">IF(ROW()-ROW($C$14)&gt;=$C$3,_xlfn.VAR.P(OFFSET(D188,-$C$3+1,0):D188/OFFSET(D187,-$C$3+1,0):D187),"")</f>
        <v/>
      </c>
      <c r="K188" s="19" t="e">
        <f t="shared" ca="1" si="87"/>
        <v>#VALUE!</v>
      </c>
      <c r="L188" s="46" t="str">
        <f t="array" aca="1" ref="L188" ca="1">IF(ROW()-ROW($C$14)&lt;$C$3,"",IF(L187="",_xlfn.VAR.P(OFFSET(E188,-$C$3+1,0):E188/OFFSET(E187,-$C$3+1,0):E187),$C$4*L187+$C$5*(1-$C$4)*(E188/E187-1)^2+(1-$C$4)*(1-$C$5)*$C$6))</f>
        <v/>
      </c>
      <c r="M188" s="30" t="str">
        <f t="array" aca="1" ref="M188" ca="1">IF(ROW()-ROW($C$14)&gt;=$C$3,_xlfn.VAR.P(OFFSET(D188,-$C$3+1,0):D188/OFFSET(D187,-$C$3+1,0):D187)*H188^2,"")</f>
        <v/>
      </c>
      <c r="N188" s="17" t="str">
        <f t="shared" ca="1" si="90"/>
        <v/>
      </c>
      <c r="O188" s="18" t="str">
        <f t="shared" ca="1" si="91"/>
        <v/>
      </c>
      <c r="P188" s="18" t="str">
        <f t="shared" ca="1" si="84"/>
        <v/>
      </c>
      <c r="Q188" s="18" t="str">
        <f t="shared" ca="1" si="92"/>
        <v/>
      </c>
      <c r="R188" s="39"/>
      <c r="V188" s="29">
        <v>41050</v>
      </c>
      <c r="W188" s="19">
        <f t="shared" ca="1" si="88"/>
        <v>-5.3753066681361261E-4</v>
      </c>
      <c r="X188" s="17">
        <f t="shared" si="89"/>
        <v>8.4143967503129691E-3</v>
      </c>
    </row>
    <row r="189" spans="3:24">
      <c r="C189" s="29">
        <v>41051</v>
      </c>
      <c r="D189" s="19">
        <f ca="1">VLOOKUP(C189,MarketData!$B$7:$C$5000,2)</f>
        <v>733.33</v>
      </c>
      <c r="E189" s="17">
        <f>VLOOKUP('Beta-GARCH'!C189,MarketData!$E$7:$F$5000,2)</f>
        <v>77.220000999999996</v>
      </c>
      <c r="F189" s="17">
        <f t="shared" ca="1" si="85"/>
        <v>94.224443644960729</v>
      </c>
      <c r="G189" s="17">
        <f t="shared" si="86"/>
        <v>108.50077725167289</v>
      </c>
      <c r="H189" s="18" t="str">
        <f t="array" aca="1" ref="H189" ca="1">IF(ROW()-ROW($C$14)&gt;=$C$3,IF($C$8,_xlfn.COVARIANCE.P(OFFSET(E189,-$C$3+1,0):E189/OFFSET(E188,-$C$3+1,0):E188,OFFSET(D189,-$C$3+1,0):D189/OFFSET(D188,-$C$3+1,0):D188)/_xlfn.VAR.P(OFFSET(D189,-$C$3+1,0):D189/OFFSET(D188,-$C$3+1,0):D188),$C$9),"")</f>
        <v/>
      </c>
      <c r="I189" s="19" t="str">
        <f t="array" aca="1" ref="I189" ca="1">IF(ROW()-ROW($C$14)&gt;=$C$3,_xlfn.VAR.P(OFFSET(E189,-$C$3+1,0):E189/OFFSET(E188,-$C$3+1,0):E188),"")</f>
        <v/>
      </c>
      <c r="J189" s="19" t="str">
        <f t="array" aca="1" ref="J189" ca="1">IF(ROW()-ROW($C$14)&gt;=$C$3,_xlfn.VAR.P(OFFSET(D189,-$C$3+1,0):D189/OFFSET(D188,-$C$3+1,0):D188),"")</f>
        <v/>
      </c>
      <c r="K189" s="19" t="e">
        <f t="shared" ca="1" si="87"/>
        <v>#VALUE!</v>
      </c>
      <c r="L189" s="46" t="str">
        <f t="array" aca="1" ref="L189" ca="1">IF(ROW()-ROW($C$14)&lt;$C$3,"",IF(L188="",_xlfn.VAR.P(OFFSET(E189,-$C$3+1,0):E189/OFFSET(E188,-$C$3+1,0):E188),$C$4*L188+$C$5*(1-$C$4)*(E189/E188-1)^2+(1-$C$4)*(1-$C$5)*$C$6))</f>
        <v/>
      </c>
      <c r="M189" s="30" t="str">
        <f t="array" aca="1" ref="M189" ca="1">IF(ROW()-ROW($C$14)&gt;=$C$3,_xlfn.VAR.P(OFFSET(D189,-$C$3+1,0):D189/OFFSET(D188,-$C$3+1,0):D188)*H189^2,"")</f>
        <v/>
      </c>
      <c r="N189" s="17" t="str">
        <f t="shared" ca="1" si="90"/>
        <v/>
      </c>
      <c r="O189" s="18" t="str">
        <f t="shared" ca="1" si="91"/>
        <v/>
      </c>
      <c r="P189" s="18" t="str">
        <f t="shared" ca="1" si="84"/>
        <v/>
      </c>
      <c r="Q189" s="18" t="str">
        <f t="shared" ca="1" si="92"/>
        <v/>
      </c>
      <c r="R189" s="39"/>
      <c r="V189" s="29">
        <v>41051</v>
      </c>
      <c r="W189" s="19">
        <f t="shared" ca="1" si="88"/>
        <v>1.1280424739709138E-2</v>
      </c>
      <c r="X189" s="17">
        <f t="shared" si="89"/>
        <v>6.7797134333655862E-3</v>
      </c>
    </row>
    <row r="190" spans="3:24">
      <c r="C190" s="29">
        <v>41052</v>
      </c>
      <c r="D190" s="19">
        <f ca="1">VLOOKUP(C190,MarketData!$B$7:$C$5000,2)</f>
        <v>721.57</v>
      </c>
      <c r="E190" s="17">
        <f>VLOOKUP('Beta-GARCH'!C190,MarketData!$E$7:$F$5000,2)</f>
        <v>77.25</v>
      </c>
      <c r="F190" s="17">
        <f t="shared" ca="1" si="85"/>
        <v>92.713419334943765</v>
      </c>
      <c r="G190" s="17">
        <f t="shared" si="86"/>
        <v>108.54292844015542</v>
      </c>
      <c r="H190" s="18" t="str">
        <f t="array" aca="1" ref="H190" ca="1">IF(ROW()-ROW($C$14)&gt;=$C$3,IF($C$8,_xlfn.COVARIANCE.P(OFFSET(E190,-$C$3+1,0):E190/OFFSET(E189,-$C$3+1,0):E189,OFFSET(D190,-$C$3+1,0):D190/OFFSET(D189,-$C$3+1,0):D189)/_xlfn.VAR.P(OFFSET(D190,-$C$3+1,0):D190/OFFSET(D189,-$C$3+1,0):D189),$C$9),"")</f>
        <v/>
      </c>
      <c r="I190" s="19" t="str">
        <f t="array" aca="1" ref="I190" ca="1">IF(ROW()-ROW($C$14)&gt;=$C$3,_xlfn.VAR.P(OFFSET(E190,-$C$3+1,0):E190/OFFSET(E189,-$C$3+1,0):E189),"")</f>
        <v/>
      </c>
      <c r="J190" s="19" t="str">
        <f t="array" aca="1" ref="J190" ca="1">IF(ROW()-ROW($C$14)&gt;=$C$3,_xlfn.VAR.P(OFFSET(D190,-$C$3+1,0):D190/OFFSET(D189,-$C$3+1,0):D189),"")</f>
        <v/>
      </c>
      <c r="K190" s="19" t="e">
        <f t="shared" ca="1" si="87"/>
        <v>#VALUE!</v>
      </c>
      <c r="L190" s="46" t="str">
        <f t="array" aca="1" ref="L190" ca="1">IF(ROW()-ROW($C$14)&lt;$C$3,"",IF(L189="",_xlfn.VAR.P(OFFSET(E190,-$C$3+1,0):E190/OFFSET(E189,-$C$3+1,0):E189),$C$4*L189+$C$5*(1-$C$4)*(E190/E189-1)^2+(1-$C$4)*(1-$C$5)*$C$6))</f>
        <v/>
      </c>
      <c r="M190" s="30" t="str">
        <f t="array" aca="1" ref="M190" ca="1">IF(ROW()-ROW($C$14)&gt;=$C$3,_xlfn.VAR.P(OFFSET(D190,-$C$3+1,0):D190/OFFSET(D189,-$C$3+1,0):D189)*H190^2,"")</f>
        <v/>
      </c>
      <c r="N190" s="17" t="str">
        <f t="shared" ca="1" si="90"/>
        <v/>
      </c>
      <c r="O190" s="18" t="str">
        <f t="shared" ca="1" si="91"/>
        <v/>
      </c>
      <c r="P190" s="18" t="str">
        <f t="shared" ca="1" si="84"/>
        <v/>
      </c>
      <c r="Q190" s="18" t="str">
        <f t="shared" ca="1" si="92"/>
        <v/>
      </c>
      <c r="R190" s="39"/>
      <c r="V190" s="29">
        <v>41052</v>
      </c>
      <c r="W190" s="19">
        <f t="shared" ca="1" si="88"/>
        <v>-1.6036436529256903E-2</v>
      </c>
      <c r="X190" s="17">
        <f t="shared" si="89"/>
        <v>3.8848743345654135E-4</v>
      </c>
    </row>
    <row r="191" spans="3:24">
      <c r="C191" s="29">
        <v>41053</v>
      </c>
      <c r="D191" s="19">
        <f ca="1">VLOOKUP(C191,MarketData!$B$7:$C$5000,2)</f>
        <v>722.25</v>
      </c>
      <c r="E191" s="17">
        <f>VLOOKUP('Beta-GARCH'!C191,MarketData!$E$7:$F$5000,2)</f>
        <v>77.199996999999996</v>
      </c>
      <c r="F191" s="17">
        <f t="shared" ca="1" si="85"/>
        <v>92.800791488924332</v>
      </c>
      <c r="G191" s="17">
        <f t="shared" si="86"/>
        <v>108.47266990228107</v>
      </c>
      <c r="H191" s="18" t="str">
        <f t="array" aca="1" ref="H191" ca="1">IF(ROW()-ROW($C$14)&gt;=$C$3,IF($C$8,_xlfn.COVARIANCE.P(OFFSET(E191,-$C$3+1,0):E191/OFFSET(E190,-$C$3+1,0):E190,OFFSET(D191,-$C$3+1,0):D191/OFFSET(D190,-$C$3+1,0):D190)/_xlfn.VAR.P(OFFSET(D191,-$C$3+1,0):D191/OFFSET(D190,-$C$3+1,0):D190),$C$9),"")</f>
        <v/>
      </c>
      <c r="I191" s="19" t="str">
        <f t="array" aca="1" ref="I191" ca="1">IF(ROW()-ROW($C$14)&gt;=$C$3,_xlfn.VAR.P(OFFSET(E191,-$C$3+1,0):E191/OFFSET(E190,-$C$3+1,0):E190),"")</f>
        <v/>
      </c>
      <c r="J191" s="19" t="str">
        <f t="array" aca="1" ref="J191" ca="1">IF(ROW()-ROW($C$14)&gt;=$C$3,_xlfn.VAR.P(OFFSET(D191,-$C$3+1,0):D191/OFFSET(D190,-$C$3+1,0):D190),"")</f>
        <v/>
      </c>
      <c r="K191" s="19" t="e">
        <f t="shared" ca="1" si="87"/>
        <v>#VALUE!</v>
      </c>
      <c r="L191" s="46" t="str">
        <f t="array" aca="1" ref="L191" ca="1">IF(ROW()-ROW($C$14)&lt;$C$3,"",IF(L190="",_xlfn.VAR.P(OFFSET(E191,-$C$3+1,0):E191/OFFSET(E190,-$C$3+1,0):E190),$C$4*L190+$C$5*(1-$C$4)*(E191/E190-1)^2+(1-$C$4)*(1-$C$5)*$C$6))</f>
        <v/>
      </c>
      <c r="M191" s="30" t="str">
        <f t="array" aca="1" ref="M191" ca="1">IF(ROW()-ROW($C$14)&gt;=$C$3,_xlfn.VAR.P(OFFSET(D191,-$C$3+1,0):D191/OFFSET(D190,-$C$3+1,0):D190)*H191^2,"")</f>
        <v/>
      </c>
      <c r="N191" s="17" t="str">
        <f t="shared" ca="1" si="90"/>
        <v/>
      </c>
      <c r="O191" s="18" t="str">
        <f t="shared" ca="1" si="91"/>
        <v/>
      </c>
      <c r="P191" s="18" t="str">
        <f t="shared" ca="1" si="84"/>
        <v/>
      </c>
      <c r="Q191" s="18" t="str">
        <f t="shared" ca="1" si="92"/>
        <v/>
      </c>
      <c r="R191" s="39"/>
      <c r="V191" s="29">
        <v>41053</v>
      </c>
      <c r="W191" s="19">
        <f t="shared" ca="1" si="88"/>
        <v>9.4238951175906749E-4</v>
      </c>
      <c r="X191" s="17">
        <f t="shared" si="89"/>
        <v>-6.4728802588998047E-4</v>
      </c>
    </row>
    <row r="192" spans="3:24">
      <c r="C192" s="29">
        <v>41054</v>
      </c>
      <c r="D192" s="19">
        <f ca="1">VLOOKUP(C192,MarketData!$B$7:$C$5000,2)</f>
        <v>722.11</v>
      </c>
      <c r="E192" s="17">
        <f>VLOOKUP('Beta-GARCH'!C192,MarketData!$E$7:$F$5000,2)</f>
        <v>76.800003000000004</v>
      </c>
      <c r="F192" s="17">
        <f t="shared" ca="1" si="85"/>
        <v>92.782803104281271</v>
      </c>
      <c r="G192" s="17">
        <f t="shared" si="86"/>
        <v>107.91064375187989</v>
      </c>
      <c r="H192" s="18" t="str">
        <f t="array" aca="1" ref="H192" ca="1">IF(ROW()-ROW($C$14)&gt;=$C$3,IF($C$8,_xlfn.COVARIANCE.P(OFFSET(E192,-$C$3+1,0):E192/OFFSET(E191,-$C$3+1,0):E191,OFFSET(D192,-$C$3+1,0):D192/OFFSET(D191,-$C$3+1,0):D191)/_xlfn.VAR.P(OFFSET(D192,-$C$3+1,0):D192/OFFSET(D191,-$C$3+1,0):D191),$C$9),"")</f>
        <v/>
      </c>
      <c r="I192" s="19" t="str">
        <f t="array" aca="1" ref="I192" ca="1">IF(ROW()-ROW($C$14)&gt;=$C$3,_xlfn.VAR.P(OFFSET(E192,-$C$3+1,0):E192/OFFSET(E191,-$C$3+1,0):E191),"")</f>
        <v/>
      </c>
      <c r="J192" s="19" t="str">
        <f t="array" aca="1" ref="J192" ca="1">IF(ROW()-ROW($C$14)&gt;=$C$3,_xlfn.VAR.P(OFFSET(D192,-$C$3+1,0):D192/OFFSET(D191,-$C$3+1,0):D191),"")</f>
        <v/>
      </c>
      <c r="K192" s="19" t="e">
        <f t="shared" ca="1" si="87"/>
        <v>#VALUE!</v>
      </c>
      <c r="L192" s="46" t="str">
        <f t="array" aca="1" ref="L192" ca="1">IF(ROW()-ROW($C$14)&lt;$C$3,"",IF(L191="",_xlfn.VAR.P(OFFSET(E192,-$C$3+1,0):E192/OFFSET(E191,-$C$3+1,0):E191),$C$4*L191+$C$5*(1-$C$4)*(E192/E191-1)^2+(1-$C$4)*(1-$C$5)*$C$6))</f>
        <v/>
      </c>
      <c r="M192" s="30" t="str">
        <f t="array" aca="1" ref="M192" ca="1">IF(ROW()-ROW($C$14)&gt;=$C$3,_xlfn.VAR.P(OFFSET(D192,-$C$3+1,0):D192/OFFSET(D191,-$C$3+1,0):D191)*H192^2,"")</f>
        <v/>
      </c>
      <c r="N192" s="17" t="str">
        <f t="shared" ca="1" si="90"/>
        <v/>
      </c>
      <c r="O192" s="18" t="str">
        <f t="shared" ca="1" si="91"/>
        <v/>
      </c>
      <c r="P192" s="18" t="str">
        <f t="shared" ca="1" si="84"/>
        <v/>
      </c>
      <c r="Q192" s="18" t="str">
        <f t="shared" ca="1" si="92"/>
        <v/>
      </c>
      <c r="R192" s="39"/>
      <c r="V192" s="29">
        <v>41054</v>
      </c>
      <c r="W192" s="19">
        <f t="shared" ca="1" si="88"/>
        <v>-1.9383869851152813E-4</v>
      </c>
      <c r="X192" s="17">
        <f t="shared" si="89"/>
        <v>-5.1812696313964235E-3</v>
      </c>
    </row>
    <row r="193" spans="3:24">
      <c r="C193" s="29">
        <v>41057</v>
      </c>
      <c r="D193" s="19">
        <f ca="1">VLOOKUP(C193,MarketData!$B$7:$C$5000,2)</f>
        <v>721.11</v>
      </c>
      <c r="E193" s="17">
        <f>VLOOKUP('Beta-GARCH'!C193,MarketData!$E$7:$F$5000,2)</f>
        <v>76.800003000000004</v>
      </c>
      <c r="F193" s="17">
        <f t="shared" ca="1" si="85"/>
        <v>92.654314642545145</v>
      </c>
      <c r="G193" s="17">
        <f t="shared" si="86"/>
        <v>107.91064375187989</v>
      </c>
      <c r="H193" s="18" t="str">
        <f t="array" aca="1" ref="H193" ca="1">IF(ROW()-ROW($C$14)&gt;=$C$3,IF($C$8,_xlfn.COVARIANCE.P(OFFSET(E193,-$C$3+1,0):E193/OFFSET(E192,-$C$3+1,0):E192,OFFSET(D193,-$C$3+1,0):D193/OFFSET(D192,-$C$3+1,0):D192)/_xlfn.VAR.P(OFFSET(D193,-$C$3+1,0):D193/OFFSET(D192,-$C$3+1,0):D192),$C$9),"")</f>
        <v/>
      </c>
      <c r="I193" s="19" t="str">
        <f t="array" aca="1" ref="I193" ca="1">IF(ROW()-ROW($C$14)&gt;=$C$3,_xlfn.VAR.P(OFFSET(E193,-$C$3+1,0):E193/OFFSET(E192,-$C$3+1,0):E192),"")</f>
        <v/>
      </c>
      <c r="J193" s="19" t="str">
        <f t="array" aca="1" ref="J193" ca="1">IF(ROW()-ROW($C$14)&gt;=$C$3,_xlfn.VAR.P(OFFSET(D193,-$C$3+1,0):D193/OFFSET(D192,-$C$3+1,0):D192),"")</f>
        <v/>
      </c>
      <c r="K193" s="19" t="e">
        <f t="shared" ca="1" si="87"/>
        <v>#VALUE!</v>
      </c>
      <c r="L193" s="46" t="str">
        <f t="array" aca="1" ref="L193" ca="1">IF(ROW()-ROW($C$14)&lt;$C$3,"",IF(L192="",_xlfn.VAR.P(OFFSET(E193,-$C$3+1,0):E193/OFFSET(E192,-$C$3+1,0):E192),$C$4*L192+$C$5*(1-$C$4)*(E193/E192-1)^2+(1-$C$4)*(1-$C$5)*$C$6))</f>
        <v/>
      </c>
      <c r="M193" s="30" t="str">
        <f t="array" aca="1" ref="M193" ca="1">IF(ROW()-ROW($C$14)&gt;=$C$3,_xlfn.VAR.P(OFFSET(D193,-$C$3+1,0):D193/OFFSET(D192,-$C$3+1,0):D192)*H193^2,"")</f>
        <v/>
      </c>
      <c r="N193" s="17" t="str">
        <f t="shared" ca="1" si="90"/>
        <v/>
      </c>
      <c r="O193" s="18" t="str">
        <f t="shared" ca="1" si="91"/>
        <v/>
      </c>
      <c r="P193" s="18" t="str">
        <f t="shared" ca="1" si="84"/>
        <v/>
      </c>
      <c r="Q193" s="18" t="str">
        <f t="shared" ca="1" si="92"/>
        <v/>
      </c>
      <c r="R193" s="39"/>
      <c r="V193" s="29">
        <v>41057</v>
      </c>
      <c r="W193" s="19">
        <f t="shared" ca="1" si="88"/>
        <v>-1.3848305659802662E-3</v>
      </c>
      <c r="X193" s="17">
        <f t="shared" si="89"/>
        <v>0</v>
      </c>
    </row>
    <row r="194" spans="3:24">
      <c r="C194" s="29">
        <v>41058</v>
      </c>
      <c r="D194" s="19">
        <f ca="1">VLOOKUP(C194,MarketData!$B$7:$C$5000,2)</f>
        <v>727.03</v>
      </c>
      <c r="E194" s="17">
        <f>VLOOKUP('Beta-GARCH'!C194,MarketData!$E$7:$F$5000,2)</f>
        <v>77.050003000000004</v>
      </c>
      <c r="F194" s="17">
        <f t="shared" ca="1" si="85"/>
        <v>93.41496633602307</v>
      </c>
      <c r="G194" s="17">
        <f t="shared" si="86"/>
        <v>108.26191536495483</v>
      </c>
      <c r="H194" s="18" t="str">
        <f t="array" aca="1" ref="H194" ca="1">IF(ROW()-ROW($C$14)&gt;=$C$3,IF($C$8,_xlfn.COVARIANCE.P(OFFSET(E194,-$C$3+1,0):E194/OFFSET(E193,-$C$3+1,0):E193,OFFSET(D194,-$C$3+1,0):D194/OFFSET(D193,-$C$3+1,0):D193)/_xlfn.VAR.P(OFFSET(D194,-$C$3+1,0):D194/OFFSET(D193,-$C$3+1,0):D193),$C$9),"")</f>
        <v/>
      </c>
      <c r="I194" s="19" t="str">
        <f t="array" aca="1" ref="I194" ca="1">IF(ROW()-ROW($C$14)&gt;=$C$3,_xlfn.VAR.P(OFFSET(E194,-$C$3+1,0):E194/OFFSET(E193,-$C$3+1,0):E193),"")</f>
        <v/>
      </c>
      <c r="J194" s="19" t="str">
        <f t="array" aca="1" ref="J194" ca="1">IF(ROW()-ROW($C$14)&gt;=$C$3,_xlfn.VAR.P(OFFSET(D194,-$C$3+1,0):D194/OFFSET(D193,-$C$3+1,0):D193),"")</f>
        <v/>
      </c>
      <c r="K194" s="19" t="e">
        <f t="shared" ca="1" si="87"/>
        <v>#VALUE!</v>
      </c>
      <c r="L194" s="46" t="str">
        <f t="array" aca="1" ref="L194" ca="1">IF(ROW()-ROW($C$14)&lt;$C$3,"",IF(L193="",_xlfn.VAR.P(OFFSET(E194,-$C$3+1,0):E194/OFFSET(E193,-$C$3+1,0):E193),$C$4*L193+$C$5*(1-$C$4)*(E194/E193-1)^2+(1-$C$4)*(1-$C$5)*$C$6))</f>
        <v/>
      </c>
      <c r="M194" s="30" t="str">
        <f t="array" aca="1" ref="M194" ca="1">IF(ROW()-ROW($C$14)&gt;=$C$3,_xlfn.VAR.P(OFFSET(D194,-$C$3+1,0):D194/OFFSET(D193,-$C$3+1,0):D193)*H194^2,"")</f>
        <v/>
      </c>
      <c r="N194" s="17" t="str">
        <f t="shared" ca="1" si="90"/>
        <v/>
      </c>
      <c r="O194" s="18" t="str">
        <f t="shared" ca="1" si="91"/>
        <v/>
      </c>
      <c r="P194" s="18" t="str">
        <f t="shared" ca="1" si="84"/>
        <v/>
      </c>
      <c r="Q194" s="18" t="str">
        <f t="shared" ca="1" si="92"/>
        <v/>
      </c>
      <c r="R194" s="39"/>
      <c r="V194" s="29">
        <v>41058</v>
      </c>
      <c r="W194" s="19">
        <f t="shared" ca="1" si="88"/>
        <v>8.2095658082677048E-3</v>
      </c>
      <c r="X194" s="17">
        <f t="shared" si="89"/>
        <v>3.2552082061767518E-3</v>
      </c>
    </row>
    <row r="195" spans="3:24">
      <c r="C195" s="29">
        <v>41059</v>
      </c>
      <c r="D195" s="19">
        <f ca="1">VLOOKUP(C195,MarketData!$B$7:$C$5000,2)</f>
        <v>723.62</v>
      </c>
      <c r="E195" s="17">
        <f>VLOOKUP('Beta-GARCH'!C195,MarketData!$E$7:$F$5000,2)</f>
        <v>76.339995999999999</v>
      </c>
      <c r="F195" s="17">
        <f t="shared" ca="1" si="85"/>
        <v>92.976820681502844</v>
      </c>
      <c r="G195" s="17">
        <f t="shared" si="86"/>
        <v>107.26429414821683</v>
      </c>
      <c r="H195" s="18" t="str">
        <f t="array" aca="1" ref="H195" ca="1">IF(ROW()-ROW($C$14)&gt;=$C$3,IF($C$8,_xlfn.COVARIANCE.P(OFFSET(E195,-$C$3+1,0):E195/OFFSET(E194,-$C$3+1,0):E194,OFFSET(D195,-$C$3+1,0):D195/OFFSET(D194,-$C$3+1,0):D194)/_xlfn.VAR.P(OFFSET(D195,-$C$3+1,0):D195/OFFSET(D194,-$C$3+1,0):D194),$C$9),"")</f>
        <v/>
      </c>
      <c r="I195" s="19" t="str">
        <f t="array" aca="1" ref="I195" ca="1">IF(ROW()-ROW($C$14)&gt;=$C$3,_xlfn.VAR.P(OFFSET(E195,-$C$3+1,0):E195/OFFSET(E194,-$C$3+1,0):E194),"")</f>
        <v/>
      </c>
      <c r="J195" s="19" t="str">
        <f t="array" aca="1" ref="J195" ca="1">IF(ROW()-ROW($C$14)&gt;=$C$3,_xlfn.VAR.P(OFFSET(D195,-$C$3+1,0):D195/OFFSET(D194,-$C$3+1,0):D194),"")</f>
        <v/>
      </c>
      <c r="K195" s="19" t="e">
        <f t="shared" ca="1" si="87"/>
        <v>#VALUE!</v>
      </c>
      <c r="L195" s="46" t="str">
        <f t="array" aca="1" ref="L195" ca="1">IF(ROW()-ROW($C$14)&lt;$C$3,"",IF(L194="",_xlfn.VAR.P(OFFSET(E195,-$C$3+1,0):E195/OFFSET(E194,-$C$3+1,0):E194),$C$4*L194+$C$5*(1-$C$4)*(E195/E194-1)^2+(1-$C$4)*(1-$C$5)*$C$6))</f>
        <v/>
      </c>
      <c r="M195" s="30" t="str">
        <f t="array" aca="1" ref="M195" ca="1">IF(ROW()-ROW($C$14)&gt;=$C$3,_xlfn.VAR.P(OFFSET(D195,-$C$3+1,0):D195/OFFSET(D194,-$C$3+1,0):D194)*H195^2,"")</f>
        <v/>
      </c>
      <c r="N195" s="17" t="str">
        <f t="shared" ca="1" si="90"/>
        <v/>
      </c>
      <c r="O195" s="18" t="str">
        <f t="shared" ca="1" si="91"/>
        <v/>
      </c>
      <c r="P195" s="18" t="str">
        <f t="shared" ca="1" si="84"/>
        <v/>
      </c>
      <c r="Q195" s="18" t="str">
        <f t="shared" ca="1" si="92"/>
        <v/>
      </c>
      <c r="R195" s="39"/>
      <c r="V195" s="29">
        <v>41059</v>
      </c>
      <c r="W195" s="19">
        <f t="shared" ca="1" si="88"/>
        <v>-4.6903153927623231E-3</v>
      </c>
      <c r="X195" s="17">
        <f t="shared" si="89"/>
        <v>-9.214886078589779E-3</v>
      </c>
    </row>
    <row r="196" spans="3:24">
      <c r="C196" s="29">
        <v>41060</v>
      </c>
      <c r="D196" s="19">
        <f ca="1">VLOOKUP(C196,MarketData!$B$7:$C$5000,2)</f>
        <v>719.49</v>
      </c>
      <c r="E196" s="17">
        <f>VLOOKUP('Beta-GARCH'!C196,MarketData!$E$7:$F$5000,2)</f>
        <v>76.889999000000003</v>
      </c>
      <c r="F196" s="17">
        <f t="shared" ca="1" si="85"/>
        <v>92.446163334532599</v>
      </c>
      <c r="G196" s="17">
        <f t="shared" si="86"/>
        <v>108.03709591224106</v>
      </c>
      <c r="H196" s="18" t="str">
        <f t="array" aca="1" ref="H196" ca="1">IF(ROW()-ROW($C$14)&gt;=$C$3,IF($C$8,_xlfn.COVARIANCE.P(OFFSET(E196,-$C$3+1,0):E196/OFFSET(E195,-$C$3+1,0):E195,OFFSET(D196,-$C$3+1,0):D196/OFFSET(D195,-$C$3+1,0):D195)/_xlfn.VAR.P(OFFSET(D196,-$C$3+1,0):D196/OFFSET(D195,-$C$3+1,0):D195),$C$9),"")</f>
        <v/>
      </c>
      <c r="I196" s="19" t="str">
        <f t="array" aca="1" ref="I196" ca="1">IF(ROW()-ROW($C$14)&gt;=$C$3,_xlfn.VAR.P(OFFSET(E196,-$C$3+1,0):E196/OFFSET(E195,-$C$3+1,0):E195),"")</f>
        <v/>
      </c>
      <c r="J196" s="19" t="str">
        <f t="array" aca="1" ref="J196" ca="1">IF(ROW()-ROW($C$14)&gt;=$C$3,_xlfn.VAR.P(OFFSET(D196,-$C$3+1,0):D196/OFFSET(D195,-$C$3+1,0):D195),"")</f>
        <v/>
      </c>
      <c r="K196" s="19" t="e">
        <f t="shared" ca="1" si="87"/>
        <v>#VALUE!</v>
      </c>
      <c r="L196" s="46" t="str">
        <f t="array" aca="1" ref="L196" ca="1">IF(ROW()-ROW($C$14)&lt;$C$3,"",IF(L195="",_xlfn.VAR.P(OFFSET(E196,-$C$3+1,0):E196/OFFSET(E195,-$C$3+1,0):E195),$C$4*L195+$C$5*(1-$C$4)*(E196/E195-1)^2+(1-$C$4)*(1-$C$5)*$C$6))</f>
        <v/>
      </c>
      <c r="M196" s="30" t="str">
        <f t="array" aca="1" ref="M196" ca="1">IF(ROW()-ROW($C$14)&gt;=$C$3,_xlfn.VAR.P(OFFSET(D196,-$C$3+1,0):D196/OFFSET(D195,-$C$3+1,0):D195)*H196^2,"")</f>
        <v/>
      </c>
      <c r="N196" s="17" t="str">
        <f t="shared" ca="1" si="90"/>
        <v/>
      </c>
      <c r="O196" s="18" t="str">
        <f t="shared" ca="1" si="91"/>
        <v/>
      </c>
      <c r="P196" s="18" t="str">
        <f t="shared" ca="1" si="84"/>
        <v/>
      </c>
      <c r="Q196" s="18" t="str">
        <f t="shared" ca="1" si="92"/>
        <v/>
      </c>
      <c r="R196" s="39"/>
      <c r="V196" s="29">
        <v>41060</v>
      </c>
      <c r="W196" s="19">
        <f t="shared" ca="1" si="88"/>
        <v>-5.7074154943201894E-3</v>
      </c>
      <c r="X196" s="17">
        <f t="shared" si="89"/>
        <v>7.2046506263898635E-3</v>
      </c>
    </row>
    <row r="197" spans="3:24">
      <c r="C197" s="29">
        <v>41061</v>
      </c>
      <c r="D197" s="19">
        <f ca="1">VLOOKUP(C197,MarketData!$B$7:$C$5000,2)</f>
        <v>708.93</v>
      </c>
      <c r="E197" s="17">
        <f>VLOOKUP('Beta-GARCH'!C197,MarketData!$E$7:$F$5000,2)</f>
        <v>74.809997999999993</v>
      </c>
      <c r="F197" s="17">
        <f t="shared" ca="1" si="85"/>
        <v>91.089325178598997</v>
      </c>
      <c r="G197" s="17">
        <f t="shared" si="86"/>
        <v>105.11451468637111</v>
      </c>
      <c r="H197" s="18" t="str">
        <f t="array" aca="1" ref="H197" ca="1">IF(ROW()-ROW($C$14)&gt;=$C$3,IF($C$8,_xlfn.COVARIANCE.P(OFFSET(E197,-$C$3+1,0):E197/OFFSET(E196,-$C$3+1,0):E196,OFFSET(D197,-$C$3+1,0):D197/OFFSET(D196,-$C$3+1,0):D196)/_xlfn.VAR.P(OFFSET(D197,-$C$3+1,0):D197/OFFSET(D196,-$C$3+1,0):D196),$C$9),"")</f>
        <v/>
      </c>
      <c r="I197" s="19" t="str">
        <f t="array" aca="1" ref="I197" ca="1">IF(ROW()-ROW($C$14)&gt;=$C$3,_xlfn.VAR.P(OFFSET(E197,-$C$3+1,0):E197/OFFSET(E196,-$C$3+1,0):E196),"")</f>
        <v/>
      </c>
      <c r="J197" s="19" t="str">
        <f t="array" aca="1" ref="J197" ca="1">IF(ROW()-ROW($C$14)&gt;=$C$3,_xlfn.VAR.P(OFFSET(D197,-$C$3+1,0):D197/OFFSET(D196,-$C$3+1,0):D196),"")</f>
        <v/>
      </c>
      <c r="K197" s="19" t="e">
        <f t="shared" ca="1" si="87"/>
        <v>#VALUE!</v>
      </c>
      <c r="L197" s="46" t="str">
        <f t="array" aca="1" ref="L197" ca="1">IF(ROW()-ROW($C$14)&lt;$C$3,"",IF(L196="",_xlfn.VAR.P(OFFSET(E197,-$C$3+1,0):E197/OFFSET(E196,-$C$3+1,0):E196),$C$4*L196+$C$5*(1-$C$4)*(E197/E196-1)^2+(1-$C$4)*(1-$C$5)*$C$6))</f>
        <v/>
      </c>
      <c r="M197" s="30" t="str">
        <f t="array" aca="1" ref="M197" ca="1">IF(ROW()-ROW($C$14)&gt;=$C$3,_xlfn.VAR.P(OFFSET(D197,-$C$3+1,0):D197/OFFSET(D196,-$C$3+1,0):D196)*H197^2,"")</f>
        <v/>
      </c>
      <c r="N197" s="17" t="str">
        <f t="shared" ca="1" si="90"/>
        <v/>
      </c>
      <c r="O197" s="18" t="str">
        <f t="shared" ca="1" si="91"/>
        <v/>
      </c>
      <c r="P197" s="18" t="str">
        <f t="shared" ca="1" si="84"/>
        <v/>
      </c>
      <c r="Q197" s="18" t="str">
        <f t="shared" ca="1" si="92"/>
        <v/>
      </c>
      <c r="R197" s="39"/>
      <c r="V197" s="29">
        <v>41061</v>
      </c>
      <c r="W197" s="19">
        <f t="shared" ca="1" si="88"/>
        <v>-1.4677062919568162E-2</v>
      </c>
      <c r="X197" s="17">
        <f t="shared" si="89"/>
        <v>-2.7051645559261983E-2</v>
      </c>
    </row>
    <row r="198" spans="3:24">
      <c r="C198" s="29">
        <v>41064</v>
      </c>
      <c r="D198" s="19">
        <f ca="1">VLOOKUP(C198,MarketData!$B$7:$C$5000,2)</f>
        <v>695.51</v>
      </c>
      <c r="E198" s="17">
        <f>VLOOKUP('Beta-GARCH'!C198,MarketData!$E$7:$F$5000,2)</f>
        <v>74.620002999999997</v>
      </c>
      <c r="F198" s="17">
        <f t="shared" ca="1" si="85"/>
        <v>89.365010022100051</v>
      </c>
      <c r="G198" s="17">
        <f t="shared" si="86"/>
        <v>104.84755528586642</v>
      </c>
      <c r="H198" s="18" t="str">
        <f t="array" aca="1" ref="H198" ca="1">IF(ROW()-ROW($C$14)&gt;=$C$3,IF($C$8,_xlfn.COVARIANCE.P(OFFSET(E198,-$C$3+1,0):E198/OFFSET(E197,-$C$3+1,0):E197,OFFSET(D198,-$C$3+1,0):D198/OFFSET(D197,-$C$3+1,0):D197)/_xlfn.VAR.P(OFFSET(D198,-$C$3+1,0):D198/OFFSET(D197,-$C$3+1,0):D197),$C$9),"")</f>
        <v/>
      </c>
      <c r="I198" s="19" t="str">
        <f t="array" aca="1" ref="I198" ca="1">IF(ROW()-ROW($C$14)&gt;=$C$3,_xlfn.VAR.P(OFFSET(E198,-$C$3+1,0):E198/OFFSET(E197,-$C$3+1,0):E197),"")</f>
        <v/>
      </c>
      <c r="J198" s="19" t="str">
        <f t="array" aca="1" ref="J198" ca="1">IF(ROW()-ROW($C$14)&gt;=$C$3,_xlfn.VAR.P(OFFSET(D198,-$C$3+1,0):D198/OFFSET(D197,-$C$3+1,0):D197),"")</f>
        <v/>
      </c>
      <c r="K198" s="19" t="e">
        <f t="shared" ca="1" si="87"/>
        <v>#VALUE!</v>
      </c>
      <c r="L198" s="46" t="str">
        <f t="array" aca="1" ref="L198" ca="1">IF(ROW()-ROW($C$14)&lt;$C$3,"",IF(L197="",_xlfn.VAR.P(OFFSET(E198,-$C$3+1,0):E198/OFFSET(E197,-$C$3+1,0):E197),$C$4*L197+$C$5*(1-$C$4)*(E198/E197-1)^2+(1-$C$4)*(1-$C$5)*$C$6))</f>
        <v/>
      </c>
      <c r="M198" s="30" t="str">
        <f t="array" aca="1" ref="M198" ca="1">IF(ROW()-ROW($C$14)&gt;=$C$3,_xlfn.VAR.P(OFFSET(D198,-$C$3+1,0):D198/OFFSET(D197,-$C$3+1,0):D197)*H198^2,"")</f>
        <v/>
      </c>
      <c r="N198" s="17" t="str">
        <f t="shared" ca="1" si="90"/>
        <v/>
      </c>
      <c r="O198" s="18" t="str">
        <f t="shared" ca="1" si="91"/>
        <v/>
      </c>
      <c r="P198" s="18" t="str">
        <f t="shared" ca="1" si="84"/>
        <v/>
      </c>
      <c r="Q198" s="18" t="str">
        <f t="shared" ca="1" si="92"/>
        <v/>
      </c>
      <c r="R198" s="39"/>
      <c r="V198" s="29">
        <v>41064</v>
      </c>
      <c r="W198" s="19">
        <f t="shared" ca="1" si="88"/>
        <v>-1.8929936665114999E-2</v>
      </c>
      <c r="X198" s="17">
        <f t="shared" si="89"/>
        <v>-2.5397006426868263E-3</v>
      </c>
    </row>
    <row r="199" spans="3:24">
      <c r="C199" s="29">
        <v>41065</v>
      </c>
      <c r="D199" s="19">
        <f ca="1">VLOOKUP(C199,MarketData!$B$7:$C$5000,2)</f>
        <v>708.24</v>
      </c>
      <c r="E199" s="17">
        <f>VLOOKUP('Beta-GARCH'!C199,MarketData!$E$7:$F$5000,2)</f>
        <v>75.010002</v>
      </c>
      <c r="F199" s="17">
        <f t="shared" ca="1" si="85"/>
        <v>91.000668140001068</v>
      </c>
      <c r="G199" s="17">
        <f t="shared" si="86"/>
        <v>105.39553759717687</v>
      </c>
      <c r="H199" s="18" t="str">
        <f t="array" aca="1" ref="H199" ca="1">IF(ROW()-ROW($C$14)&gt;=$C$3,IF($C$8,_xlfn.COVARIANCE.P(OFFSET(E199,-$C$3+1,0):E199/OFFSET(E198,-$C$3+1,0):E198,OFFSET(D199,-$C$3+1,0):D199/OFFSET(D198,-$C$3+1,0):D198)/_xlfn.VAR.P(OFFSET(D199,-$C$3+1,0):D199/OFFSET(D198,-$C$3+1,0):D198),$C$9),"")</f>
        <v/>
      </c>
      <c r="I199" s="19" t="str">
        <f t="array" aca="1" ref="I199" ca="1">IF(ROW()-ROW($C$14)&gt;=$C$3,_xlfn.VAR.P(OFFSET(E199,-$C$3+1,0):E199/OFFSET(E198,-$C$3+1,0):E198),"")</f>
        <v/>
      </c>
      <c r="J199" s="19" t="str">
        <f t="array" aca="1" ref="J199" ca="1">IF(ROW()-ROW($C$14)&gt;=$C$3,_xlfn.VAR.P(OFFSET(D199,-$C$3+1,0):D199/OFFSET(D198,-$C$3+1,0):D198),"")</f>
        <v/>
      </c>
      <c r="K199" s="19" t="e">
        <f t="shared" ca="1" si="87"/>
        <v>#VALUE!</v>
      </c>
      <c r="L199" s="46" t="str">
        <f t="array" aca="1" ref="L199" ca="1">IF(ROW()-ROW($C$14)&lt;$C$3,"",IF(L198="",_xlfn.VAR.P(OFFSET(E199,-$C$3+1,0):E199/OFFSET(E198,-$C$3+1,0):E198),$C$4*L198+$C$5*(1-$C$4)*(E199/E198-1)^2+(1-$C$4)*(1-$C$5)*$C$6))</f>
        <v/>
      </c>
      <c r="M199" s="30" t="str">
        <f t="array" aca="1" ref="M199" ca="1">IF(ROW()-ROW($C$14)&gt;=$C$3,_xlfn.VAR.P(OFFSET(D199,-$C$3+1,0):D199/OFFSET(D198,-$C$3+1,0):D198)*H199^2,"")</f>
        <v/>
      </c>
      <c r="N199" s="17" t="str">
        <f t="shared" ca="1" si="90"/>
        <v/>
      </c>
      <c r="O199" s="18" t="str">
        <f t="shared" ca="1" si="91"/>
        <v/>
      </c>
      <c r="P199" s="18" t="str">
        <f t="shared" ca="1" si="84"/>
        <v/>
      </c>
      <c r="Q199" s="18" t="str">
        <f t="shared" ca="1" si="92"/>
        <v/>
      </c>
      <c r="R199" s="39"/>
      <c r="V199" s="29">
        <v>41065</v>
      </c>
      <c r="W199" s="19">
        <f t="shared" ca="1" si="88"/>
        <v>1.8303115699271011E-2</v>
      </c>
      <c r="X199" s="17">
        <f t="shared" si="89"/>
        <v>5.2264672248807376E-3</v>
      </c>
    </row>
    <row r="200" spans="3:24">
      <c r="C200" s="29">
        <v>41066</v>
      </c>
      <c r="D200" s="19">
        <f ca="1">VLOOKUP(C200,MarketData!$B$7:$C$5000,2)</f>
        <v>718.56</v>
      </c>
      <c r="E200" s="17">
        <f>VLOOKUP('Beta-GARCH'!C200,MarketData!$E$7:$F$5000,2)</f>
        <v>76.870002999999997</v>
      </c>
      <c r="F200" s="17">
        <f t="shared" ca="1" si="85"/>
        <v>92.326669065117983</v>
      </c>
      <c r="G200" s="17">
        <f t="shared" si="86"/>
        <v>108.00899980354085</v>
      </c>
      <c r="H200" s="18" t="str">
        <f t="array" aca="1" ref="H200" ca="1">IF(ROW()-ROW($C$14)&gt;=$C$3,IF($C$8,_xlfn.COVARIANCE.P(OFFSET(E200,-$C$3+1,0):E200/OFFSET(E199,-$C$3+1,0):E199,OFFSET(D200,-$C$3+1,0):D200/OFFSET(D199,-$C$3+1,0):D199)/_xlfn.VAR.P(OFFSET(D200,-$C$3+1,0):D200/OFFSET(D199,-$C$3+1,0):D199),$C$9),"")</f>
        <v/>
      </c>
      <c r="I200" s="19" t="str">
        <f t="array" aca="1" ref="I200" ca="1">IF(ROW()-ROW($C$14)&gt;=$C$3,_xlfn.VAR.P(OFFSET(E200,-$C$3+1,0):E200/OFFSET(E199,-$C$3+1,0):E199),"")</f>
        <v/>
      </c>
      <c r="J200" s="19" t="str">
        <f t="array" aca="1" ref="J200" ca="1">IF(ROW()-ROW($C$14)&gt;=$C$3,_xlfn.VAR.P(OFFSET(D200,-$C$3+1,0):D200/OFFSET(D199,-$C$3+1,0):D199),"")</f>
        <v/>
      </c>
      <c r="K200" s="19" t="e">
        <f t="shared" ca="1" si="87"/>
        <v>#VALUE!</v>
      </c>
      <c r="L200" s="46" t="str">
        <f t="array" aca="1" ref="L200" ca="1">IF(ROW()-ROW($C$14)&lt;$C$3,"",IF(L199="",_xlfn.VAR.P(OFFSET(E200,-$C$3+1,0):E200/OFFSET(E199,-$C$3+1,0):E199),$C$4*L199+$C$5*(1-$C$4)*(E200/E199-1)^2+(1-$C$4)*(1-$C$5)*$C$6))</f>
        <v/>
      </c>
      <c r="M200" s="30" t="str">
        <f t="array" aca="1" ref="M200" ca="1">IF(ROW()-ROW($C$14)&gt;=$C$3,_xlfn.VAR.P(OFFSET(D200,-$C$3+1,0):D200/OFFSET(D199,-$C$3+1,0):D199)*H200^2,"")</f>
        <v/>
      </c>
      <c r="N200" s="17" t="str">
        <f t="shared" ca="1" si="90"/>
        <v/>
      </c>
      <c r="O200" s="18" t="str">
        <f t="shared" ca="1" si="91"/>
        <v/>
      </c>
      <c r="P200" s="18" t="str">
        <f t="shared" ca="1" si="84"/>
        <v/>
      </c>
      <c r="Q200" s="18" t="str">
        <f t="shared" ca="1" si="92"/>
        <v/>
      </c>
      <c r="R200" s="39"/>
      <c r="V200" s="29">
        <v>41066</v>
      </c>
      <c r="W200" s="19">
        <f t="shared" ca="1" si="88"/>
        <v>1.4571331751948469E-2</v>
      </c>
      <c r="X200" s="17">
        <f t="shared" si="89"/>
        <v>2.4796706444561778E-2</v>
      </c>
    </row>
    <row r="201" spans="3:24">
      <c r="C201" s="29">
        <v>41067</v>
      </c>
      <c r="D201" s="19">
        <f ca="1">VLOOKUP(C201,MarketData!$B$7:$C$5000,2)</f>
        <v>730.75</v>
      </c>
      <c r="E201" s="17">
        <f>VLOOKUP('Beta-GARCH'!C201,MarketData!$E$7:$F$5000,2)</f>
        <v>76.830001999999993</v>
      </c>
      <c r="F201" s="17">
        <f t="shared" ca="1" si="85"/>
        <v>93.892943413681479</v>
      </c>
      <c r="G201" s="17">
        <f t="shared" si="86"/>
        <v>107.95279494036241</v>
      </c>
      <c r="H201" s="18" t="str">
        <f t="array" aca="1" ref="H201" ca="1">IF(ROW()-ROW($C$14)&gt;=$C$3,IF($C$8,_xlfn.COVARIANCE.P(OFFSET(E201,-$C$3+1,0):E201/OFFSET(E200,-$C$3+1,0):E200,OFFSET(D201,-$C$3+1,0):D201/OFFSET(D200,-$C$3+1,0):D200)/_xlfn.VAR.P(OFFSET(D201,-$C$3+1,0):D201/OFFSET(D200,-$C$3+1,0):D200),$C$9),"")</f>
        <v/>
      </c>
      <c r="I201" s="19" t="str">
        <f t="array" aca="1" ref="I201" ca="1">IF(ROW()-ROW($C$14)&gt;=$C$3,_xlfn.VAR.P(OFFSET(E201,-$C$3+1,0):E201/OFFSET(E200,-$C$3+1,0):E200),"")</f>
        <v/>
      </c>
      <c r="J201" s="19" t="str">
        <f t="array" aca="1" ref="J201" ca="1">IF(ROW()-ROW($C$14)&gt;=$C$3,_xlfn.VAR.P(OFFSET(D201,-$C$3+1,0):D201/OFFSET(D200,-$C$3+1,0):D200),"")</f>
        <v/>
      </c>
      <c r="K201" s="19" t="e">
        <f t="shared" ca="1" si="87"/>
        <v>#VALUE!</v>
      </c>
      <c r="L201" s="46" t="str">
        <f t="array" aca="1" ref="L201" ca="1">IF(ROW()-ROW($C$14)&lt;$C$3,"",IF(L200="",_xlfn.VAR.P(OFFSET(E201,-$C$3+1,0):E201/OFFSET(E200,-$C$3+1,0):E200),$C$4*L200+$C$5*(1-$C$4)*(E201/E200-1)^2+(1-$C$4)*(1-$C$5)*$C$6))</f>
        <v/>
      </c>
      <c r="M201" s="30" t="str">
        <f t="array" aca="1" ref="M201" ca="1">IF(ROW()-ROW($C$14)&gt;=$C$3,_xlfn.VAR.P(OFFSET(D201,-$C$3+1,0):D201/OFFSET(D200,-$C$3+1,0):D200)*H201^2,"")</f>
        <v/>
      </c>
      <c r="N201" s="17" t="str">
        <f t="shared" ca="1" si="90"/>
        <v/>
      </c>
      <c r="O201" s="18" t="str">
        <f t="shared" ca="1" si="91"/>
        <v/>
      </c>
      <c r="P201" s="18" t="str">
        <f t="shared" ca="1" si="84"/>
        <v/>
      </c>
      <c r="Q201" s="18" t="str">
        <f t="shared" ca="1" si="92"/>
        <v/>
      </c>
      <c r="R201" s="39"/>
      <c r="V201" s="29">
        <v>41067</v>
      </c>
      <c r="W201" s="19">
        <f t="shared" ca="1" si="88"/>
        <v>1.6964484524604861E-2</v>
      </c>
      <c r="X201" s="17">
        <f t="shared" si="89"/>
        <v>-5.2037203641064345E-4</v>
      </c>
    </row>
    <row r="202" spans="3:24">
      <c r="C202" s="29">
        <v>41068</v>
      </c>
      <c r="D202" s="19">
        <f ca="1">VLOOKUP(C202,MarketData!$B$7:$C$5000,2)</f>
        <v>717.74</v>
      </c>
      <c r="E202" s="17">
        <f>VLOOKUP('Beta-GARCH'!C202,MarketData!$E$7:$F$5000,2)</f>
        <v>76.510002</v>
      </c>
      <c r="F202" s="17">
        <f t="shared" ca="1" si="85"/>
        <v>92.22130852649434</v>
      </c>
      <c r="G202" s="17">
        <f t="shared" si="86"/>
        <v>107.5031672756265</v>
      </c>
      <c r="H202" s="18" t="str">
        <f t="array" aca="1" ref="H202" ca="1">IF(ROW()-ROW($C$14)&gt;=$C$3,IF($C$8,_xlfn.COVARIANCE.P(OFFSET(E202,-$C$3+1,0):E202/OFFSET(E201,-$C$3+1,0):E201,OFFSET(D202,-$C$3+1,0):D202/OFFSET(D201,-$C$3+1,0):D201)/_xlfn.VAR.P(OFFSET(D202,-$C$3+1,0):D202/OFFSET(D201,-$C$3+1,0):D201),$C$9),"")</f>
        <v/>
      </c>
      <c r="I202" s="19" t="str">
        <f t="array" aca="1" ref="I202" ca="1">IF(ROW()-ROW($C$14)&gt;=$C$3,_xlfn.VAR.P(OFFSET(E202,-$C$3+1,0):E202/OFFSET(E201,-$C$3+1,0):E201),"")</f>
        <v/>
      </c>
      <c r="J202" s="19" t="str">
        <f t="array" aca="1" ref="J202" ca="1">IF(ROW()-ROW($C$14)&gt;=$C$3,_xlfn.VAR.P(OFFSET(D202,-$C$3+1,0):D202/OFFSET(D201,-$C$3+1,0):D201),"")</f>
        <v/>
      </c>
      <c r="K202" s="19" t="e">
        <f t="shared" ca="1" si="87"/>
        <v>#VALUE!</v>
      </c>
      <c r="L202" s="46" t="str">
        <f t="array" aca="1" ref="L202" ca="1">IF(ROW()-ROW($C$14)&lt;$C$3,"",IF(L201="",_xlfn.VAR.P(OFFSET(E202,-$C$3+1,0):E202/OFFSET(E201,-$C$3+1,0):E201),$C$4*L201+$C$5*(1-$C$4)*(E202/E201-1)^2+(1-$C$4)*(1-$C$5)*$C$6))</f>
        <v/>
      </c>
      <c r="M202" s="30" t="str">
        <f t="array" aca="1" ref="M202" ca="1">IF(ROW()-ROW($C$14)&gt;=$C$3,_xlfn.VAR.P(OFFSET(D202,-$C$3+1,0):D202/OFFSET(D201,-$C$3+1,0):D201)*H202^2,"")</f>
        <v/>
      </c>
      <c r="N202" s="17" t="str">
        <f t="shared" ca="1" si="90"/>
        <v/>
      </c>
      <c r="O202" s="18" t="str">
        <f t="shared" ca="1" si="91"/>
        <v/>
      </c>
      <c r="P202" s="18" t="str">
        <f t="shared" ca="1" si="84"/>
        <v/>
      </c>
      <c r="Q202" s="18" t="str">
        <f t="shared" ca="1" si="92"/>
        <v/>
      </c>
      <c r="R202" s="39"/>
      <c r="V202" s="29">
        <v>41068</v>
      </c>
      <c r="W202" s="19">
        <f t="shared" ca="1" si="88"/>
        <v>-1.7803626411221352E-2</v>
      </c>
      <c r="X202" s="17">
        <f t="shared" si="89"/>
        <v>-4.1650395896123404E-3</v>
      </c>
    </row>
    <row r="203" spans="3:24">
      <c r="C203" s="29">
        <v>41071</v>
      </c>
      <c r="D203" s="19">
        <f ca="1">VLOOKUP(C203,MarketData!$B$7:$C$5000,2)</f>
        <v>730.07</v>
      </c>
      <c r="E203" s="17">
        <f>VLOOKUP('Beta-GARCH'!C203,MarketData!$E$7:$F$5000,2)</f>
        <v>75.589995999999999</v>
      </c>
      <c r="F203" s="17">
        <f t="shared" ca="1" si="85"/>
        <v>93.805571259700898</v>
      </c>
      <c r="G203" s="17">
        <f t="shared" si="86"/>
        <v>106.21047930899202</v>
      </c>
      <c r="H203" s="18" t="str">
        <f t="array" aca="1" ref="H203" ca="1">IF(ROW()-ROW($C$14)&gt;=$C$3,IF($C$8,_xlfn.COVARIANCE.P(OFFSET(E203,-$C$3+1,0):E203/OFFSET(E202,-$C$3+1,0):E202,OFFSET(D203,-$C$3+1,0):D203/OFFSET(D202,-$C$3+1,0):D202)/_xlfn.VAR.P(OFFSET(D203,-$C$3+1,0):D203/OFFSET(D202,-$C$3+1,0):D202),$C$9),"")</f>
        <v/>
      </c>
      <c r="I203" s="19" t="str">
        <f t="array" aca="1" ref="I203" ca="1">IF(ROW()-ROW($C$14)&gt;=$C$3,_xlfn.VAR.P(OFFSET(E203,-$C$3+1,0):E203/OFFSET(E202,-$C$3+1,0):E202),"")</f>
        <v/>
      </c>
      <c r="J203" s="19" t="str">
        <f t="array" aca="1" ref="J203" ca="1">IF(ROW()-ROW($C$14)&gt;=$C$3,_xlfn.VAR.P(OFFSET(D203,-$C$3+1,0):D203/OFFSET(D202,-$C$3+1,0):D202),"")</f>
        <v/>
      </c>
      <c r="K203" s="19" t="e">
        <f t="shared" ca="1" si="87"/>
        <v>#VALUE!</v>
      </c>
      <c r="L203" s="46" t="str">
        <f t="array" aca="1" ref="L203" ca="1">IF(ROW()-ROW($C$14)&lt;$C$3,"",IF(L202="",_xlfn.VAR.P(OFFSET(E203,-$C$3+1,0):E203/OFFSET(E202,-$C$3+1,0):E202),$C$4*L202+$C$5*(1-$C$4)*(E203/E202-1)^2+(1-$C$4)*(1-$C$5)*$C$6))</f>
        <v/>
      </c>
      <c r="M203" s="30" t="str">
        <f t="array" aca="1" ref="M203" ca="1">IF(ROW()-ROW($C$14)&gt;=$C$3,_xlfn.VAR.P(OFFSET(D203,-$C$3+1,0):D203/OFFSET(D202,-$C$3+1,0):D202)*H203^2,"")</f>
        <v/>
      </c>
      <c r="N203" s="17" t="str">
        <f t="shared" ca="1" si="90"/>
        <v/>
      </c>
      <c r="O203" s="18" t="str">
        <f t="shared" ca="1" si="91"/>
        <v/>
      </c>
      <c r="P203" s="18" t="str">
        <f t="shared" ca="1" si="84"/>
        <v/>
      </c>
      <c r="Q203" s="18" t="str">
        <f t="shared" ca="1" si="92"/>
        <v/>
      </c>
      <c r="R203" s="39"/>
      <c r="V203" s="29">
        <v>41071</v>
      </c>
      <c r="W203" s="19">
        <f t="shared" ca="1" si="88"/>
        <v>1.7178922729679247E-2</v>
      </c>
      <c r="X203" s="17">
        <f t="shared" si="89"/>
        <v>-1.2024650058171438E-2</v>
      </c>
    </row>
    <row r="204" spans="3:24">
      <c r="C204" s="29">
        <v>41072</v>
      </c>
      <c r="D204" s="19">
        <f ca="1">VLOOKUP(C204,MarketData!$B$7:$C$5000,2)</f>
        <v>724.37</v>
      </c>
      <c r="E204" s="17">
        <f>VLOOKUP('Beta-GARCH'!C204,MarketData!$E$7:$F$5000,2)</f>
        <v>76.489998</v>
      </c>
      <c r="F204" s="17">
        <f t="shared" ca="1" si="85"/>
        <v>93.07318702780492</v>
      </c>
      <c r="G204" s="17">
        <f t="shared" si="86"/>
        <v>107.47505992623469</v>
      </c>
      <c r="H204" s="18" t="str">
        <f t="array" aca="1" ref="H204" ca="1">IF(ROW()-ROW($C$14)&gt;=$C$3,IF($C$8,_xlfn.COVARIANCE.P(OFFSET(E204,-$C$3+1,0):E204/OFFSET(E203,-$C$3+1,0):E203,OFFSET(D204,-$C$3+1,0):D204/OFFSET(D203,-$C$3+1,0):D203)/_xlfn.VAR.P(OFFSET(D204,-$C$3+1,0):D204/OFFSET(D203,-$C$3+1,0):D203),$C$9),"")</f>
        <v/>
      </c>
      <c r="I204" s="19" t="str">
        <f t="array" aca="1" ref="I204" ca="1">IF(ROW()-ROW($C$14)&gt;=$C$3,_xlfn.VAR.P(OFFSET(E204,-$C$3+1,0):E204/OFFSET(E203,-$C$3+1,0):E203),"")</f>
        <v/>
      </c>
      <c r="J204" s="19" t="str">
        <f t="array" aca="1" ref="J204" ca="1">IF(ROW()-ROW($C$14)&gt;=$C$3,_xlfn.VAR.P(OFFSET(D204,-$C$3+1,0):D204/OFFSET(D203,-$C$3+1,0):D203),"")</f>
        <v/>
      </c>
      <c r="K204" s="19" t="e">
        <f t="shared" ca="1" si="87"/>
        <v>#VALUE!</v>
      </c>
      <c r="L204" s="46" t="str">
        <f t="array" aca="1" ref="L204" ca="1">IF(ROW()-ROW($C$14)&lt;$C$3,"",IF(L203="",_xlfn.VAR.P(OFFSET(E204,-$C$3+1,0):E204/OFFSET(E203,-$C$3+1,0):E203),$C$4*L203+$C$5*(1-$C$4)*(E204/E203-1)^2+(1-$C$4)*(1-$C$5)*$C$6))</f>
        <v/>
      </c>
      <c r="M204" s="30" t="str">
        <f t="array" aca="1" ref="M204" ca="1">IF(ROW()-ROW($C$14)&gt;=$C$3,_xlfn.VAR.P(OFFSET(D204,-$C$3+1,0):D204/OFFSET(D203,-$C$3+1,0):D203)*H204^2,"")</f>
        <v/>
      </c>
      <c r="N204" s="17" t="str">
        <f t="shared" ca="1" si="90"/>
        <v/>
      </c>
      <c r="O204" s="18" t="str">
        <f t="shared" ca="1" si="91"/>
        <v/>
      </c>
      <c r="P204" s="18" t="str">
        <f t="shared" ca="1" si="84"/>
        <v/>
      </c>
      <c r="Q204" s="18" t="str">
        <f t="shared" ca="1" si="92"/>
        <v/>
      </c>
      <c r="R204" s="39"/>
      <c r="V204" s="29">
        <v>41072</v>
      </c>
      <c r="W204" s="19">
        <f t="shared" ca="1" si="88"/>
        <v>-7.8074705165258607E-3</v>
      </c>
      <c r="X204" s="17">
        <f t="shared" si="89"/>
        <v>1.1906363905615169E-2</v>
      </c>
    </row>
    <row r="205" spans="3:24">
      <c r="C205" s="29">
        <v>41073</v>
      </c>
      <c r="D205" s="19">
        <f ca="1">VLOOKUP(C205,MarketData!$B$7:$C$5000,2)</f>
        <v>726.44</v>
      </c>
      <c r="E205" s="17">
        <f>VLOOKUP('Beta-GARCH'!C205,MarketData!$E$7:$F$5000,2)</f>
        <v>76.139999000000003</v>
      </c>
      <c r="F205" s="17">
        <f t="shared" ca="1" si="85"/>
        <v>93.339158143598738</v>
      </c>
      <c r="G205" s="17">
        <f t="shared" si="86"/>
        <v>106.98328107301623</v>
      </c>
      <c r="H205" s="18" t="str">
        <f t="array" aca="1" ref="H205" ca="1">IF(ROW()-ROW($C$14)&gt;=$C$3,IF($C$8,_xlfn.COVARIANCE.P(OFFSET(E205,-$C$3+1,0):E205/OFFSET(E204,-$C$3+1,0):E204,OFFSET(D205,-$C$3+1,0):D205/OFFSET(D204,-$C$3+1,0):D204)/_xlfn.VAR.P(OFFSET(D205,-$C$3+1,0):D205/OFFSET(D204,-$C$3+1,0):D204),$C$9),"")</f>
        <v/>
      </c>
      <c r="I205" s="19" t="str">
        <f t="array" aca="1" ref="I205" ca="1">IF(ROW()-ROW($C$14)&gt;=$C$3,_xlfn.VAR.P(OFFSET(E205,-$C$3+1,0):E205/OFFSET(E204,-$C$3+1,0):E204),"")</f>
        <v/>
      </c>
      <c r="J205" s="19" t="str">
        <f t="array" aca="1" ref="J205" ca="1">IF(ROW()-ROW($C$14)&gt;=$C$3,_xlfn.VAR.P(OFFSET(D205,-$C$3+1,0):D205/OFFSET(D204,-$C$3+1,0):D204),"")</f>
        <v/>
      </c>
      <c r="K205" s="19" t="e">
        <f t="shared" ca="1" si="87"/>
        <v>#VALUE!</v>
      </c>
      <c r="L205" s="46" t="str">
        <f t="array" aca="1" ref="L205" ca="1">IF(ROW()-ROW($C$14)&lt;$C$3,"",IF(L204="",_xlfn.VAR.P(OFFSET(E205,-$C$3+1,0):E205/OFFSET(E204,-$C$3+1,0):E204),$C$4*L204+$C$5*(1-$C$4)*(E205/E204-1)^2+(1-$C$4)*(1-$C$5)*$C$6))</f>
        <v/>
      </c>
      <c r="M205" s="30" t="str">
        <f t="array" aca="1" ref="M205" ca="1">IF(ROW()-ROW($C$14)&gt;=$C$3,_xlfn.VAR.P(OFFSET(D205,-$C$3+1,0):D205/OFFSET(D204,-$C$3+1,0):D204)*H205^2,"")</f>
        <v/>
      </c>
      <c r="N205" s="17" t="str">
        <f t="shared" ca="1" si="90"/>
        <v/>
      </c>
      <c r="O205" s="18" t="str">
        <f t="shared" ca="1" si="91"/>
        <v/>
      </c>
      <c r="P205" s="18" t="str">
        <f t="shared" ca="1" si="84"/>
        <v/>
      </c>
      <c r="Q205" s="18" t="str">
        <f t="shared" ca="1" si="92"/>
        <v/>
      </c>
      <c r="R205" s="39"/>
      <c r="V205" s="29">
        <v>41073</v>
      </c>
      <c r="W205" s="19">
        <f t="shared" ca="1" si="88"/>
        <v>2.8576556179853441E-3</v>
      </c>
      <c r="X205" s="17">
        <f t="shared" si="89"/>
        <v>-4.5757485834945211E-3</v>
      </c>
    </row>
    <row r="206" spans="3:24">
      <c r="C206" s="29">
        <v>41074</v>
      </c>
      <c r="D206" s="19">
        <f ca="1">VLOOKUP(C206,MarketData!$B$7:$C$5000,2)</f>
        <v>725.66</v>
      </c>
      <c r="E206" s="17">
        <f>VLOOKUP('Beta-GARCH'!C206,MarketData!$E$7:$F$5000,2)</f>
        <v>76.029999000000004</v>
      </c>
      <c r="F206" s="17">
        <f t="shared" ca="1" si="85"/>
        <v>93.238937143444545</v>
      </c>
      <c r="G206" s="17">
        <f t="shared" si="86"/>
        <v>106.82872156326326</v>
      </c>
      <c r="H206" s="18" t="str">
        <f t="array" aca="1" ref="H206" ca="1">IF(ROW()-ROW($C$14)&gt;=$C$3,IF($C$8,_xlfn.COVARIANCE.P(OFFSET(E206,-$C$3+1,0):E206/OFFSET(E205,-$C$3+1,0):E205,OFFSET(D206,-$C$3+1,0):D206/OFFSET(D205,-$C$3+1,0):D205)/_xlfn.VAR.P(OFFSET(D206,-$C$3+1,0):D206/OFFSET(D205,-$C$3+1,0):D205),$C$9),"")</f>
        <v/>
      </c>
      <c r="I206" s="19" t="str">
        <f t="array" aca="1" ref="I206" ca="1">IF(ROW()-ROW($C$14)&gt;=$C$3,_xlfn.VAR.P(OFFSET(E206,-$C$3+1,0):E206/OFFSET(E205,-$C$3+1,0):E205),"")</f>
        <v/>
      </c>
      <c r="J206" s="19" t="str">
        <f t="array" aca="1" ref="J206" ca="1">IF(ROW()-ROW($C$14)&gt;=$C$3,_xlfn.VAR.P(OFFSET(D206,-$C$3+1,0):D206/OFFSET(D205,-$C$3+1,0):D205),"")</f>
        <v/>
      </c>
      <c r="K206" s="19" t="e">
        <f t="shared" ca="1" si="87"/>
        <v>#VALUE!</v>
      </c>
      <c r="L206" s="46" t="str">
        <f t="array" aca="1" ref="L206" ca="1">IF(ROW()-ROW($C$14)&lt;$C$3,"",IF(L205="",_xlfn.VAR.P(OFFSET(E206,-$C$3+1,0):E206/OFFSET(E205,-$C$3+1,0):E205),$C$4*L205+$C$5*(1-$C$4)*(E206/E205-1)^2+(1-$C$4)*(1-$C$5)*$C$6))</f>
        <v/>
      </c>
      <c r="M206" s="30" t="str">
        <f t="array" aca="1" ref="M206" ca="1">IF(ROW()-ROW($C$14)&gt;=$C$3,_xlfn.VAR.P(OFFSET(D206,-$C$3+1,0):D206/OFFSET(D205,-$C$3+1,0):D205)*H206^2,"")</f>
        <v/>
      </c>
      <c r="N206" s="17" t="str">
        <f t="shared" ca="1" si="90"/>
        <v/>
      </c>
      <c r="O206" s="18" t="str">
        <f t="shared" ca="1" si="91"/>
        <v/>
      </c>
      <c r="P206" s="18" t="str">
        <f t="shared" ca="1" si="84"/>
        <v/>
      </c>
      <c r="Q206" s="18" t="str">
        <f t="shared" ca="1" si="92"/>
        <v/>
      </c>
      <c r="R206" s="39"/>
      <c r="V206" s="29">
        <v>41074</v>
      </c>
      <c r="W206" s="19">
        <f t="shared" ca="1" si="88"/>
        <v>-1.0737294201862424E-3</v>
      </c>
      <c r="X206" s="17">
        <f t="shared" si="89"/>
        <v>-1.4447071374403819E-3</v>
      </c>
    </row>
    <row r="207" spans="3:24">
      <c r="C207" s="29">
        <v>41075</v>
      </c>
      <c r="D207" s="19">
        <f ca="1">VLOOKUP(C207,MarketData!$B$7:$C$5000,2)</f>
        <v>726.57</v>
      </c>
      <c r="E207" s="17">
        <f>VLOOKUP('Beta-GARCH'!C207,MarketData!$E$7:$F$5000,2)</f>
        <v>76.5</v>
      </c>
      <c r="F207" s="17">
        <f t="shared" ca="1" si="85"/>
        <v>93.355861643624436</v>
      </c>
      <c r="G207" s="17">
        <f t="shared" si="86"/>
        <v>107.48911360093058</v>
      </c>
      <c r="H207" s="18" t="str">
        <f t="array" aca="1" ref="H207" ca="1">IF(ROW()-ROW($C$14)&gt;=$C$3,IF($C$8,_xlfn.COVARIANCE.P(OFFSET(E207,-$C$3+1,0):E207/OFFSET(E206,-$C$3+1,0):E206,OFFSET(D207,-$C$3+1,0):D207/OFFSET(D206,-$C$3+1,0):D206)/_xlfn.VAR.P(OFFSET(D207,-$C$3+1,0):D207/OFFSET(D206,-$C$3+1,0):D206),$C$9),"")</f>
        <v/>
      </c>
      <c r="I207" s="19" t="str">
        <f t="array" aca="1" ref="I207" ca="1">IF(ROW()-ROW($C$14)&gt;=$C$3,_xlfn.VAR.P(OFFSET(E207,-$C$3+1,0):E207/OFFSET(E206,-$C$3+1,0):E206),"")</f>
        <v/>
      </c>
      <c r="J207" s="19" t="str">
        <f t="array" aca="1" ref="J207" ca="1">IF(ROW()-ROW($C$14)&gt;=$C$3,_xlfn.VAR.P(OFFSET(D207,-$C$3+1,0):D207/OFFSET(D206,-$C$3+1,0):D206),"")</f>
        <v/>
      </c>
      <c r="K207" s="19" t="e">
        <f t="shared" ca="1" si="87"/>
        <v>#VALUE!</v>
      </c>
      <c r="L207" s="46" t="str">
        <f t="array" aca="1" ref="L207" ca="1">IF(ROW()-ROW($C$14)&lt;$C$3,"",IF(L206="",_xlfn.VAR.P(OFFSET(E207,-$C$3+1,0):E207/OFFSET(E206,-$C$3+1,0):E206),$C$4*L206+$C$5*(1-$C$4)*(E207/E206-1)^2+(1-$C$4)*(1-$C$5)*$C$6))</f>
        <v/>
      </c>
      <c r="M207" s="30" t="str">
        <f t="array" aca="1" ref="M207" ca="1">IF(ROW()-ROW($C$14)&gt;=$C$3,_xlfn.VAR.P(OFFSET(D207,-$C$3+1,0):D207/OFFSET(D206,-$C$3+1,0):D206)*H207^2,"")</f>
        <v/>
      </c>
      <c r="N207" s="17" t="str">
        <f t="shared" ca="1" si="90"/>
        <v/>
      </c>
      <c r="O207" s="18" t="str">
        <f t="shared" ca="1" si="91"/>
        <v/>
      </c>
      <c r="P207" s="18" t="str">
        <f t="shared" ref="P207:P270" ca="1" si="93">IF(ROW()-ROW($C$14)&gt;=$C$3,$C$7*(E207/E206-1),"")</f>
        <v/>
      </c>
      <c r="Q207" s="18" t="str">
        <f t="shared" ca="1" si="92"/>
        <v/>
      </c>
      <c r="R207" s="39"/>
      <c r="V207" s="29">
        <v>41075</v>
      </c>
      <c r="W207" s="19">
        <f t="shared" ca="1" si="88"/>
        <v>1.2540308133286437E-3</v>
      </c>
      <c r="X207" s="17">
        <f t="shared" si="89"/>
        <v>6.1817835878177352E-3</v>
      </c>
    </row>
    <row r="208" spans="3:24">
      <c r="C208" s="29">
        <v>41078</v>
      </c>
      <c r="D208" s="19">
        <f>VLOOKUP(C208,MarketData!$B$7:$C$5000,2)</f>
        <v>738.81</v>
      </c>
      <c r="E208" s="17">
        <f>VLOOKUP('Beta-GARCH'!C208,MarketData!$E$7:$F$5000,2)</f>
        <v>76.849997999999999</v>
      </c>
      <c r="F208" s="17">
        <f t="shared" ref="F208:F271" ca="1" si="94">F207*D208/D207</f>
        <v>94.928560415274731</v>
      </c>
      <c r="G208" s="17">
        <f t="shared" ref="G208:G271" si="95">G207*E208/E207</f>
        <v>107.98089104906258</v>
      </c>
      <c r="H208" s="18" t="str">
        <f t="array" aca="1" ref="H208" ca="1">IF(ROW()-ROW($C$14)&gt;=$C$3,IF($C$8,_xlfn.COVARIANCE.P(OFFSET(E208,-$C$3+1,0):E208/OFFSET(E207,-$C$3+1,0):E207,OFFSET(D208,-$C$3+1,0):D208/OFFSET(D207,-$C$3+1,0):D207)/_xlfn.VAR.P(OFFSET(D208,-$C$3+1,0):D208/OFFSET(D207,-$C$3+1,0):D207),$C$9),"")</f>
        <v/>
      </c>
      <c r="I208" s="19" t="str">
        <f t="array" aca="1" ref="I208" ca="1">IF(ROW()-ROW($C$14)&gt;=$C$3,_xlfn.VAR.P(OFFSET(E208,-$C$3+1,0):E208/OFFSET(E207,-$C$3+1,0):E207),"")</f>
        <v/>
      </c>
      <c r="J208" s="19" t="str">
        <f t="array" aca="1" ref="J208" ca="1">IF(ROW()-ROW($C$14)&gt;=$C$3,_xlfn.VAR.P(OFFSET(D208,-$C$3+1,0):D208/OFFSET(D207,-$C$3+1,0):D207),"")</f>
        <v/>
      </c>
      <c r="K208" s="19" t="e">
        <f t="shared" ref="K208:K271" ca="1" si="96">H208/I208*J208</f>
        <v>#VALUE!</v>
      </c>
      <c r="L208" s="46" t="str">
        <f t="array" aca="1" ref="L208" ca="1">IF(ROW()-ROW($C$14)&lt;$C$3,"",IF(L207="",_xlfn.VAR.P(OFFSET(E208,-$C$3+1,0):E208/OFFSET(E207,-$C$3+1,0):E207),$C$4*L207+$C$5*(1-$C$4)*(E208/E207-1)^2+(1-$C$4)*(1-$C$5)*$C$6))</f>
        <v/>
      </c>
      <c r="M208" s="30" t="str">
        <f t="array" aca="1" ref="M208" ca="1">IF(ROW()-ROW($C$14)&gt;=$C$3,_xlfn.VAR.P(OFFSET(D208,-$C$3+1,0):D208/OFFSET(D207,-$C$3+1,0):D207)*H208^2,"")</f>
        <v/>
      </c>
      <c r="N208" s="17" t="str">
        <f t="shared" ca="1" si="90"/>
        <v/>
      </c>
      <c r="O208" s="18" t="str">
        <f t="shared" ca="1" si="91"/>
        <v/>
      </c>
      <c r="P208" s="18" t="str">
        <f t="shared" ca="1" si="93"/>
        <v/>
      </c>
      <c r="Q208" s="18" t="str">
        <f t="shared" ca="1" si="92"/>
        <v/>
      </c>
      <c r="R208" s="39"/>
      <c r="V208" s="29">
        <v>41078</v>
      </c>
      <c r="W208" s="19">
        <f t="shared" ref="W208:W271" ca="1" si="97">D208/D207-1</f>
        <v>1.6846277715842684E-2</v>
      </c>
      <c r="X208" s="17">
        <f t="shared" ref="X208:X271" si="98">E208/E207-1</f>
        <v>4.5751372549018843E-3</v>
      </c>
    </row>
    <row r="209" spans="3:24">
      <c r="C209" s="29">
        <v>41079</v>
      </c>
      <c r="D209" s="19">
        <f>VLOOKUP(C209,MarketData!$B$7:$C$5000,2)</f>
        <v>734.69</v>
      </c>
      <c r="E209" s="17">
        <f>VLOOKUP('Beta-GARCH'!C209,MarketData!$E$7:$F$5000,2)</f>
        <v>76.889999000000003</v>
      </c>
      <c r="F209" s="17">
        <f t="shared" ca="1" si="94"/>
        <v>94.399187952921864</v>
      </c>
      <c r="G209" s="17">
        <f t="shared" si="95"/>
        <v>108.03709591224103</v>
      </c>
      <c r="H209" s="18" t="str">
        <f t="array" aca="1" ref="H209" ca="1">IF(ROW()-ROW($C$14)&gt;=$C$3,IF($C$8,_xlfn.COVARIANCE.P(OFFSET(E209,-$C$3+1,0):E209/OFFSET(E208,-$C$3+1,0):E208,OFFSET(D209,-$C$3+1,0):D209/OFFSET(D208,-$C$3+1,0):D208)/_xlfn.VAR.P(OFFSET(D209,-$C$3+1,0):D209/OFFSET(D208,-$C$3+1,0):D208),$C$9),"")</f>
        <v/>
      </c>
      <c r="I209" s="19" t="str">
        <f t="array" aca="1" ref="I209" ca="1">IF(ROW()-ROW($C$14)&gt;=$C$3,_xlfn.VAR.P(OFFSET(E209,-$C$3+1,0):E209/OFFSET(E208,-$C$3+1,0):E208),"")</f>
        <v/>
      </c>
      <c r="J209" s="19" t="str">
        <f t="array" aca="1" ref="J209" ca="1">IF(ROW()-ROW($C$14)&gt;=$C$3,_xlfn.VAR.P(OFFSET(D209,-$C$3+1,0):D209/OFFSET(D208,-$C$3+1,0):D208),"")</f>
        <v/>
      </c>
      <c r="K209" s="19" t="e">
        <f t="shared" ca="1" si="96"/>
        <v>#VALUE!</v>
      </c>
      <c r="L209" s="46" t="str">
        <f t="array" aca="1" ref="L209" ca="1">IF(ROW()-ROW($C$14)&lt;$C$3,"",IF(L208="",_xlfn.VAR.P(OFFSET(E209,-$C$3+1,0):E209/OFFSET(E208,-$C$3+1,0):E208),$C$4*L208+$C$5*(1-$C$4)*(E209/E208-1)^2+(1-$C$4)*(1-$C$5)*$C$6))</f>
        <v/>
      </c>
      <c r="M209" s="30" t="str">
        <f t="array" aca="1" ref="M209" ca="1">IF(ROW()-ROW($C$14)&gt;=$C$3,_xlfn.VAR.P(OFFSET(D209,-$C$3+1,0):D209/OFFSET(D208,-$C$3+1,0):D208)*H209^2,"")</f>
        <v/>
      </c>
      <c r="N209" s="17" t="str">
        <f t="shared" ca="1" si="90"/>
        <v/>
      </c>
      <c r="O209" s="18" t="str">
        <f t="shared" ca="1" si="91"/>
        <v/>
      </c>
      <c r="P209" s="18" t="str">
        <f t="shared" ca="1" si="93"/>
        <v/>
      </c>
      <c r="Q209" s="18" t="str">
        <f t="shared" ca="1" si="92"/>
        <v/>
      </c>
      <c r="R209" s="39"/>
      <c r="V209" s="29">
        <v>41079</v>
      </c>
      <c r="W209" s="19">
        <f t="shared" ca="1" si="97"/>
        <v>-5.5765352391006218E-3</v>
      </c>
      <c r="X209" s="17">
        <f t="shared" si="98"/>
        <v>5.2050749565402121E-4</v>
      </c>
    </row>
    <row r="210" spans="3:24">
      <c r="C210" s="29">
        <v>41080</v>
      </c>
      <c r="D210" s="19">
        <f ca="1">VLOOKUP(C210,MarketData!$B$7:$C$5000,2)</f>
        <v>747.34</v>
      </c>
      <c r="E210" s="17">
        <f>VLOOKUP('Beta-GARCH'!C210,MarketData!$E$7:$F$5000,2)</f>
        <v>77.379997000000003</v>
      </c>
      <c r="F210" s="17">
        <f t="shared" ca="1" si="94"/>
        <v>96.024566993883994</v>
      </c>
      <c r="G210" s="17">
        <f t="shared" si="95"/>
        <v>108.72558546369501</v>
      </c>
      <c r="H210" s="18" t="str">
        <f t="array" aca="1" ref="H210" ca="1">IF(ROW()-ROW($C$14)&gt;=$C$3,IF($C$8,_xlfn.COVARIANCE.P(OFFSET(E210,-$C$3+1,0):E210/OFFSET(E209,-$C$3+1,0):E209,OFFSET(D210,-$C$3+1,0):D210/OFFSET(D209,-$C$3+1,0):D209)/_xlfn.VAR.P(OFFSET(D210,-$C$3+1,0):D210/OFFSET(D209,-$C$3+1,0):D209),$C$9),"")</f>
        <v/>
      </c>
      <c r="I210" s="19" t="str">
        <f t="array" aca="1" ref="I210" ca="1">IF(ROW()-ROW($C$14)&gt;=$C$3,_xlfn.VAR.P(OFFSET(E210,-$C$3+1,0):E210/OFFSET(E209,-$C$3+1,0):E209),"")</f>
        <v/>
      </c>
      <c r="J210" s="19" t="str">
        <f t="array" aca="1" ref="J210" ca="1">IF(ROW()-ROW($C$14)&gt;=$C$3,_xlfn.VAR.P(OFFSET(D210,-$C$3+1,0):D210/OFFSET(D209,-$C$3+1,0):D209),"")</f>
        <v/>
      </c>
      <c r="K210" s="19" t="e">
        <f t="shared" ca="1" si="96"/>
        <v>#VALUE!</v>
      </c>
      <c r="L210" s="46" t="str">
        <f t="array" aca="1" ref="L210" ca="1">IF(ROW()-ROW($C$14)&lt;$C$3,"",IF(L209="",_xlfn.VAR.P(OFFSET(E210,-$C$3+1,0):E210/OFFSET(E209,-$C$3+1,0):E209),$C$4*L209+$C$5*(1-$C$4)*(E210/E209-1)^2+(1-$C$4)*(1-$C$5)*$C$6))</f>
        <v/>
      </c>
      <c r="M210" s="30" t="str">
        <f t="array" aca="1" ref="M210" ca="1">IF(ROW()-ROW($C$14)&gt;=$C$3,_xlfn.VAR.P(OFFSET(D210,-$C$3+1,0):D210/OFFSET(D209,-$C$3+1,0):D209)*H210^2,"")</f>
        <v/>
      </c>
      <c r="N210" s="17" t="str">
        <f t="shared" ca="1" si="90"/>
        <v/>
      </c>
      <c r="O210" s="18" t="str">
        <f t="shared" ca="1" si="91"/>
        <v/>
      </c>
      <c r="P210" s="18" t="str">
        <f t="shared" ca="1" si="93"/>
        <v/>
      </c>
      <c r="Q210" s="18" t="str">
        <f t="shared" ca="1" si="92"/>
        <v/>
      </c>
      <c r="R210" s="39"/>
      <c r="V210" s="29">
        <v>41080</v>
      </c>
      <c r="W210" s="19">
        <f t="shared" ca="1" si="97"/>
        <v>1.7218146429106129E-2</v>
      </c>
      <c r="X210" s="17">
        <f t="shared" si="98"/>
        <v>6.3727143500158512E-3</v>
      </c>
    </row>
    <row r="211" spans="3:24">
      <c r="C211" s="29">
        <v>41081</v>
      </c>
      <c r="D211" s="19">
        <f ca="1">VLOOKUP(C211,MarketData!$B$7:$C$5000,2)</f>
        <v>753.96</v>
      </c>
      <c r="E211" s="17">
        <f>VLOOKUP('Beta-GARCH'!C211,MarketData!$E$7:$F$5000,2)</f>
        <v>76.260002</v>
      </c>
      <c r="F211" s="17">
        <f t="shared" ca="1" si="94"/>
        <v>96.875160610577225</v>
      </c>
      <c r="G211" s="17">
        <f t="shared" si="95"/>
        <v>107.15189566255155</v>
      </c>
      <c r="H211" s="18" t="str">
        <f t="array" aca="1" ref="H211" ca="1">IF(ROW()-ROW($C$14)&gt;=$C$3,IF($C$8,_xlfn.COVARIANCE.P(OFFSET(E211,-$C$3+1,0):E211/OFFSET(E210,-$C$3+1,0):E210,OFFSET(D211,-$C$3+1,0):D211/OFFSET(D210,-$C$3+1,0):D210)/_xlfn.VAR.P(OFFSET(D211,-$C$3+1,0):D211/OFFSET(D210,-$C$3+1,0):D210),$C$9),"")</f>
        <v/>
      </c>
      <c r="I211" s="19" t="str">
        <f t="array" aca="1" ref="I211" ca="1">IF(ROW()-ROW($C$14)&gt;=$C$3,_xlfn.VAR.P(OFFSET(E211,-$C$3+1,0):E211/OFFSET(E210,-$C$3+1,0):E210),"")</f>
        <v/>
      </c>
      <c r="J211" s="19" t="str">
        <f t="array" aca="1" ref="J211" ca="1">IF(ROW()-ROW($C$14)&gt;=$C$3,_xlfn.VAR.P(OFFSET(D211,-$C$3+1,0):D211/OFFSET(D210,-$C$3+1,0):D210),"")</f>
        <v/>
      </c>
      <c r="K211" s="19" t="e">
        <f t="shared" ca="1" si="96"/>
        <v>#VALUE!</v>
      </c>
      <c r="L211" s="46" t="str">
        <f t="array" aca="1" ref="L211" ca="1">IF(ROW()-ROW($C$14)&lt;$C$3,"",IF(L210="",_xlfn.VAR.P(OFFSET(E211,-$C$3+1,0):E211/OFFSET(E210,-$C$3+1,0):E210),$C$4*L210+$C$5*(1-$C$4)*(E211/E210-1)^2+(1-$C$4)*(1-$C$5)*$C$6))</f>
        <v/>
      </c>
      <c r="M211" s="30" t="str">
        <f t="array" aca="1" ref="M211" ca="1">IF(ROW()-ROW($C$14)&gt;=$C$3,_xlfn.VAR.P(OFFSET(D211,-$C$3+1,0):D211/OFFSET(D210,-$C$3+1,0):D210)*H211^2,"")</f>
        <v/>
      </c>
      <c r="N211" s="17" t="str">
        <f t="shared" ca="1" si="90"/>
        <v/>
      </c>
      <c r="O211" s="18" t="str">
        <f t="shared" ca="1" si="91"/>
        <v/>
      </c>
      <c r="P211" s="18" t="str">
        <f t="shared" ca="1" si="93"/>
        <v/>
      </c>
      <c r="Q211" s="18" t="str">
        <f t="shared" ca="1" si="92"/>
        <v/>
      </c>
      <c r="R211" s="39"/>
      <c r="V211" s="29">
        <v>41081</v>
      </c>
      <c r="W211" s="19">
        <f t="shared" ca="1" si="97"/>
        <v>8.8580833355633715E-3</v>
      </c>
      <c r="X211" s="17">
        <f t="shared" si="98"/>
        <v>-1.4473960240654948E-2</v>
      </c>
    </row>
    <row r="212" spans="3:24">
      <c r="C212" s="29">
        <v>41082</v>
      </c>
      <c r="D212" s="19">
        <f ca="1">VLOOKUP(C212,MarketData!$B$7:$C$5000,2)</f>
        <v>750.92</v>
      </c>
      <c r="E212" s="17">
        <f>VLOOKUP('Beta-GARCH'!C212,MarketData!$E$7:$F$5000,2)</f>
        <v>76.800003000000004</v>
      </c>
      <c r="F212" s="17">
        <f t="shared" ca="1" si="94"/>
        <v>96.484555686899355</v>
      </c>
      <c r="G212" s="17">
        <f t="shared" si="95"/>
        <v>107.91064375187987</v>
      </c>
      <c r="H212" s="18" t="str">
        <f t="array" aca="1" ref="H212" ca="1">IF(ROW()-ROW($C$14)&gt;=$C$3,IF($C$8,_xlfn.COVARIANCE.P(OFFSET(E212,-$C$3+1,0):E212/OFFSET(E211,-$C$3+1,0):E211,OFFSET(D212,-$C$3+1,0):D212/OFFSET(D211,-$C$3+1,0):D211)/_xlfn.VAR.P(OFFSET(D212,-$C$3+1,0):D212/OFFSET(D211,-$C$3+1,0):D211),$C$9),"")</f>
        <v/>
      </c>
      <c r="I212" s="19" t="str">
        <f t="array" aca="1" ref="I212" ca="1">IF(ROW()-ROW($C$14)&gt;=$C$3,_xlfn.VAR.P(OFFSET(E212,-$C$3+1,0):E212/OFFSET(E211,-$C$3+1,0):E211),"")</f>
        <v/>
      </c>
      <c r="J212" s="19" t="str">
        <f t="array" aca="1" ref="J212" ca="1">IF(ROW()-ROW($C$14)&gt;=$C$3,_xlfn.VAR.P(OFFSET(D212,-$C$3+1,0):D212/OFFSET(D211,-$C$3+1,0):D211),"")</f>
        <v/>
      </c>
      <c r="K212" s="19" t="e">
        <f t="shared" ca="1" si="96"/>
        <v>#VALUE!</v>
      </c>
      <c r="L212" s="46" t="str">
        <f t="array" aca="1" ref="L212" ca="1">IF(ROW()-ROW($C$14)&lt;$C$3,"",IF(L211="",_xlfn.VAR.P(OFFSET(E212,-$C$3+1,0):E212/OFFSET(E211,-$C$3+1,0):E211),$C$4*L211+$C$5*(1-$C$4)*(E212/E211-1)^2+(1-$C$4)*(1-$C$5)*$C$6))</f>
        <v/>
      </c>
      <c r="M212" s="30" t="str">
        <f t="array" aca="1" ref="M212" ca="1">IF(ROW()-ROW($C$14)&gt;=$C$3,_xlfn.VAR.P(OFFSET(D212,-$C$3+1,0):D212/OFFSET(D211,-$C$3+1,0):D211)*H212^2,"")</f>
        <v/>
      </c>
      <c r="N212" s="17" t="str">
        <f t="shared" ca="1" si="90"/>
        <v/>
      </c>
      <c r="O212" s="18" t="str">
        <f t="shared" ca="1" si="91"/>
        <v/>
      </c>
      <c r="P212" s="18" t="str">
        <f t="shared" ca="1" si="93"/>
        <v/>
      </c>
      <c r="Q212" s="18" t="str">
        <f t="shared" ca="1" si="92"/>
        <v/>
      </c>
      <c r="R212" s="39"/>
      <c r="V212" s="29">
        <v>41082</v>
      </c>
      <c r="W212" s="19">
        <f t="shared" ca="1" si="97"/>
        <v>-4.0320441402728058E-3</v>
      </c>
      <c r="X212" s="17">
        <f t="shared" si="98"/>
        <v>7.0810514796473267E-3</v>
      </c>
    </row>
    <row r="213" spans="3:24">
      <c r="C213" s="29">
        <v>41085</v>
      </c>
      <c r="D213" s="19">
        <f ca="1">VLOOKUP(C213,MarketData!$B$7:$C$5000,2)</f>
        <v>745.22</v>
      </c>
      <c r="E213" s="17">
        <f>VLOOKUP('Beta-GARCH'!C213,MarketData!$E$7:$F$5000,2)</f>
        <v>76.089995999999999</v>
      </c>
      <c r="F213" s="17">
        <f t="shared" ca="1" si="94"/>
        <v>95.752171455003392</v>
      </c>
      <c r="G213" s="17">
        <f t="shared" si="95"/>
        <v>106.91302253514189</v>
      </c>
      <c r="H213" s="18" t="str">
        <f t="array" aca="1" ref="H213" ca="1">IF(ROW()-ROW($C$14)&gt;=$C$3,IF($C$8,_xlfn.COVARIANCE.P(OFFSET(E213,-$C$3+1,0):E213/OFFSET(E212,-$C$3+1,0):E212,OFFSET(D213,-$C$3+1,0):D213/OFFSET(D212,-$C$3+1,0):D212)/_xlfn.VAR.P(OFFSET(D213,-$C$3+1,0):D213/OFFSET(D212,-$C$3+1,0):D212),$C$9),"")</f>
        <v/>
      </c>
      <c r="I213" s="19" t="str">
        <f t="array" aca="1" ref="I213" ca="1">IF(ROW()-ROW($C$14)&gt;=$C$3,_xlfn.VAR.P(OFFSET(E213,-$C$3+1,0):E213/OFFSET(E212,-$C$3+1,0):E212),"")</f>
        <v/>
      </c>
      <c r="J213" s="19" t="str">
        <f t="array" aca="1" ref="J213" ca="1">IF(ROW()-ROW($C$14)&gt;=$C$3,_xlfn.VAR.P(OFFSET(D213,-$C$3+1,0):D213/OFFSET(D212,-$C$3+1,0):D212),"")</f>
        <v/>
      </c>
      <c r="K213" s="19" t="e">
        <f t="shared" ca="1" si="96"/>
        <v>#VALUE!</v>
      </c>
      <c r="L213" s="46" t="str">
        <f t="array" aca="1" ref="L213" ca="1">IF(ROW()-ROW($C$14)&lt;$C$3,"",IF(L212="",_xlfn.VAR.P(OFFSET(E213,-$C$3+1,0):E213/OFFSET(E212,-$C$3+1,0):E212),$C$4*L212+$C$5*(1-$C$4)*(E213/E212-1)^2+(1-$C$4)*(1-$C$5)*$C$6))</f>
        <v/>
      </c>
      <c r="M213" s="30" t="str">
        <f t="array" aca="1" ref="M213" ca="1">IF(ROW()-ROW($C$14)&gt;=$C$3,_xlfn.VAR.P(OFFSET(D213,-$C$3+1,0):D213/OFFSET(D212,-$C$3+1,0):D212)*H213^2,"")</f>
        <v/>
      </c>
      <c r="N213" s="17" t="str">
        <f t="shared" ca="1" si="90"/>
        <v/>
      </c>
      <c r="O213" s="18" t="str">
        <f t="shared" ca="1" si="91"/>
        <v/>
      </c>
      <c r="P213" s="18" t="str">
        <f t="shared" ca="1" si="93"/>
        <v/>
      </c>
      <c r="Q213" s="18" t="str">
        <f t="shared" ca="1" si="92"/>
        <v/>
      </c>
      <c r="R213" s="39"/>
      <c r="V213" s="29">
        <v>41085</v>
      </c>
      <c r="W213" s="19">
        <f t="shared" ca="1" si="97"/>
        <v>-7.5906887551269175E-3</v>
      </c>
      <c r="X213" s="17">
        <f t="shared" si="98"/>
        <v>-9.2448824513717831E-3</v>
      </c>
    </row>
    <row r="214" spans="3:24">
      <c r="C214" s="29">
        <v>41086</v>
      </c>
      <c r="D214" s="19">
        <f ca="1">VLOOKUP(C214,MarketData!$B$7:$C$5000,2)</f>
        <v>738.89</v>
      </c>
      <c r="E214" s="17">
        <f>VLOOKUP('Beta-GARCH'!C214,MarketData!$E$7:$F$5000,2)</f>
        <v>76.300003000000004</v>
      </c>
      <c r="F214" s="17">
        <f t="shared" ca="1" si="94"/>
        <v>94.938839492213631</v>
      </c>
      <c r="G214" s="17">
        <f t="shared" si="95"/>
        <v>107.20810052573002</v>
      </c>
      <c r="H214" s="18" t="str">
        <f t="array" aca="1" ref="H214" ca="1">IF(ROW()-ROW($C$14)&gt;=$C$3,IF($C$8,_xlfn.COVARIANCE.P(OFFSET(E214,-$C$3+1,0):E214/OFFSET(E213,-$C$3+1,0):E213,OFFSET(D214,-$C$3+1,0):D214/OFFSET(D213,-$C$3+1,0):D213)/_xlfn.VAR.P(OFFSET(D214,-$C$3+1,0):D214/OFFSET(D213,-$C$3+1,0):D213),$C$9),"")</f>
        <v/>
      </c>
      <c r="I214" s="19" t="str">
        <f t="array" aca="1" ref="I214" ca="1">IF(ROW()-ROW($C$14)&gt;=$C$3,_xlfn.VAR.P(OFFSET(E214,-$C$3+1,0):E214/OFFSET(E213,-$C$3+1,0):E213),"")</f>
        <v/>
      </c>
      <c r="J214" s="19" t="str">
        <f t="array" aca="1" ref="J214" ca="1">IF(ROW()-ROW($C$14)&gt;=$C$3,_xlfn.VAR.P(OFFSET(D214,-$C$3+1,0):D214/OFFSET(D213,-$C$3+1,0):D213),"")</f>
        <v/>
      </c>
      <c r="K214" s="19" t="e">
        <f t="shared" ca="1" si="96"/>
        <v>#VALUE!</v>
      </c>
      <c r="L214" s="46" t="str">
        <f t="array" aca="1" ref="L214" ca="1">IF(ROW()-ROW($C$14)&lt;$C$3,"",IF(L213="",_xlfn.VAR.P(OFFSET(E214,-$C$3+1,0):E214/OFFSET(E213,-$C$3+1,0):E213),$C$4*L213+$C$5*(1-$C$4)*(E214/E213-1)^2+(1-$C$4)*(1-$C$5)*$C$6))</f>
        <v/>
      </c>
      <c r="M214" s="30" t="str">
        <f t="array" aca="1" ref="M214" ca="1">IF(ROW()-ROW($C$14)&gt;=$C$3,_xlfn.VAR.P(OFFSET(D214,-$C$3+1,0):D214/OFFSET(D213,-$C$3+1,0):D213)*H214^2,"")</f>
        <v/>
      </c>
      <c r="N214" s="17" t="str">
        <f t="shared" ca="1" si="90"/>
        <v/>
      </c>
      <c r="O214" s="18" t="str">
        <f t="shared" ca="1" si="91"/>
        <v/>
      </c>
      <c r="P214" s="18" t="str">
        <f t="shared" ca="1" si="93"/>
        <v/>
      </c>
      <c r="Q214" s="18" t="str">
        <f t="shared" ca="1" si="92"/>
        <v/>
      </c>
      <c r="R214" s="39"/>
      <c r="V214" s="29">
        <v>41086</v>
      </c>
      <c r="W214" s="19">
        <f t="shared" ca="1" si="97"/>
        <v>-8.4941359598508237E-3</v>
      </c>
      <c r="X214" s="17">
        <f t="shared" si="98"/>
        <v>2.7599817458263676E-3</v>
      </c>
    </row>
    <row r="215" spans="3:24">
      <c r="C215" s="29">
        <v>41087</v>
      </c>
      <c r="D215" s="19">
        <f ca="1">VLOOKUP(C215,MarketData!$B$7:$C$5000,2)</f>
        <v>745.48</v>
      </c>
      <c r="E215" s="17">
        <f>VLOOKUP('Beta-GARCH'!C215,MarketData!$E$7:$F$5000,2)</f>
        <v>76.279999000000004</v>
      </c>
      <c r="F215" s="17">
        <f t="shared" ca="1" si="94"/>
        <v>95.785578455054775</v>
      </c>
      <c r="G215" s="17">
        <f t="shared" si="95"/>
        <v>107.17999317633821</v>
      </c>
      <c r="H215" s="18" t="str">
        <f t="array" aca="1" ref="H215" ca="1">IF(ROW()-ROW($C$14)&gt;=$C$3,IF($C$8,_xlfn.COVARIANCE.P(OFFSET(E215,-$C$3+1,0):E215/OFFSET(E214,-$C$3+1,0):E214,OFFSET(D215,-$C$3+1,0):D215/OFFSET(D214,-$C$3+1,0):D214)/_xlfn.VAR.P(OFFSET(D215,-$C$3+1,0):D215/OFFSET(D214,-$C$3+1,0):D214),$C$9),"")</f>
        <v/>
      </c>
      <c r="I215" s="19" t="str">
        <f t="array" aca="1" ref="I215" ca="1">IF(ROW()-ROW($C$14)&gt;=$C$3,_xlfn.VAR.P(OFFSET(E215,-$C$3+1,0):E215/OFFSET(E214,-$C$3+1,0):E214),"")</f>
        <v/>
      </c>
      <c r="J215" s="19" t="str">
        <f t="array" aca="1" ref="J215" ca="1">IF(ROW()-ROW($C$14)&gt;=$C$3,_xlfn.VAR.P(OFFSET(D215,-$C$3+1,0):D215/OFFSET(D214,-$C$3+1,0):D214),"")</f>
        <v/>
      </c>
      <c r="K215" s="19" t="e">
        <f t="shared" ca="1" si="96"/>
        <v>#VALUE!</v>
      </c>
      <c r="L215" s="46" t="str">
        <f t="array" aca="1" ref="L215" ca="1">IF(ROW()-ROW($C$14)&lt;$C$3,"",IF(L214="",_xlfn.VAR.P(OFFSET(E215,-$C$3+1,0):E215/OFFSET(E214,-$C$3+1,0):E214),$C$4*L214+$C$5*(1-$C$4)*(E215/E214-1)^2+(1-$C$4)*(1-$C$5)*$C$6))</f>
        <v/>
      </c>
      <c r="M215" s="30" t="str">
        <f t="array" aca="1" ref="M215" ca="1">IF(ROW()-ROW($C$14)&gt;=$C$3,_xlfn.VAR.P(OFFSET(D215,-$C$3+1,0):D215/OFFSET(D214,-$C$3+1,0):D214)*H215^2,"")</f>
        <v/>
      </c>
      <c r="N215" s="17" t="str">
        <f t="shared" ca="1" si="90"/>
        <v/>
      </c>
      <c r="O215" s="18" t="str">
        <f t="shared" ca="1" si="91"/>
        <v/>
      </c>
      <c r="P215" s="18" t="str">
        <f t="shared" ca="1" si="93"/>
        <v/>
      </c>
      <c r="Q215" s="18" t="str">
        <f t="shared" ca="1" si="92"/>
        <v/>
      </c>
      <c r="R215" s="39"/>
      <c r="V215" s="29">
        <v>41087</v>
      </c>
      <c r="W215" s="19">
        <f t="shared" ca="1" si="97"/>
        <v>8.9187835807766902E-3</v>
      </c>
      <c r="X215" s="17">
        <f t="shared" si="98"/>
        <v>-2.6217561223429442E-4</v>
      </c>
    </row>
    <row r="216" spans="3:24">
      <c r="C216" s="29">
        <v>41088</v>
      </c>
      <c r="D216" s="19">
        <f ca="1">VLOOKUP(C216,MarketData!$B$7:$C$5000,2)</f>
        <v>758.81</v>
      </c>
      <c r="E216" s="17">
        <f>VLOOKUP('Beta-GARCH'!C216,MarketData!$E$7:$F$5000,2)</f>
        <v>78.040001000000004</v>
      </c>
      <c r="F216" s="17">
        <f t="shared" ca="1" si="94"/>
        <v>97.498329649997459</v>
      </c>
      <c r="G216" s="17">
        <f t="shared" si="95"/>
        <v>109.65294814255867</v>
      </c>
      <c r="H216" s="18" t="str">
        <f t="array" aca="1" ref="H216" ca="1">IF(ROW()-ROW($C$14)&gt;=$C$3,IF($C$8,_xlfn.COVARIANCE.P(OFFSET(E216,-$C$3+1,0):E216/OFFSET(E215,-$C$3+1,0):E215,OFFSET(D216,-$C$3+1,0):D216/OFFSET(D215,-$C$3+1,0):D215)/_xlfn.VAR.P(OFFSET(D216,-$C$3+1,0):D216/OFFSET(D215,-$C$3+1,0):D215),$C$9),"")</f>
        <v/>
      </c>
      <c r="I216" s="19" t="str">
        <f t="array" aca="1" ref="I216" ca="1">IF(ROW()-ROW($C$14)&gt;=$C$3,_xlfn.VAR.P(OFFSET(E216,-$C$3+1,0):E216/OFFSET(E215,-$C$3+1,0):E215),"")</f>
        <v/>
      </c>
      <c r="J216" s="19" t="str">
        <f t="array" aca="1" ref="J216" ca="1">IF(ROW()-ROW($C$14)&gt;=$C$3,_xlfn.VAR.P(OFFSET(D216,-$C$3+1,0):D216/OFFSET(D215,-$C$3+1,0):D215),"")</f>
        <v/>
      </c>
      <c r="K216" s="19" t="e">
        <f t="shared" ca="1" si="96"/>
        <v>#VALUE!</v>
      </c>
      <c r="L216" s="46" t="str">
        <f t="array" aca="1" ref="L216" ca="1">IF(ROW()-ROW($C$14)&lt;$C$3,"",IF(L215="",_xlfn.VAR.P(OFFSET(E216,-$C$3+1,0):E216/OFFSET(E215,-$C$3+1,0):E215),$C$4*L215+$C$5*(1-$C$4)*(E216/E215-1)^2+(1-$C$4)*(1-$C$5)*$C$6))</f>
        <v/>
      </c>
      <c r="M216" s="30" t="str">
        <f t="array" aca="1" ref="M216" ca="1">IF(ROW()-ROW($C$14)&gt;=$C$3,_xlfn.VAR.P(OFFSET(D216,-$C$3+1,0):D216/OFFSET(D215,-$C$3+1,0):D215)*H216^2,"")</f>
        <v/>
      </c>
      <c r="N216" s="17" t="str">
        <f t="shared" ca="1" si="90"/>
        <v/>
      </c>
      <c r="O216" s="18" t="str">
        <f t="shared" ca="1" si="91"/>
        <v/>
      </c>
      <c r="P216" s="18" t="str">
        <f t="shared" ca="1" si="93"/>
        <v/>
      </c>
      <c r="Q216" s="18" t="str">
        <f t="shared" ca="1" si="92"/>
        <v/>
      </c>
      <c r="R216" s="39"/>
      <c r="V216" s="29">
        <v>41088</v>
      </c>
      <c r="W216" s="19">
        <f t="shared" ca="1" si="97"/>
        <v>1.7881096743037839E-2</v>
      </c>
      <c r="X216" s="17">
        <f t="shared" si="98"/>
        <v>2.3072915876676925E-2</v>
      </c>
    </row>
    <row r="217" spans="3:24">
      <c r="C217" s="29">
        <v>41089</v>
      </c>
      <c r="D217" s="19">
        <f ca="1">VLOOKUP(C217,MarketData!$B$7:$C$5000,2)</f>
        <v>770.08</v>
      </c>
      <c r="E217" s="17">
        <f>VLOOKUP('Beta-GARCH'!C217,MarketData!$E$7:$F$5000,2)</f>
        <v>80.480002999999996</v>
      </c>
      <c r="F217" s="17">
        <f t="shared" ca="1" si="94"/>
        <v>98.946394613763729</v>
      </c>
      <c r="G217" s="17">
        <f t="shared" si="95"/>
        <v>113.08136189634295</v>
      </c>
      <c r="H217" s="18" t="str">
        <f t="array" aca="1" ref="H217" ca="1">IF(ROW()-ROW($C$14)&gt;=$C$3,IF($C$8,_xlfn.COVARIANCE.P(OFFSET(E217,-$C$3+1,0):E217/OFFSET(E216,-$C$3+1,0):E216,OFFSET(D217,-$C$3+1,0):D217/OFFSET(D216,-$C$3+1,0):D216)/_xlfn.VAR.P(OFFSET(D217,-$C$3+1,0):D217/OFFSET(D216,-$C$3+1,0):D216),$C$9),"")</f>
        <v/>
      </c>
      <c r="I217" s="19" t="str">
        <f t="array" aca="1" ref="I217" ca="1">IF(ROW()-ROW($C$14)&gt;=$C$3,_xlfn.VAR.P(OFFSET(E217,-$C$3+1,0):E217/OFFSET(E216,-$C$3+1,0):E216),"")</f>
        <v/>
      </c>
      <c r="J217" s="19" t="str">
        <f t="array" aca="1" ref="J217" ca="1">IF(ROW()-ROW($C$14)&gt;=$C$3,_xlfn.VAR.P(OFFSET(D217,-$C$3+1,0):D217/OFFSET(D216,-$C$3+1,0):D216),"")</f>
        <v/>
      </c>
      <c r="K217" s="19" t="e">
        <f t="shared" ca="1" si="96"/>
        <v>#VALUE!</v>
      </c>
      <c r="L217" s="46" t="str">
        <f t="array" aca="1" ref="L217" ca="1">IF(ROW()-ROW($C$14)&lt;$C$3,"",IF(L216="",_xlfn.VAR.P(OFFSET(E217,-$C$3+1,0):E217/OFFSET(E216,-$C$3+1,0):E216),$C$4*L216+$C$5*(1-$C$4)*(E217/E216-1)^2+(1-$C$4)*(1-$C$5)*$C$6))</f>
        <v/>
      </c>
      <c r="M217" s="30" t="str">
        <f t="array" aca="1" ref="M217" ca="1">IF(ROW()-ROW($C$14)&gt;=$C$3,_xlfn.VAR.P(OFFSET(D217,-$C$3+1,0):D217/OFFSET(D216,-$C$3+1,0):D216)*H217^2,"")</f>
        <v/>
      </c>
      <c r="N217" s="17" t="str">
        <f t="shared" ca="1" si="90"/>
        <v/>
      </c>
      <c r="O217" s="18" t="str">
        <f t="shared" ca="1" si="91"/>
        <v/>
      </c>
      <c r="P217" s="18" t="str">
        <f t="shared" ca="1" si="93"/>
        <v/>
      </c>
      <c r="Q217" s="18" t="str">
        <f t="shared" ca="1" si="92"/>
        <v/>
      </c>
      <c r="R217" s="39"/>
      <c r="V217" s="29">
        <v>41089</v>
      </c>
      <c r="W217" s="19">
        <f t="shared" ca="1" si="97"/>
        <v>1.4852202791212576E-2</v>
      </c>
      <c r="X217" s="17">
        <f t="shared" si="98"/>
        <v>3.1266042654202408E-2</v>
      </c>
    </row>
    <row r="218" spans="3:24">
      <c r="C218" s="29">
        <v>41092</v>
      </c>
      <c r="D218" s="19">
        <f ca="1">VLOOKUP(C218,MarketData!$B$7:$C$5000,2)</f>
        <v>769.34</v>
      </c>
      <c r="E218" s="17">
        <f>VLOOKUP('Beta-GARCH'!C218,MarketData!$E$7:$F$5000,2)</f>
        <v>80.180000000000007</v>
      </c>
      <c r="F218" s="17">
        <f t="shared" ca="1" si="94"/>
        <v>98.851313152078973</v>
      </c>
      <c r="G218" s="17">
        <f t="shared" si="95"/>
        <v>112.6598317453937</v>
      </c>
      <c r="H218" s="18" t="str">
        <f t="array" aca="1" ref="H218" ca="1">IF(ROW()-ROW($C$14)&gt;=$C$3,IF($C$8,_xlfn.COVARIANCE.P(OFFSET(E218,-$C$3+1,0):E218/OFFSET(E217,-$C$3+1,0):E217,OFFSET(D218,-$C$3+1,0):D218/OFFSET(D217,-$C$3+1,0):D217)/_xlfn.VAR.P(OFFSET(D218,-$C$3+1,0):D218/OFFSET(D217,-$C$3+1,0):D217),$C$9),"")</f>
        <v/>
      </c>
      <c r="I218" s="19" t="str">
        <f t="array" aca="1" ref="I218" ca="1">IF(ROW()-ROW($C$14)&gt;=$C$3,_xlfn.VAR.P(OFFSET(E218,-$C$3+1,0):E218/OFFSET(E217,-$C$3+1,0):E217),"")</f>
        <v/>
      </c>
      <c r="J218" s="19" t="str">
        <f t="array" aca="1" ref="J218" ca="1">IF(ROW()-ROW($C$14)&gt;=$C$3,_xlfn.VAR.P(OFFSET(D218,-$C$3+1,0):D218/OFFSET(D217,-$C$3+1,0):D217),"")</f>
        <v/>
      </c>
      <c r="K218" s="19" t="e">
        <f t="shared" ca="1" si="96"/>
        <v>#VALUE!</v>
      </c>
      <c r="L218" s="46" t="str">
        <f t="array" aca="1" ref="L218" ca="1">IF(ROW()-ROW($C$14)&lt;$C$3,"",IF(L217="",_xlfn.VAR.P(OFFSET(E218,-$C$3+1,0):E218/OFFSET(E217,-$C$3+1,0):E217),$C$4*L217+$C$5*(1-$C$4)*(E218/E217-1)^2+(1-$C$4)*(1-$C$5)*$C$6))</f>
        <v/>
      </c>
      <c r="M218" s="30" t="str">
        <f t="array" aca="1" ref="M218" ca="1">IF(ROW()-ROW($C$14)&gt;=$C$3,_xlfn.VAR.P(OFFSET(D218,-$C$3+1,0):D218/OFFSET(D217,-$C$3+1,0):D217)*H218^2,"")</f>
        <v/>
      </c>
      <c r="N218" s="17" t="str">
        <f t="shared" ca="1" si="90"/>
        <v/>
      </c>
      <c r="O218" s="18" t="str">
        <f t="shared" ca="1" si="91"/>
        <v/>
      </c>
      <c r="P218" s="18" t="str">
        <f t="shared" ca="1" si="93"/>
        <v/>
      </c>
      <c r="Q218" s="18" t="str">
        <f t="shared" ca="1" si="92"/>
        <v/>
      </c>
      <c r="R218" s="39"/>
      <c r="V218" s="29">
        <v>41092</v>
      </c>
      <c r="W218" s="19">
        <f t="shared" ca="1" si="97"/>
        <v>-9.6093912320793784E-4</v>
      </c>
      <c r="X218" s="17">
        <f t="shared" si="98"/>
        <v>-3.7276713322188515E-3</v>
      </c>
    </row>
    <row r="219" spans="3:24">
      <c r="C219" s="29">
        <v>41093</v>
      </c>
      <c r="D219" s="19">
        <f ca="1">VLOOKUP(C219,MarketData!$B$7:$C$5000,2)</f>
        <v>777.11</v>
      </c>
      <c r="E219" s="17">
        <f>VLOOKUP('Beta-GARCH'!C219,MarketData!$E$7:$F$5000,2)</f>
        <v>80.879997000000003</v>
      </c>
      <c r="F219" s="17">
        <f t="shared" ca="1" si="94"/>
        <v>99.84966849976874</v>
      </c>
      <c r="G219" s="17">
        <f t="shared" si="95"/>
        <v>113.64338804674416</v>
      </c>
      <c r="H219" s="18" t="str">
        <f t="array" aca="1" ref="H219" ca="1">IF(ROW()-ROW($C$14)&gt;=$C$3,IF($C$8,_xlfn.COVARIANCE.P(OFFSET(E219,-$C$3+1,0):E219/OFFSET(E218,-$C$3+1,0):E218,OFFSET(D219,-$C$3+1,0):D219/OFFSET(D218,-$C$3+1,0):D218)/_xlfn.VAR.P(OFFSET(D219,-$C$3+1,0):D219/OFFSET(D218,-$C$3+1,0):D218),$C$9),"")</f>
        <v/>
      </c>
      <c r="I219" s="19" t="str">
        <f t="array" aca="1" ref="I219" ca="1">IF(ROW()-ROW($C$14)&gt;=$C$3,_xlfn.VAR.P(OFFSET(E219,-$C$3+1,0):E219/OFFSET(E218,-$C$3+1,0):E218),"")</f>
        <v/>
      </c>
      <c r="J219" s="19" t="str">
        <f t="array" aca="1" ref="J219" ca="1">IF(ROW()-ROW($C$14)&gt;=$C$3,_xlfn.VAR.P(OFFSET(D219,-$C$3+1,0):D219/OFFSET(D218,-$C$3+1,0):D218),"")</f>
        <v/>
      </c>
      <c r="K219" s="19" t="e">
        <f t="shared" ca="1" si="96"/>
        <v>#VALUE!</v>
      </c>
      <c r="L219" s="46" t="str">
        <f t="array" aca="1" ref="L219" ca="1">IF(ROW()-ROW($C$14)&lt;$C$3,"",IF(L218="",_xlfn.VAR.P(OFFSET(E219,-$C$3+1,0):E219/OFFSET(E218,-$C$3+1,0):E218),$C$4*L218+$C$5*(1-$C$4)*(E219/E218-1)^2+(1-$C$4)*(1-$C$5)*$C$6))</f>
        <v/>
      </c>
      <c r="M219" s="30" t="str">
        <f t="array" aca="1" ref="M219" ca="1">IF(ROW()-ROW($C$14)&gt;=$C$3,_xlfn.VAR.P(OFFSET(D219,-$C$3+1,0):D219/OFFSET(D218,-$C$3+1,0):D218)*H219^2,"")</f>
        <v/>
      </c>
      <c r="N219" s="17" t="str">
        <f t="shared" ca="1" si="90"/>
        <v/>
      </c>
      <c r="O219" s="18" t="str">
        <f t="shared" ca="1" si="91"/>
        <v/>
      </c>
      <c r="P219" s="18" t="str">
        <f t="shared" ca="1" si="93"/>
        <v/>
      </c>
      <c r="Q219" s="18" t="str">
        <f t="shared" ca="1" si="92"/>
        <v/>
      </c>
      <c r="R219" s="39"/>
      <c r="V219" s="29">
        <v>41093</v>
      </c>
      <c r="W219" s="19">
        <f t="shared" ca="1" si="97"/>
        <v>1.0099565861647619E-2</v>
      </c>
      <c r="X219" s="17">
        <f t="shared" si="98"/>
        <v>8.7303192816163833E-3</v>
      </c>
    </row>
    <row r="220" spans="3:24">
      <c r="C220" s="29">
        <v>41094</v>
      </c>
      <c r="D220" s="19">
        <f ca="1">VLOOKUP(C220,MarketData!$B$7:$C$5000,2)</f>
        <v>778.7</v>
      </c>
      <c r="E220" s="17">
        <f>VLOOKUP('Beta-GARCH'!C220,MarketData!$E$7:$F$5000,2)</f>
        <v>80.879997000000003</v>
      </c>
      <c r="F220" s="17">
        <f t="shared" ca="1" si="94"/>
        <v>100.05396515392921</v>
      </c>
      <c r="G220" s="17">
        <f t="shared" si="95"/>
        <v>113.64338804674418</v>
      </c>
      <c r="H220" s="18" t="str">
        <f t="array" aca="1" ref="H220" ca="1">IF(ROW()-ROW($C$14)&gt;=$C$3,IF($C$8,_xlfn.COVARIANCE.P(OFFSET(E220,-$C$3+1,0):E220/OFFSET(E219,-$C$3+1,0):E219,OFFSET(D220,-$C$3+1,0):D220/OFFSET(D219,-$C$3+1,0):D219)/_xlfn.VAR.P(OFFSET(D220,-$C$3+1,0):D220/OFFSET(D219,-$C$3+1,0):D219),$C$9),"")</f>
        <v/>
      </c>
      <c r="I220" s="19" t="str">
        <f t="array" aca="1" ref="I220" ca="1">IF(ROW()-ROW($C$14)&gt;=$C$3,_xlfn.VAR.P(OFFSET(E220,-$C$3+1,0):E220/OFFSET(E219,-$C$3+1,0):E219),"")</f>
        <v/>
      </c>
      <c r="J220" s="19" t="str">
        <f t="array" aca="1" ref="J220" ca="1">IF(ROW()-ROW($C$14)&gt;=$C$3,_xlfn.VAR.P(OFFSET(D220,-$C$3+1,0):D220/OFFSET(D219,-$C$3+1,0):D219),"")</f>
        <v/>
      </c>
      <c r="K220" s="19" t="e">
        <f t="shared" ca="1" si="96"/>
        <v>#VALUE!</v>
      </c>
      <c r="L220" s="46" t="str">
        <f t="array" aca="1" ref="L220" ca="1">IF(ROW()-ROW($C$14)&lt;$C$3,"",IF(L219="",_xlfn.VAR.P(OFFSET(E220,-$C$3+1,0):E220/OFFSET(E219,-$C$3+1,0):E219),$C$4*L219+$C$5*(1-$C$4)*(E220/E219-1)^2+(1-$C$4)*(1-$C$5)*$C$6))</f>
        <v/>
      </c>
      <c r="M220" s="30" t="str">
        <f t="array" aca="1" ref="M220" ca="1">IF(ROW()-ROW($C$14)&gt;=$C$3,_xlfn.VAR.P(OFFSET(D220,-$C$3+1,0):D220/OFFSET(D219,-$C$3+1,0):D219)*H220^2,"")</f>
        <v/>
      </c>
      <c r="N220" s="17" t="str">
        <f t="shared" ca="1" si="90"/>
        <v/>
      </c>
      <c r="O220" s="18" t="str">
        <f t="shared" ca="1" si="91"/>
        <v/>
      </c>
      <c r="P220" s="18" t="str">
        <f t="shared" ca="1" si="93"/>
        <v/>
      </c>
      <c r="Q220" s="18" t="str">
        <f t="shared" ca="1" si="92"/>
        <v/>
      </c>
      <c r="R220" s="39"/>
      <c r="V220" s="29">
        <v>41094</v>
      </c>
      <c r="W220" s="19">
        <f t="shared" ca="1" si="97"/>
        <v>2.0460423878216893E-3</v>
      </c>
      <c r="X220" s="17">
        <f t="shared" si="98"/>
        <v>0</v>
      </c>
    </row>
    <row r="221" spans="3:24">
      <c r="C221" s="29">
        <v>41095</v>
      </c>
      <c r="D221" s="19">
        <f ca="1">VLOOKUP(C221,MarketData!$B$7:$C$5000,2)</f>
        <v>776.37</v>
      </c>
      <c r="E221" s="17">
        <f>VLOOKUP('Beta-GARCH'!C221,MarketData!$E$7:$F$5000,2)</f>
        <v>80.620002999999997</v>
      </c>
      <c r="F221" s="17">
        <f t="shared" ca="1" si="94"/>
        <v>99.754587038084026</v>
      </c>
      <c r="G221" s="17">
        <f t="shared" si="95"/>
        <v>113.27807399966494</v>
      </c>
      <c r="H221" s="18" t="str">
        <f t="array" aca="1" ref="H221" ca="1">IF(ROW()-ROW($C$14)&gt;=$C$3,IF($C$8,_xlfn.COVARIANCE.P(OFFSET(E221,-$C$3+1,0):E221/OFFSET(E220,-$C$3+1,0):E220,OFFSET(D221,-$C$3+1,0):D221/OFFSET(D220,-$C$3+1,0):D220)/_xlfn.VAR.P(OFFSET(D221,-$C$3+1,0):D221/OFFSET(D220,-$C$3+1,0):D220),$C$9),"")</f>
        <v/>
      </c>
      <c r="I221" s="19" t="str">
        <f t="array" aca="1" ref="I221" ca="1">IF(ROW()-ROW($C$14)&gt;=$C$3,_xlfn.VAR.P(OFFSET(E221,-$C$3+1,0):E221/OFFSET(E220,-$C$3+1,0):E220),"")</f>
        <v/>
      </c>
      <c r="J221" s="19" t="str">
        <f t="array" aca="1" ref="J221" ca="1">IF(ROW()-ROW($C$14)&gt;=$C$3,_xlfn.VAR.P(OFFSET(D221,-$C$3+1,0):D221/OFFSET(D220,-$C$3+1,0):D220),"")</f>
        <v/>
      </c>
      <c r="K221" s="19" t="e">
        <f t="shared" ca="1" si="96"/>
        <v>#VALUE!</v>
      </c>
      <c r="L221" s="46" t="str">
        <f t="array" aca="1" ref="L221" ca="1">IF(ROW()-ROW($C$14)&lt;$C$3,"",IF(L220="",_xlfn.VAR.P(OFFSET(E221,-$C$3+1,0):E221/OFFSET(E220,-$C$3+1,0):E220),$C$4*L220+$C$5*(1-$C$4)*(E221/E220-1)^2+(1-$C$4)*(1-$C$5)*$C$6))</f>
        <v/>
      </c>
      <c r="M221" s="30" t="str">
        <f t="array" aca="1" ref="M221" ca="1">IF(ROW()-ROW($C$14)&gt;=$C$3,_xlfn.VAR.P(OFFSET(D221,-$C$3+1,0):D221/OFFSET(D220,-$C$3+1,0):D220)*H221^2,"")</f>
        <v/>
      </c>
      <c r="N221" s="17" t="str">
        <f t="shared" ca="1" si="90"/>
        <v/>
      </c>
      <c r="O221" s="18" t="str">
        <f t="shared" ca="1" si="91"/>
        <v/>
      </c>
      <c r="P221" s="18" t="str">
        <f t="shared" ca="1" si="93"/>
        <v/>
      </c>
      <c r="Q221" s="18" t="str">
        <f t="shared" ca="1" si="92"/>
        <v/>
      </c>
      <c r="R221" s="39"/>
      <c r="V221" s="29">
        <v>41095</v>
      </c>
      <c r="W221" s="19">
        <f t="shared" ca="1" si="97"/>
        <v>-2.9921664312315688E-3</v>
      </c>
      <c r="X221" s="17">
        <f t="shared" si="98"/>
        <v>-3.2145649065739024E-3</v>
      </c>
    </row>
    <row r="222" spans="3:24">
      <c r="C222" s="29">
        <v>41096</v>
      </c>
      <c r="D222" s="19">
        <f ca="1">VLOOKUP(C222,MarketData!$B$7:$C$5000,2)</f>
        <v>771.83</v>
      </c>
      <c r="E222" s="17">
        <f>VLOOKUP('Beta-GARCH'!C222,MarketData!$E$7:$F$5000,2)</f>
        <v>80.139999000000003</v>
      </c>
      <c r="F222" s="17">
        <f t="shared" ca="1" si="94"/>
        <v>99.17124942180196</v>
      </c>
      <c r="G222" s="17">
        <f t="shared" si="95"/>
        <v>112.60362688221527</v>
      </c>
      <c r="H222" s="18" t="str">
        <f t="array" aca="1" ref="H222" ca="1">IF(ROW()-ROW($C$14)&gt;=$C$3,IF($C$8,_xlfn.COVARIANCE.P(OFFSET(E222,-$C$3+1,0):E222/OFFSET(E221,-$C$3+1,0):E221,OFFSET(D222,-$C$3+1,0):D222/OFFSET(D221,-$C$3+1,0):D221)/_xlfn.VAR.P(OFFSET(D222,-$C$3+1,0):D222/OFFSET(D221,-$C$3+1,0):D221),$C$9),"")</f>
        <v/>
      </c>
      <c r="I222" s="19" t="str">
        <f t="array" aca="1" ref="I222" ca="1">IF(ROW()-ROW($C$14)&gt;=$C$3,_xlfn.VAR.P(OFFSET(E222,-$C$3+1,0):E222/OFFSET(E221,-$C$3+1,0):E221),"")</f>
        <v/>
      </c>
      <c r="J222" s="19" t="str">
        <f t="array" aca="1" ref="J222" ca="1">IF(ROW()-ROW($C$14)&gt;=$C$3,_xlfn.VAR.P(OFFSET(D222,-$C$3+1,0):D222/OFFSET(D221,-$C$3+1,0):D221),"")</f>
        <v/>
      </c>
      <c r="K222" s="19" t="e">
        <f t="shared" ca="1" si="96"/>
        <v>#VALUE!</v>
      </c>
      <c r="L222" s="46" t="str">
        <f t="array" aca="1" ref="L222" ca="1">IF(ROW()-ROW($C$14)&lt;$C$3,"",IF(L221="",_xlfn.VAR.P(OFFSET(E222,-$C$3+1,0):E222/OFFSET(E221,-$C$3+1,0):E221),$C$4*L221+$C$5*(1-$C$4)*(E222/E221-1)^2+(1-$C$4)*(1-$C$5)*$C$6))</f>
        <v/>
      </c>
      <c r="M222" s="30" t="str">
        <f t="array" aca="1" ref="M222" ca="1">IF(ROW()-ROW($C$14)&gt;=$C$3,_xlfn.VAR.P(OFFSET(D222,-$C$3+1,0):D222/OFFSET(D221,-$C$3+1,0):D221)*H222^2,"")</f>
        <v/>
      </c>
      <c r="N222" s="17" t="str">
        <f t="shared" ca="1" si="90"/>
        <v/>
      </c>
      <c r="O222" s="18" t="str">
        <f t="shared" ca="1" si="91"/>
        <v/>
      </c>
      <c r="P222" s="18" t="str">
        <f t="shared" ca="1" si="93"/>
        <v/>
      </c>
      <c r="Q222" s="18" t="str">
        <f t="shared" ca="1" si="92"/>
        <v/>
      </c>
      <c r="R222" s="39"/>
      <c r="V222" s="29">
        <v>41096</v>
      </c>
      <c r="W222" s="19">
        <f t="shared" ca="1" si="97"/>
        <v>-5.8477272434535044E-3</v>
      </c>
      <c r="X222" s="17">
        <f t="shared" si="98"/>
        <v>-5.9539069974977599E-3</v>
      </c>
    </row>
    <row r="223" spans="3:24">
      <c r="C223" s="29">
        <v>41099</v>
      </c>
      <c r="D223" s="19">
        <f ca="1">VLOOKUP(C223,MarketData!$B$7:$C$5000,2)</f>
        <v>763.93</v>
      </c>
      <c r="E223" s="17">
        <f>VLOOKUP('Beta-GARCH'!C223,MarketData!$E$7:$F$5000,2)</f>
        <v>79.339995999999999</v>
      </c>
      <c r="F223" s="17">
        <f t="shared" ca="1" si="94"/>
        <v>98.156190574086466</v>
      </c>
      <c r="G223" s="17">
        <f t="shared" si="95"/>
        <v>111.4795535051161</v>
      </c>
      <c r="H223" s="18" t="str">
        <f t="array" aca="1" ref="H223" ca="1">IF(ROW()-ROW($C$14)&gt;=$C$3,IF($C$8,_xlfn.COVARIANCE.P(OFFSET(E223,-$C$3+1,0):E223/OFFSET(E222,-$C$3+1,0):E222,OFFSET(D223,-$C$3+1,0):D223/OFFSET(D222,-$C$3+1,0):D222)/_xlfn.VAR.P(OFFSET(D223,-$C$3+1,0):D223/OFFSET(D222,-$C$3+1,0):D222),$C$9),"")</f>
        <v/>
      </c>
      <c r="I223" s="19" t="str">
        <f t="array" aca="1" ref="I223" ca="1">IF(ROW()-ROW($C$14)&gt;=$C$3,_xlfn.VAR.P(OFFSET(E223,-$C$3+1,0):E223/OFFSET(E222,-$C$3+1,0):E222),"")</f>
        <v/>
      </c>
      <c r="J223" s="19" t="str">
        <f t="array" aca="1" ref="J223" ca="1">IF(ROW()-ROW($C$14)&gt;=$C$3,_xlfn.VAR.P(OFFSET(D223,-$C$3+1,0):D223/OFFSET(D222,-$C$3+1,0):D222),"")</f>
        <v/>
      </c>
      <c r="K223" s="19" t="e">
        <f t="shared" ca="1" si="96"/>
        <v>#VALUE!</v>
      </c>
      <c r="L223" s="46" t="str">
        <f t="array" aca="1" ref="L223" ca="1">IF(ROW()-ROW($C$14)&lt;$C$3,"",IF(L222="",_xlfn.VAR.P(OFFSET(E223,-$C$3+1,0):E223/OFFSET(E222,-$C$3+1,0):E222),$C$4*L222+$C$5*(1-$C$4)*(E223/E222-1)^2+(1-$C$4)*(1-$C$5)*$C$6))</f>
        <v/>
      </c>
      <c r="M223" s="30" t="str">
        <f t="array" aca="1" ref="M223" ca="1">IF(ROW()-ROW($C$14)&gt;=$C$3,_xlfn.VAR.P(OFFSET(D223,-$C$3+1,0):D223/OFFSET(D222,-$C$3+1,0):D222)*H223^2,"")</f>
        <v/>
      </c>
      <c r="N223" s="17" t="str">
        <f t="shared" ca="1" si="90"/>
        <v/>
      </c>
      <c r="O223" s="18" t="str">
        <f t="shared" ca="1" si="91"/>
        <v/>
      </c>
      <c r="P223" s="18" t="str">
        <f t="shared" ca="1" si="93"/>
        <v/>
      </c>
      <c r="Q223" s="18" t="str">
        <f t="shared" ca="1" si="92"/>
        <v/>
      </c>
      <c r="R223" s="39"/>
      <c r="V223" s="29">
        <v>41099</v>
      </c>
      <c r="W223" s="19">
        <f t="shared" ca="1" si="97"/>
        <v>-1.0235414534288778E-2</v>
      </c>
      <c r="X223" s="17">
        <f t="shared" si="98"/>
        <v>-9.9825681305536484E-3</v>
      </c>
    </row>
    <row r="224" spans="3:24">
      <c r="C224" s="29">
        <v>41100</v>
      </c>
      <c r="D224" s="19">
        <f ca="1">VLOOKUP(C224,MarketData!$B$7:$C$5000,2)</f>
        <v>758.6</v>
      </c>
      <c r="E224" s="17">
        <f>VLOOKUP('Beta-GARCH'!C224,MarketData!$E$7:$F$5000,2)</f>
        <v>77.589995999999999</v>
      </c>
      <c r="F224" s="17">
        <f t="shared" ca="1" si="94"/>
        <v>97.471347073032874</v>
      </c>
      <c r="G224" s="17">
        <f t="shared" si="95"/>
        <v>109.02065221359155</v>
      </c>
      <c r="H224" s="18" t="str">
        <f t="array" aca="1" ref="H224" ca="1">IF(ROW()-ROW($C$14)&gt;=$C$3,IF($C$8,_xlfn.COVARIANCE.P(OFFSET(E224,-$C$3+1,0):E224/OFFSET(E223,-$C$3+1,0):E223,OFFSET(D224,-$C$3+1,0):D224/OFFSET(D223,-$C$3+1,0):D223)/_xlfn.VAR.P(OFFSET(D224,-$C$3+1,0):D224/OFFSET(D223,-$C$3+1,0):D223),$C$9),"")</f>
        <v/>
      </c>
      <c r="I224" s="19" t="str">
        <f t="array" aca="1" ref="I224" ca="1">IF(ROW()-ROW($C$14)&gt;=$C$3,_xlfn.VAR.P(OFFSET(E224,-$C$3+1,0):E224/OFFSET(E223,-$C$3+1,0):E223),"")</f>
        <v/>
      </c>
      <c r="J224" s="19" t="str">
        <f t="array" aca="1" ref="J224" ca="1">IF(ROW()-ROW($C$14)&gt;=$C$3,_xlfn.VAR.P(OFFSET(D224,-$C$3+1,0):D224/OFFSET(D223,-$C$3+1,0):D223),"")</f>
        <v/>
      </c>
      <c r="K224" s="19" t="e">
        <f t="shared" ca="1" si="96"/>
        <v>#VALUE!</v>
      </c>
      <c r="L224" s="46" t="str">
        <f t="array" aca="1" ref="L224" ca="1">IF(ROW()-ROW($C$14)&lt;$C$3,"",IF(L223="",_xlfn.VAR.P(OFFSET(E224,-$C$3+1,0):E224/OFFSET(E223,-$C$3+1,0):E223),$C$4*L223+$C$5*(1-$C$4)*(E224/E223-1)^2+(1-$C$4)*(1-$C$5)*$C$6))</f>
        <v/>
      </c>
      <c r="M224" s="30" t="str">
        <f t="array" aca="1" ref="M224" ca="1">IF(ROW()-ROW($C$14)&gt;=$C$3,_xlfn.VAR.P(OFFSET(D224,-$C$3+1,0):D224/OFFSET(D223,-$C$3+1,0):D223)*H224^2,"")</f>
        <v/>
      </c>
      <c r="N224" s="17" t="str">
        <f t="shared" ca="1" si="90"/>
        <v/>
      </c>
      <c r="O224" s="18" t="str">
        <f t="shared" ca="1" si="91"/>
        <v/>
      </c>
      <c r="P224" s="18" t="str">
        <f t="shared" ca="1" si="93"/>
        <v/>
      </c>
      <c r="Q224" s="18" t="str">
        <f t="shared" ca="1" si="92"/>
        <v/>
      </c>
      <c r="R224" s="39"/>
      <c r="V224" s="29">
        <v>41100</v>
      </c>
      <c r="W224" s="19">
        <f t="shared" ca="1" si="97"/>
        <v>-6.9770790517454939E-3</v>
      </c>
      <c r="X224" s="17">
        <f t="shared" si="98"/>
        <v>-2.2056971114543522E-2</v>
      </c>
    </row>
    <row r="225" spans="3:24">
      <c r="C225" s="29">
        <v>41101</v>
      </c>
      <c r="D225" s="19">
        <f ca="1">VLOOKUP(C225,MarketData!$B$7:$C$5000,2)</f>
        <v>757.29</v>
      </c>
      <c r="E225" s="17">
        <f>VLOOKUP('Beta-GARCH'!C225,MarketData!$E$7:$F$5000,2)</f>
        <v>77.360000999999997</v>
      </c>
      <c r="F225" s="17">
        <f t="shared" ca="1" si="94"/>
        <v>97.303027188158524</v>
      </c>
      <c r="G225" s="17">
        <f t="shared" si="95"/>
        <v>108.69748935499486</v>
      </c>
      <c r="H225" s="18" t="str">
        <f t="array" aca="1" ref="H225" ca="1">IF(ROW()-ROW($C$14)&gt;=$C$3,IF($C$8,_xlfn.COVARIANCE.P(OFFSET(E225,-$C$3+1,0):E225/OFFSET(E224,-$C$3+1,0):E224,OFFSET(D225,-$C$3+1,0):D225/OFFSET(D224,-$C$3+1,0):D224)/_xlfn.VAR.P(OFFSET(D225,-$C$3+1,0):D225/OFFSET(D224,-$C$3+1,0):D224),$C$9),"")</f>
        <v/>
      </c>
      <c r="I225" s="19" t="str">
        <f t="array" aca="1" ref="I225" ca="1">IF(ROW()-ROW($C$14)&gt;=$C$3,_xlfn.VAR.P(OFFSET(E225,-$C$3+1,0):E225/OFFSET(E224,-$C$3+1,0):E224),"")</f>
        <v/>
      </c>
      <c r="J225" s="19" t="str">
        <f t="array" aca="1" ref="J225" ca="1">IF(ROW()-ROW($C$14)&gt;=$C$3,_xlfn.VAR.P(OFFSET(D225,-$C$3+1,0):D225/OFFSET(D224,-$C$3+1,0):D224),"")</f>
        <v/>
      </c>
      <c r="K225" s="19" t="e">
        <f t="shared" ca="1" si="96"/>
        <v>#VALUE!</v>
      </c>
      <c r="L225" s="46" t="str">
        <f t="array" aca="1" ref="L225" ca="1">IF(ROW()-ROW($C$14)&lt;$C$3,"",IF(L224="",_xlfn.VAR.P(OFFSET(E225,-$C$3+1,0):E225/OFFSET(E224,-$C$3+1,0):E224),$C$4*L224+$C$5*(1-$C$4)*(E225/E224-1)^2+(1-$C$4)*(1-$C$5)*$C$6))</f>
        <v/>
      </c>
      <c r="M225" s="30" t="str">
        <f t="array" aca="1" ref="M225" ca="1">IF(ROW()-ROW($C$14)&gt;=$C$3,_xlfn.VAR.P(OFFSET(D225,-$C$3+1,0):D225/OFFSET(D224,-$C$3+1,0):D224)*H225^2,"")</f>
        <v/>
      </c>
      <c r="N225" s="17" t="str">
        <f t="shared" ca="1" si="90"/>
        <v/>
      </c>
      <c r="O225" s="18" t="str">
        <f t="shared" ca="1" si="91"/>
        <v/>
      </c>
      <c r="P225" s="18" t="str">
        <f t="shared" ca="1" si="93"/>
        <v/>
      </c>
      <c r="Q225" s="18" t="str">
        <f t="shared" ca="1" si="92"/>
        <v/>
      </c>
      <c r="R225" s="39"/>
      <c r="V225" s="29">
        <v>41101</v>
      </c>
      <c r="W225" s="19">
        <f t="shared" ca="1" si="97"/>
        <v>-1.7268652781440297E-3</v>
      </c>
      <c r="X225" s="17">
        <f t="shared" si="98"/>
        <v>-2.9642352346558321E-3</v>
      </c>
    </row>
    <row r="226" spans="3:24">
      <c r="C226" s="29">
        <v>41102</v>
      </c>
      <c r="D226" s="19">
        <f ca="1">VLOOKUP(C226,MarketData!$B$7:$C$5000,2)</f>
        <v>747.49</v>
      </c>
      <c r="E226" s="17">
        <f>VLOOKUP('Beta-GARCH'!C226,MarketData!$E$7:$F$5000,2)</f>
        <v>75.910004000000001</v>
      </c>
      <c r="F226" s="17">
        <f t="shared" ca="1" si="94"/>
        <v>96.043840263144403</v>
      </c>
      <c r="G226" s="17">
        <f t="shared" si="95"/>
        <v>106.66011821441958</v>
      </c>
      <c r="H226" s="18" t="str">
        <f t="array" aca="1" ref="H226" ca="1">IF(ROW()-ROW($C$14)&gt;=$C$3,IF($C$8,_xlfn.COVARIANCE.P(OFFSET(E226,-$C$3+1,0):E226/OFFSET(E225,-$C$3+1,0):E225,OFFSET(D226,-$C$3+1,0):D226/OFFSET(D225,-$C$3+1,0):D225)/_xlfn.VAR.P(OFFSET(D226,-$C$3+1,0):D226/OFFSET(D225,-$C$3+1,0):D225),$C$9),"")</f>
        <v/>
      </c>
      <c r="I226" s="19" t="str">
        <f t="array" aca="1" ref="I226" ca="1">IF(ROW()-ROW($C$14)&gt;=$C$3,_xlfn.VAR.P(OFFSET(E226,-$C$3+1,0):E226/OFFSET(E225,-$C$3+1,0):E225),"")</f>
        <v/>
      </c>
      <c r="J226" s="19" t="str">
        <f t="array" aca="1" ref="J226" ca="1">IF(ROW()-ROW($C$14)&gt;=$C$3,_xlfn.VAR.P(OFFSET(D226,-$C$3+1,0):D226/OFFSET(D225,-$C$3+1,0):D225),"")</f>
        <v/>
      </c>
      <c r="K226" s="19" t="e">
        <f t="shared" ca="1" si="96"/>
        <v>#VALUE!</v>
      </c>
      <c r="L226" s="46" t="str">
        <f t="array" aca="1" ref="L226" ca="1">IF(ROW()-ROW($C$14)&lt;$C$3,"",IF(L225="",_xlfn.VAR.P(OFFSET(E226,-$C$3+1,0):E226/OFFSET(E225,-$C$3+1,0):E225),$C$4*L225+$C$5*(1-$C$4)*(E226/E225-1)^2+(1-$C$4)*(1-$C$5)*$C$6))</f>
        <v/>
      </c>
      <c r="M226" s="30" t="str">
        <f t="array" aca="1" ref="M226" ca="1">IF(ROW()-ROW($C$14)&gt;=$C$3,_xlfn.VAR.P(OFFSET(D226,-$C$3+1,0):D226/OFFSET(D225,-$C$3+1,0):D225)*H226^2,"")</f>
        <v/>
      </c>
      <c r="N226" s="17" t="str">
        <f t="shared" ca="1" si="90"/>
        <v/>
      </c>
      <c r="O226" s="18" t="str">
        <f t="shared" ca="1" si="91"/>
        <v/>
      </c>
      <c r="P226" s="18" t="str">
        <f t="shared" ca="1" si="93"/>
        <v/>
      </c>
      <c r="Q226" s="18" t="str">
        <f t="shared" ca="1" si="92"/>
        <v/>
      </c>
      <c r="R226" s="39"/>
      <c r="V226" s="29">
        <v>41102</v>
      </c>
      <c r="W226" s="19">
        <f t="shared" ca="1" si="97"/>
        <v>-1.2940881300426477E-2</v>
      </c>
      <c r="X226" s="17">
        <f t="shared" si="98"/>
        <v>-1.8743497689458377E-2</v>
      </c>
    </row>
    <row r="227" spans="3:24">
      <c r="C227" s="29">
        <v>41103</v>
      </c>
      <c r="D227" s="19">
        <f ca="1">VLOOKUP(C227,MarketData!$B$7:$C$5000,2)</f>
        <v>746.34</v>
      </c>
      <c r="E227" s="17">
        <f>VLOOKUP('Beta-GARCH'!C227,MarketData!$E$7:$F$5000,2)</f>
        <v>76.550003000000004</v>
      </c>
      <c r="F227" s="17">
        <f t="shared" ca="1" si="94"/>
        <v>95.896078532147854</v>
      </c>
      <c r="G227" s="17">
        <f t="shared" si="95"/>
        <v>107.55937213880497</v>
      </c>
      <c r="H227" s="18" t="str">
        <f t="array" aca="1" ref="H227" ca="1">IF(ROW()-ROW($C$14)&gt;=$C$3,IF($C$8,_xlfn.COVARIANCE.P(OFFSET(E227,-$C$3+1,0):E227/OFFSET(E226,-$C$3+1,0):E226,OFFSET(D227,-$C$3+1,0):D227/OFFSET(D226,-$C$3+1,0):D226)/_xlfn.VAR.P(OFFSET(D227,-$C$3+1,0):D227/OFFSET(D226,-$C$3+1,0):D226),$C$9),"")</f>
        <v/>
      </c>
      <c r="I227" s="19" t="str">
        <f t="array" aca="1" ref="I227" ca="1">IF(ROW()-ROW($C$14)&gt;=$C$3,_xlfn.VAR.P(OFFSET(E227,-$C$3+1,0):E227/OFFSET(E226,-$C$3+1,0):E226),"")</f>
        <v/>
      </c>
      <c r="J227" s="19" t="str">
        <f t="array" aca="1" ref="J227" ca="1">IF(ROW()-ROW($C$14)&gt;=$C$3,_xlfn.VAR.P(OFFSET(D227,-$C$3+1,0):D227/OFFSET(D226,-$C$3+1,0):D226),"")</f>
        <v/>
      </c>
      <c r="K227" s="19" t="e">
        <f t="shared" ca="1" si="96"/>
        <v>#VALUE!</v>
      </c>
      <c r="L227" s="46" t="str">
        <f t="array" aca="1" ref="L227" ca="1">IF(ROW()-ROW($C$14)&lt;$C$3,"",IF(L226="",_xlfn.VAR.P(OFFSET(E227,-$C$3+1,0):E227/OFFSET(E226,-$C$3+1,0):E226),$C$4*L226+$C$5*(1-$C$4)*(E227/E226-1)^2+(1-$C$4)*(1-$C$5)*$C$6))</f>
        <v/>
      </c>
      <c r="M227" s="30" t="str">
        <f t="array" aca="1" ref="M227" ca="1">IF(ROW()-ROW($C$14)&gt;=$C$3,_xlfn.VAR.P(OFFSET(D227,-$C$3+1,0):D227/OFFSET(D226,-$C$3+1,0):D226)*H227^2,"")</f>
        <v/>
      </c>
      <c r="N227" s="17" t="str">
        <f t="shared" ref="N227:N290" ca="1" si="99">IF(M227="","",L227-M227)</f>
        <v/>
      </c>
      <c r="O227" s="18" t="str">
        <f t="shared" ref="O227:O290" ca="1" si="100">IF(N227="","",_xlfn.NORM.INV(1-$C$10,0,1)*$C$7*SQRT(N227))</f>
        <v/>
      </c>
      <c r="P227" s="18" t="str">
        <f t="shared" ca="1" si="93"/>
        <v/>
      </c>
      <c r="Q227" s="18" t="str">
        <f t="shared" ref="Q227:Q290" ca="1" si="101">IF(P227="","",P227-H227*$C$7*(D227/D226-1))</f>
        <v/>
      </c>
      <c r="R227" s="39"/>
      <c r="V227" s="29">
        <v>41103</v>
      </c>
      <c r="W227" s="19">
        <f t="shared" ca="1" si="97"/>
        <v>-1.5384821201621657E-3</v>
      </c>
      <c r="X227" s="17">
        <f t="shared" si="98"/>
        <v>8.4310231362918486E-3</v>
      </c>
    </row>
    <row r="228" spans="3:24">
      <c r="C228" s="29">
        <v>41107</v>
      </c>
      <c r="D228" s="19">
        <f>VLOOKUP(C228,MarketData!$B$7:$C$5000,2)</f>
        <v>743.38</v>
      </c>
      <c r="E228" s="17">
        <f>VLOOKUP('Beta-GARCH'!C228,MarketData!$E$7:$F$5000,2)</f>
        <v>75.879997000000003</v>
      </c>
      <c r="F228" s="17">
        <f t="shared" ca="1" si="94"/>
        <v>95.515752685408884</v>
      </c>
      <c r="G228" s="17">
        <f t="shared" si="95"/>
        <v>106.61795578524543</v>
      </c>
      <c r="H228" s="18" t="str">
        <f t="array" aca="1" ref="H228" ca="1">IF(ROW()-ROW($C$14)&gt;=$C$3,IF($C$8,_xlfn.COVARIANCE.P(OFFSET(E228,-$C$3+1,0):E228/OFFSET(E227,-$C$3+1,0):E227,OFFSET(D228,-$C$3+1,0):D228/OFFSET(D227,-$C$3+1,0):D227)/_xlfn.VAR.P(OFFSET(D228,-$C$3+1,0):D228/OFFSET(D227,-$C$3+1,0):D227),$C$9),"")</f>
        <v/>
      </c>
      <c r="I228" s="19" t="str">
        <f t="array" aca="1" ref="I228" ca="1">IF(ROW()-ROW($C$14)&gt;=$C$3,_xlfn.VAR.P(OFFSET(E228,-$C$3+1,0):E228/OFFSET(E227,-$C$3+1,0):E227),"")</f>
        <v/>
      </c>
      <c r="J228" s="19" t="str">
        <f t="array" aca="1" ref="J228" ca="1">IF(ROW()-ROW($C$14)&gt;=$C$3,_xlfn.VAR.P(OFFSET(D228,-$C$3+1,0):D228/OFFSET(D227,-$C$3+1,0):D227),"")</f>
        <v/>
      </c>
      <c r="K228" s="19" t="e">
        <f t="shared" ca="1" si="96"/>
        <v>#VALUE!</v>
      </c>
      <c r="L228" s="46" t="str">
        <f t="array" aca="1" ref="L228" ca="1">IF(ROW()-ROW($C$14)&lt;$C$3,"",IF(L227="",_xlfn.VAR.P(OFFSET(E228,-$C$3+1,0):E228/OFFSET(E227,-$C$3+1,0):E227),$C$4*L227+$C$5*(1-$C$4)*(E228/E227-1)^2+(1-$C$4)*(1-$C$5)*$C$6))</f>
        <v/>
      </c>
      <c r="M228" s="30" t="str">
        <f t="array" aca="1" ref="M228" ca="1">IF(ROW()-ROW($C$14)&gt;=$C$3,_xlfn.VAR.P(OFFSET(D228,-$C$3+1,0):D228/OFFSET(D227,-$C$3+1,0):D227)*H228^2,"")</f>
        <v/>
      </c>
      <c r="N228" s="17" t="str">
        <f t="shared" ca="1" si="99"/>
        <v/>
      </c>
      <c r="O228" s="18" t="str">
        <f t="shared" ca="1" si="100"/>
        <v/>
      </c>
      <c r="P228" s="18" t="str">
        <f t="shared" ca="1" si="93"/>
        <v/>
      </c>
      <c r="Q228" s="18" t="str">
        <f t="shared" ca="1" si="101"/>
        <v/>
      </c>
      <c r="R228" s="39"/>
      <c r="V228" s="29">
        <v>41107</v>
      </c>
      <c r="W228" s="19">
        <f t="shared" ca="1" si="97"/>
        <v>-3.9660208484069148E-3</v>
      </c>
      <c r="X228" s="17">
        <f t="shared" si="98"/>
        <v>-8.7525274166220246E-3</v>
      </c>
    </row>
    <row r="229" spans="3:24">
      <c r="C229" s="29">
        <v>41108</v>
      </c>
      <c r="D229" s="19">
        <f ca="1">VLOOKUP(C229,MarketData!$B$7:$C$5000,2)</f>
        <v>740.46</v>
      </c>
      <c r="E229" s="17">
        <f>VLOOKUP('Beta-GARCH'!C229,MarketData!$E$7:$F$5000,2)</f>
        <v>76.480002999999996</v>
      </c>
      <c r="F229" s="17">
        <f t="shared" ca="1" si="94"/>
        <v>95.140566377139365</v>
      </c>
      <c r="G229" s="17">
        <f t="shared" si="95"/>
        <v>107.46101608714397</v>
      </c>
      <c r="H229" s="18" t="str">
        <f t="array" aca="1" ref="H229" ca="1">IF(ROW()-ROW($C$14)&gt;=$C$3,IF($C$8,_xlfn.COVARIANCE.P(OFFSET(E229,-$C$3+1,0):E229/OFFSET(E228,-$C$3+1,0):E228,OFFSET(D229,-$C$3+1,0):D229/OFFSET(D228,-$C$3+1,0):D228)/_xlfn.VAR.P(OFFSET(D229,-$C$3+1,0):D229/OFFSET(D228,-$C$3+1,0):D228),$C$9),"")</f>
        <v/>
      </c>
      <c r="I229" s="19" t="str">
        <f t="array" aca="1" ref="I229" ca="1">IF(ROW()-ROW($C$14)&gt;=$C$3,_xlfn.VAR.P(OFFSET(E229,-$C$3+1,0):E229/OFFSET(E228,-$C$3+1,0):E228),"")</f>
        <v/>
      </c>
      <c r="J229" s="19" t="str">
        <f t="array" aca="1" ref="J229" ca="1">IF(ROW()-ROW($C$14)&gt;=$C$3,_xlfn.VAR.P(OFFSET(D229,-$C$3+1,0):D229/OFFSET(D228,-$C$3+1,0):D228),"")</f>
        <v/>
      </c>
      <c r="K229" s="19" t="e">
        <f t="shared" ca="1" si="96"/>
        <v>#VALUE!</v>
      </c>
      <c r="L229" s="46" t="str">
        <f t="array" aca="1" ref="L229" ca="1">IF(ROW()-ROW($C$14)&lt;$C$3,"",IF(L228="",_xlfn.VAR.P(OFFSET(E229,-$C$3+1,0):E229/OFFSET(E228,-$C$3+1,0):E228),$C$4*L228+$C$5*(1-$C$4)*(E229/E228-1)^2+(1-$C$4)*(1-$C$5)*$C$6))</f>
        <v/>
      </c>
      <c r="M229" s="30" t="str">
        <f t="array" aca="1" ref="M229" ca="1">IF(ROW()-ROW($C$14)&gt;=$C$3,_xlfn.VAR.P(OFFSET(D229,-$C$3+1,0):D229/OFFSET(D228,-$C$3+1,0):D228)*H229^2,"")</f>
        <v/>
      </c>
      <c r="N229" s="17" t="str">
        <f t="shared" ca="1" si="99"/>
        <v/>
      </c>
      <c r="O229" s="18" t="str">
        <f t="shared" ca="1" si="100"/>
        <v/>
      </c>
      <c r="P229" s="18" t="str">
        <f t="shared" ca="1" si="93"/>
        <v/>
      </c>
      <c r="Q229" s="18" t="str">
        <f t="shared" ca="1" si="101"/>
        <v/>
      </c>
      <c r="R229" s="39"/>
      <c r="V229" s="29">
        <v>41108</v>
      </c>
      <c r="W229" s="19">
        <f t="shared" ca="1" si="97"/>
        <v>-3.9280045198956115E-3</v>
      </c>
      <c r="X229" s="17">
        <f t="shared" si="98"/>
        <v>7.9073013142052506E-3</v>
      </c>
    </row>
    <row r="230" spans="3:24">
      <c r="C230" s="29">
        <v>41109</v>
      </c>
      <c r="D230" s="19">
        <f ca="1">VLOOKUP(C230,MarketData!$B$7:$C$5000,2)</f>
        <v>747.13</v>
      </c>
      <c r="E230" s="17">
        <f>VLOOKUP('Beta-GARCH'!C230,MarketData!$E$7:$F$5000,2)</f>
        <v>76.75</v>
      </c>
      <c r="F230" s="17">
        <f t="shared" ca="1" si="94"/>
        <v>95.997584416919395</v>
      </c>
      <c r="G230" s="17">
        <f t="shared" si="95"/>
        <v>107.84038521400555</v>
      </c>
      <c r="H230" s="18" t="str">
        <f t="array" aca="1" ref="H230" ca="1">IF(ROW()-ROW($C$14)&gt;=$C$3,IF($C$8,_xlfn.COVARIANCE.P(OFFSET(E230,-$C$3+1,0):E230/OFFSET(E229,-$C$3+1,0):E229,OFFSET(D230,-$C$3+1,0):D230/OFFSET(D229,-$C$3+1,0):D229)/_xlfn.VAR.P(OFFSET(D230,-$C$3+1,0):D230/OFFSET(D229,-$C$3+1,0):D229),$C$9),"")</f>
        <v/>
      </c>
      <c r="I230" s="19" t="str">
        <f t="array" aca="1" ref="I230" ca="1">IF(ROW()-ROW($C$14)&gt;=$C$3,_xlfn.VAR.P(OFFSET(E230,-$C$3+1,0):E230/OFFSET(E229,-$C$3+1,0):E229),"")</f>
        <v/>
      </c>
      <c r="J230" s="19" t="str">
        <f t="array" aca="1" ref="J230" ca="1">IF(ROW()-ROW($C$14)&gt;=$C$3,_xlfn.VAR.P(OFFSET(D230,-$C$3+1,0):D230/OFFSET(D229,-$C$3+1,0):D229),"")</f>
        <v/>
      </c>
      <c r="K230" s="19" t="e">
        <f t="shared" ca="1" si="96"/>
        <v>#VALUE!</v>
      </c>
      <c r="L230" s="46" t="str">
        <f t="array" aca="1" ref="L230" ca="1">IF(ROW()-ROW($C$14)&lt;$C$3,"",IF(L229="",_xlfn.VAR.P(OFFSET(E230,-$C$3+1,0):E230/OFFSET(E229,-$C$3+1,0):E229),$C$4*L229+$C$5*(1-$C$4)*(E230/E229-1)^2+(1-$C$4)*(1-$C$5)*$C$6))</f>
        <v/>
      </c>
      <c r="M230" s="30" t="str">
        <f t="array" aca="1" ref="M230" ca="1">IF(ROW()-ROW($C$14)&gt;=$C$3,_xlfn.VAR.P(OFFSET(D230,-$C$3+1,0):D230/OFFSET(D229,-$C$3+1,0):D229)*H230^2,"")</f>
        <v/>
      </c>
      <c r="N230" s="17" t="str">
        <f t="shared" ca="1" si="99"/>
        <v/>
      </c>
      <c r="O230" s="18" t="str">
        <f t="shared" ca="1" si="100"/>
        <v/>
      </c>
      <c r="P230" s="18" t="str">
        <f t="shared" ca="1" si="93"/>
        <v/>
      </c>
      <c r="Q230" s="18" t="str">
        <f t="shared" ca="1" si="101"/>
        <v/>
      </c>
      <c r="R230" s="39"/>
      <c r="V230" s="29">
        <v>41109</v>
      </c>
      <c r="W230" s="19">
        <f t="shared" ca="1" si="97"/>
        <v>9.0079139994057034E-3</v>
      </c>
      <c r="X230" s="17">
        <f t="shared" si="98"/>
        <v>3.5302953636129342E-3</v>
      </c>
    </row>
    <row r="231" spans="3:24">
      <c r="C231" s="29">
        <v>41110</v>
      </c>
      <c r="D231" s="19">
        <f ca="1">VLOOKUP(C231,MarketData!$B$7:$C$5000,2)</f>
        <v>733.82</v>
      </c>
      <c r="E231" s="17">
        <f>VLOOKUP('Beta-GARCH'!C231,MarketData!$E$7:$F$5000,2)</f>
        <v>75.129997000000003</v>
      </c>
      <c r="F231" s="17">
        <f t="shared" ca="1" si="94"/>
        <v>94.287402991211437</v>
      </c>
      <c r="G231" s="17">
        <f t="shared" si="95"/>
        <v>105.56414094602061</v>
      </c>
      <c r="H231" s="18" t="str">
        <f t="array" aca="1" ref="H231" ca="1">IF(ROW()-ROW($C$14)&gt;=$C$3,IF($C$8,_xlfn.COVARIANCE.P(OFFSET(E231,-$C$3+1,0):E231/OFFSET(E230,-$C$3+1,0):E230,OFFSET(D231,-$C$3+1,0):D231/OFFSET(D230,-$C$3+1,0):D230)/_xlfn.VAR.P(OFFSET(D231,-$C$3+1,0):D231/OFFSET(D230,-$C$3+1,0):D230),$C$9),"")</f>
        <v/>
      </c>
      <c r="I231" s="19" t="str">
        <f t="array" aca="1" ref="I231" ca="1">IF(ROW()-ROW($C$14)&gt;=$C$3,_xlfn.VAR.P(OFFSET(E231,-$C$3+1,0):E231/OFFSET(E230,-$C$3+1,0):E230),"")</f>
        <v/>
      </c>
      <c r="J231" s="19" t="str">
        <f t="array" aca="1" ref="J231" ca="1">IF(ROW()-ROW($C$14)&gt;=$C$3,_xlfn.VAR.P(OFFSET(D231,-$C$3+1,0):D231/OFFSET(D230,-$C$3+1,0):D230),"")</f>
        <v/>
      </c>
      <c r="K231" s="19" t="e">
        <f t="shared" ca="1" si="96"/>
        <v>#VALUE!</v>
      </c>
      <c r="L231" s="46" t="str">
        <f t="array" aca="1" ref="L231" ca="1">IF(ROW()-ROW($C$14)&lt;$C$3,"",IF(L230="",_xlfn.VAR.P(OFFSET(E231,-$C$3+1,0):E231/OFFSET(E230,-$C$3+1,0):E230),$C$4*L230+$C$5*(1-$C$4)*(E231/E230-1)^2+(1-$C$4)*(1-$C$5)*$C$6))</f>
        <v/>
      </c>
      <c r="M231" s="30" t="str">
        <f t="array" aca="1" ref="M231" ca="1">IF(ROW()-ROW($C$14)&gt;=$C$3,_xlfn.VAR.P(OFFSET(D231,-$C$3+1,0):D231/OFFSET(D230,-$C$3+1,0):D230)*H231^2,"")</f>
        <v/>
      </c>
      <c r="N231" s="17" t="str">
        <f t="shared" ca="1" si="99"/>
        <v/>
      </c>
      <c r="O231" s="18" t="str">
        <f t="shared" ca="1" si="100"/>
        <v/>
      </c>
      <c r="P231" s="18" t="str">
        <f t="shared" ca="1" si="93"/>
        <v/>
      </c>
      <c r="Q231" s="18" t="str">
        <f t="shared" ca="1" si="101"/>
        <v/>
      </c>
      <c r="R231" s="39"/>
      <c r="V231" s="29">
        <v>41110</v>
      </c>
      <c r="W231" s="19">
        <f t="shared" ca="1" si="97"/>
        <v>-1.7814838113848874E-2</v>
      </c>
      <c r="X231" s="17">
        <f t="shared" si="98"/>
        <v>-2.1107530944625363E-2</v>
      </c>
    </row>
    <row r="232" spans="3:24">
      <c r="C232" s="29">
        <v>41113</v>
      </c>
      <c r="D232" s="19">
        <f ca="1">VLOOKUP(C232,MarketData!$B$7:$C$5000,2)</f>
        <v>720.62</v>
      </c>
      <c r="E232" s="17">
        <f>VLOOKUP('Beta-GARCH'!C232,MarketData!$E$7:$F$5000,2)</f>
        <v>74.230002999999996</v>
      </c>
      <c r="F232" s="17">
        <f t="shared" ca="1" si="94"/>
        <v>92.591355296294438</v>
      </c>
      <c r="G232" s="17">
        <f t="shared" si="95"/>
        <v>104.29957156946955</v>
      </c>
      <c r="H232" s="18" t="str">
        <f t="array" aca="1" ref="H232" ca="1">IF(ROW()-ROW($C$14)&gt;=$C$3,IF($C$8,_xlfn.COVARIANCE.P(OFFSET(E232,-$C$3+1,0):E232/OFFSET(E231,-$C$3+1,0):E231,OFFSET(D232,-$C$3+1,0):D232/OFFSET(D231,-$C$3+1,0):D231)/_xlfn.VAR.P(OFFSET(D232,-$C$3+1,0):D232/OFFSET(D231,-$C$3+1,0):D231),$C$9),"")</f>
        <v/>
      </c>
      <c r="I232" s="19" t="str">
        <f t="array" aca="1" ref="I232" ca="1">IF(ROW()-ROW($C$14)&gt;=$C$3,_xlfn.VAR.P(OFFSET(E232,-$C$3+1,0):E232/OFFSET(E231,-$C$3+1,0):E231),"")</f>
        <v/>
      </c>
      <c r="J232" s="19" t="str">
        <f t="array" aca="1" ref="J232" ca="1">IF(ROW()-ROW($C$14)&gt;=$C$3,_xlfn.VAR.P(OFFSET(D232,-$C$3+1,0):D232/OFFSET(D231,-$C$3+1,0):D231),"")</f>
        <v/>
      </c>
      <c r="K232" s="19" t="e">
        <f t="shared" ca="1" si="96"/>
        <v>#VALUE!</v>
      </c>
      <c r="L232" s="46" t="str">
        <f t="array" aca="1" ref="L232" ca="1">IF(ROW()-ROW($C$14)&lt;$C$3,"",IF(L231="",_xlfn.VAR.P(OFFSET(E232,-$C$3+1,0):E232/OFFSET(E231,-$C$3+1,0):E231),$C$4*L231+$C$5*(1-$C$4)*(E232/E231-1)^2+(1-$C$4)*(1-$C$5)*$C$6))</f>
        <v/>
      </c>
      <c r="M232" s="30" t="str">
        <f t="array" aca="1" ref="M232" ca="1">IF(ROW()-ROW($C$14)&gt;=$C$3,_xlfn.VAR.P(OFFSET(D232,-$C$3+1,0):D232/OFFSET(D231,-$C$3+1,0):D231)*H232^2,"")</f>
        <v/>
      </c>
      <c r="N232" s="17" t="str">
        <f t="shared" ca="1" si="99"/>
        <v/>
      </c>
      <c r="O232" s="18" t="str">
        <f t="shared" ca="1" si="100"/>
        <v/>
      </c>
      <c r="P232" s="18" t="str">
        <f t="shared" ca="1" si="93"/>
        <v/>
      </c>
      <c r="Q232" s="18" t="str">
        <f t="shared" ca="1" si="101"/>
        <v/>
      </c>
      <c r="R232" s="39"/>
      <c r="V232" s="29">
        <v>41113</v>
      </c>
      <c r="W232" s="19">
        <f t="shared" ca="1" si="97"/>
        <v>-1.798806246763518E-2</v>
      </c>
      <c r="X232" s="17">
        <f t="shared" si="98"/>
        <v>-1.1979156607712982E-2</v>
      </c>
    </row>
    <row r="233" spans="3:24">
      <c r="C233" s="29">
        <v>41114</v>
      </c>
      <c r="D233" s="19">
        <f ca="1">VLOOKUP(C233,MarketData!$B$7:$C$5000,2)</f>
        <v>717.67</v>
      </c>
      <c r="E233" s="17">
        <f>VLOOKUP('Beta-GARCH'!C233,MarketData!$E$7:$F$5000,2)</f>
        <v>72.980002999999996</v>
      </c>
      <c r="F233" s="17">
        <f t="shared" ca="1" si="94"/>
        <v>92.212314334172831</v>
      </c>
      <c r="G233" s="17">
        <f t="shared" si="95"/>
        <v>102.54321350409487</v>
      </c>
      <c r="H233" s="18" t="str">
        <f t="array" aca="1" ref="H233" ca="1">IF(ROW()-ROW($C$14)&gt;=$C$3,IF($C$8,_xlfn.COVARIANCE.P(OFFSET(E233,-$C$3+1,0):E233/OFFSET(E232,-$C$3+1,0):E232,OFFSET(D233,-$C$3+1,0):D233/OFFSET(D232,-$C$3+1,0):D232)/_xlfn.VAR.P(OFFSET(D233,-$C$3+1,0):D233/OFFSET(D232,-$C$3+1,0):D232),$C$9),"")</f>
        <v/>
      </c>
      <c r="I233" s="19" t="str">
        <f t="array" aca="1" ref="I233" ca="1">IF(ROW()-ROW($C$14)&gt;=$C$3,_xlfn.VAR.P(OFFSET(E233,-$C$3+1,0):E233/OFFSET(E232,-$C$3+1,0):E232),"")</f>
        <v/>
      </c>
      <c r="J233" s="19" t="str">
        <f t="array" aca="1" ref="J233" ca="1">IF(ROW()-ROW($C$14)&gt;=$C$3,_xlfn.VAR.P(OFFSET(D233,-$C$3+1,0):D233/OFFSET(D232,-$C$3+1,0):D232),"")</f>
        <v/>
      </c>
      <c r="K233" s="19" t="e">
        <f t="shared" ca="1" si="96"/>
        <v>#VALUE!</v>
      </c>
      <c r="L233" s="46" t="str">
        <f t="array" aca="1" ref="L233" ca="1">IF(ROW()-ROW($C$14)&lt;$C$3,"",IF(L232="",_xlfn.VAR.P(OFFSET(E233,-$C$3+1,0):E233/OFFSET(E232,-$C$3+1,0):E232),$C$4*L232+$C$5*(1-$C$4)*(E233/E232-1)^2+(1-$C$4)*(1-$C$5)*$C$6))</f>
        <v/>
      </c>
      <c r="M233" s="30" t="str">
        <f t="array" aca="1" ref="M233" ca="1">IF(ROW()-ROW($C$14)&gt;=$C$3,_xlfn.VAR.P(OFFSET(D233,-$C$3+1,0):D233/OFFSET(D232,-$C$3+1,0):D232)*H233^2,"")</f>
        <v/>
      </c>
      <c r="N233" s="17" t="str">
        <f t="shared" ca="1" si="99"/>
        <v/>
      </c>
      <c r="O233" s="18" t="str">
        <f t="shared" ca="1" si="100"/>
        <v/>
      </c>
      <c r="P233" s="18" t="str">
        <f t="shared" ca="1" si="93"/>
        <v/>
      </c>
      <c r="Q233" s="18" t="str">
        <f t="shared" ca="1" si="101"/>
        <v/>
      </c>
      <c r="R233" s="39"/>
      <c r="V233" s="29">
        <v>41114</v>
      </c>
      <c r="W233" s="19">
        <f t="shared" ca="1" si="97"/>
        <v>-4.0936970941689577E-3</v>
      </c>
      <c r="X233" s="17">
        <f t="shared" si="98"/>
        <v>-1.6839552060909924E-2</v>
      </c>
    </row>
    <row r="234" spans="3:24">
      <c r="C234" s="29">
        <v>41115</v>
      </c>
      <c r="D234" s="19">
        <f ca="1">VLOOKUP(C234,MarketData!$B$7:$C$5000,2)</f>
        <v>706.46</v>
      </c>
      <c r="E234" s="17">
        <f>VLOOKUP('Beta-GARCH'!C234,MarketData!$E$7:$F$5000,2)</f>
        <v>72.510002</v>
      </c>
      <c r="F234" s="17">
        <f t="shared" ca="1" si="94"/>
        <v>90.771958678110749</v>
      </c>
      <c r="G234" s="17">
        <f t="shared" si="95"/>
        <v>101.88282146642754</v>
      </c>
      <c r="H234" s="18" t="str">
        <f t="array" aca="1" ref="H234" ca="1">IF(ROW()-ROW($C$14)&gt;=$C$3,IF($C$8,_xlfn.COVARIANCE.P(OFFSET(E234,-$C$3+1,0):E234/OFFSET(E233,-$C$3+1,0):E233,OFFSET(D234,-$C$3+1,0):D234/OFFSET(D233,-$C$3+1,0):D233)/_xlfn.VAR.P(OFFSET(D234,-$C$3+1,0):D234/OFFSET(D233,-$C$3+1,0):D233),$C$9),"")</f>
        <v/>
      </c>
      <c r="I234" s="19" t="str">
        <f t="array" aca="1" ref="I234" ca="1">IF(ROW()-ROW($C$14)&gt;=$C$3,_xlfn.VAR.P(OFFSET(E234,-$C$3+1,0):E234/OFFSET(E233,-$C$3+1,0):E233),"")</f>
        <v/>
      </c>
      <c r="J234" s="19" t="str">
        <f t="array" aca="1" ref="J234" ca="1">IF(ROW()-ROW($C$14)&gt;=$C$3,_xlfn.VAR.P(OFFSET(D234,-$C$3+1,0):D234/OFFSET(D233,-$C$3+1,0):D233),"")</f>
        <v/>
      </c>
      <c r="K234" s="19" t="e">
        <f t="shared" ca="1" si="96"/>
        <v>#VALUE!</v>
      </c>
      <c r="L234" s="46" t="str">
        <f t="array" aca="1" ref="L234" ca="1">IF(ROW()-ROW($C$14)&lt;$C$3,"",IF(L233="",_xlfn.VAR.P(OFFSET(E234,-$C$3+1,0):E234/OFFSET(E233,-$C$3+1,0):E233),$C$4*L233+$C$5*(1-$C$4)*(E234/E233-1)^2+(1-$C$4)*(1-$C$5)*$C$6))</f>
        <v/>
      </c>
      <c r="M234" s="30" t="str">
        <f t="array" aca="1" ref="M234" ca="1">IF(ROW()-ROW($C$14)&gt;=$C$3,_xlfn.VAR.P(OFFSET(D234,-$C$3+1,0):D234/OFFSET(D233,-$C$3+1,0):D233)*H234^2,"")</f>
        <v/>
      </c>
      <c r="N234" s="17" t="str">
        <f t="shared" ca="1" si="99"/>
        <v/>
      </c>
      <c r="O234" s="18" t="str">
        <f t="shared" ca="1" si="100"/>
        <v/>
      </c>
      <c r="P234" s="18" t="str">
        <f t="shared" ca="1" si="93"/>
        <v/>
      </c>
      <c r="Q234" s="18" t="str">
        <f t="shared" ca="1" si="101"/>
        <v/>
      </c>
      <c r="R234" s="39"/>
      <c r="V234" s="29">
        <v>41115</v>
      </c>
      <c r="W234" s="19">
        <f t="shared" ca="1" si="97"/>
        <v>-1.5619992475650268E-2</v>
      </c>
      <c r="X234" s="17">
        <f t="shared" si="98"/>
        <v>-6.4401340186296396E-3</v>
      </c>
    </row>
    <row r="235" spans="3:24">
      <c r="C235" s="29">
        <v>41116</v>
      </c>
      <c r="D235" s="19">
        <f ca="1">VLOOKUP(C235,MarketData!$B$7:$C$5000,2)</f>
        <v>714.91</v>
      </c>
      <c r="E235" s="17">
        <f>VLOOKUP('Beta-GARCH'!C235,MarketData!$E$7:$F$5000,2)</f>
        <v>74.110000999999997</v>
      </c>
      <c r="F235" s="17">
        <f t="shared" ca="1" si="94"/>
        <v>91.857686179781098</v>
      </c>
      <c r="G235" s="17">
        <f t="shared" si="95"/>
        <v>104.13095838502068</v>
      </c>
      <c r="H235" s="18" t="str">
        <f t="array" aca="1" ref="H235" ca="1">IF(ROW()-ROW($C$14)&gt;=$C$3,IF($C$8,_xlfn.COVARIANCE.P(OFFSET(E235,-$C$3+1,0):E235/OFFSET(E234,-$C$3+1,0):E234,OFFSET(D235,-$C$3+1,0):D235/OFFSET(D234,-$C$3+1,0):D234)/_xlfn.VAR.P(OFFSET(D235,-$C$3+1,0):D235/OFFSET(D234,-$C$3+1,0):D234),$C$9),"")</f>
        <v/>
      </c>
      <c r="I235" s="19" t="str">
        <f t="array" aca="1" ref="I235" ca="1">IF(ROW()-ROW($C$14)&gt;=$C$3,_xlfn.VAR.P(OFFSET(E235,-$C$3+1,0):E235/OFFSET(E234,-$C$3+1,0):E234),"")</f>
        <v/>
      </c>
      <c r="J235" s="19" t="str">
        <f t="array" aca="1" ref="J235" ca="1">IF(ROW()-ROW($C$14)&gt;=$C$3,_xlfn.VAR.P(OFFSET(D235,-$C$3+1,0):D235/OFFSET(D234,-$C$3+1,0):D234),"")</f>
        <v/>
      </c>
      <c r="K235" s="19" t="e">
        <f t="shared" ca="1" si="96"/>
        <v>#VALUE!</v>
      </c>
      <c r="L235" s="46" t="str">
        <f t="array" aca="1" ref="L235" ca="1">IF(ROW()-ROW($C$14)&lt;$C$3,"",IF(L234="",_xlfn.VAR.P(OFFSET(E235,-$C$3+1,0):E235/OFFSET(E234,-$C$3+1,0):E234),$C$4*L234+$C$5*(1-$C$4)*(E235/E234-1)^2+(1-$C$4)*(1-$C$5)*$C$6))</f>
        <v/>
      </c>
      <c r="M235" s="30" t="str">
        <f t="array" aca="1" ref="M235" ca="1">IF(ROW()-ROW($C$14)&gt;=$C$3,_xlfn.VAR.P(OFFSET(D235,-$C$3+1,0):D235/OFFSET(D234,-$C$3+1,0):D234)*H235^2,"")</f>
        <v/>
      </c>
      <c r="N235" s="17" t="str">
        <f t="shared" ca="1" si="99"/>
        <v/>
      </c>
      <c r="O235" s="18" t="str">
        <f t="shared" ca="1" si="100"/>
        <v/>
      </c>
      <c r="P235" s="18" t="str">
        <f t="shared" ca="1" si="93"/>
        <v/>
      </c>
      <c r="Q235" s="18" t="str">
        <f t="shared" ca="1" si="101"/>
        <v/>
      </c>
      <c r="R235" s="39"/>
      <c r="V235" s="29">
        <v>41116</v>
      </c>
      <c r="W235" s="19">
        <f t="shared" ca="1" si="97"/>
        <v>1.1961045211335231E-2</v>
      </c>
      <c r="X235" s="17">
        <f t="shared" si="98"/>
        <v>2.2065907541969132E-2</v>
      </c>
    </row>
    <row r="236" spans="3:24">
      <c r="C236" s="29">
        <v>41117</v>
      </c>
      <c r="D236" s="19">
        <f ca="1">VLOOKUP(C236,MarketData!$B$7:$C$5000,2)</f>
        <v>726.44</v>
      </c>
      <c r="E236" s="17">
        <f>VLOOKUP('Beta-GARCH'!C236,MarketData!$E$7:$F$5000,2)</f>
        <v>76.089995999999999</v>
      </c>
      <c r="F236" s="17">
        <f t="shared" ca="1" si="94"/>
        <v>93.339158143598766</v>
      </c>
      <c r="G236" s="17">
        <f t="shared" si="95"/>
        <v>106.91302253514192</v>
      </c>
      <c r="H236" s="18" t="str">
        <f t="array" aca="1" ref="H236" ca="1">IF(ROW()-ROW($C$14)&gt;=$C$3,IF($C$8,_xlfn.COVARIANCE.P(OFFSET(E236,-$C$3+1,0):E236/OFFSET(E235,-$C$3+1,0):E235,OFFSET(D236,-$C$3+1,0):D236/OFFSET(D235,-$C$3+1,0):D235)/_xlfn.VAR.P(OFFSET(D236,-$C$3+1,0):D236/OFFSET(D235,-$C$3+1,0):D235),$C$9),"")</f>
        <v/>
      </c>
      <c r="I236" s="19" t="str">
        <f t="array" aca="1" ref="I236" ca="1">IF(ROW()-ROW($C$14)&gt;=$C$3,_xlfn.VAR.P(OFFSET(E236,-$C$3+1,0):E236/OFFSET(E235,-$C$3+1,0):E235),"")</f>
        <v/>
      </c>
      <c r="J236" s="19" t="str">
        <f t="array" aca="1" ref="J236" ca="1">IF(ROW()-ROW($C$14)&gt;=$C$3,_xlfn.VAR.P(OFFSET(D236,-$C$3+1,0):D236/OFFSET(D235,-$C$3+1,0):D235),"")</f>
        <v/>
      </c>
      <c r="K236" s="19" t="e">
        <f t="shared" ca="1" si="96"/>
        <v>#VALUE!</v>
      </c>
      <c r="L236" s="46" t="str">
        <f t="array" aca="1" ref="L236" ca="1">IF(ROW()-ROW($C$14)&lt;$C$3,"",IF(L235="",_xlfn.VAR.P(OFFSET(E236,-$C$3+1,0):E236/OFFSET(E235,-$C$3+1,0):E235),$C$4*L235+$C$5*(1-$C$4)*(E236/E235-1)^2+(1-$C$4)*(1-$C$5)*$C$6))</f>
        <v/>
      </c>
      <c r="M236" s="30" t="str">
        <f t="array" aca="1" ref="M236" ca="1">IF(ROW()-ROW($C$14)&gt;=$C$3,_xlfn.VAR.P(OFFSET(D236,-$C$3+1,0):D236/OFFSET(D235,-$C$3+1,0):D235)*H236^2,"")</f>
        <v/>
      </c>
      <c r="N236" s="17" t="str">
        <f t="shared" ca="1" si="99"/>
        <v/>
      </c>
      <c r="O236" s="18" t="str">
        <f t="shared" ca="1" si="100"/>
        <v/>
      </c>
      <c r="P236" s="18" t="str">
        <f t="shared" ca="1" si="93"/>
        <v/>
      </c>
      <c r="Q236" s="18" t="str">
        <f t="shared" ca="1" si="101"/>
        <v/>
      </c>
      <c r="R236" s="39"/>
      <c r="V236" s="29">
        <v>41117</v>
      </c>
      <c r="W236" s="19">
        <f t="shared" ca="1" si="97"/>
        <v>1.6127904211719057E-2</v>
      </c>
      <c r="X236" s="17">
        <f t="shared" si="98"/>
        <v>2.6716974406733707E-2</v>
      </c>
    </row>
    <row r="237" spans="3:24">
      <c r="C237" s="29">
        <v>41120</v>
      </c>
      <c r="D237" s="19">
        <f ca="1">VLOOKUP(C237,MarketData!$B$7:$C$5000,2)</f>
        <v>731.74</v>
      </c>
      <c r="E237" s="17">
        <f>VLOOKUP('Beta-GARCH'!C237,MarketData!$E$7:$F$5000,2)</f>
        <v>75.470000999999996</v>
      </c>
      <c r="F237" s="17">
        <f t="shared" ca="1" si="94"/>
        <v>94.020146990800285</v>
      </c>
      <c r="G237" s="17">
        <f t="shared" si="95"/>
        <v>106.04187596014833</v>
      </c>
      <c r="H237" s="18" t="str">
        <f t="array" aca="1" ref="H237" ca="1">IF(ROW()-ROW($C$14)&gt;=$C$3,IF($C$8,_xlfn.COVARIANCE.P(OFFSET(E237,-$C$3+1,0):E237/OFFSET(E236,-$C$3+1,0):E236,OFFSET(D237,-$C$3+1,0):D237/OFFSET(D236,-$C$3+1,0):D236)/_xlfn.VAR.P(OFFSET(D237,-$C$3+1,0):D237/OFFSET(D236,-$C$3+1,0):D236),$C$9),"")</f>
        <v/>
      </c>
      <c r="I237" s="19" t="str">
        <f t="array" aca="1" ref="I237" ca="1">IF(ROW()-ROW($C$14)&gt;=$C$3,_xlfn.VAR.P(OFFSET(E237,-$C$3+1,0):E237/OFFSET(E236,-$C$3+1,0):E236),"")</f>
        <v/>
      </c>
      <c r="J237" s="19" t="str">
        <f t="array" aca="1" ref="J237" ca="1">IF(ROW()-ROW($C$14)&gt;=$C$3,_xlfn.VAR.P(OFFSET(D237,-$C$3+1,0):D237/OFFSET(D236,-$C$3+1,0):D236),"")</f>
        <v/>
      </c>
      <c r="K237" s="19" t="e">
        <f t="shared" ca="1" si="96"/>
        <v>#VALUE!</v>
      </c>
      <c r="L237" s="46" t="str">
        <f t="array" aca="1" ref="L237" ca="1">IF(ROW()-ROW($C$14)&lt;$C$3,"",IF(L236="",_xlfn.VAR.P(OFFSET(E237,-$C$3+1,0):E237/OFFSET(E236,-$C$3+1,0):E236),$C$4*L236+$C$5*(1-$C$4)*(E237/E236-1)^2+(1-$C$4)*(1-$C$5)*$C$6))</f>
        <v/>
      </c>
      <c r="M237" s="30" t="str">
        <f t="array" aca="1" ref="M237" ca="1">IF(ROW()-ROW($C$14)&gt;=$C$3,_xlfn.VAR.P(OFFSET(D237,-$C$3+1,0):D237/OFFSET(D236,-$C$3+1,0):D236)*H237^2,"")</f>
        <v/>
      </c>
      <c r="N237" s="17" t="str">
        <f t="shared" ca="1" si="99"/>
        <v/>
      </c>
      <c r="O237" s="18" t="str">
        <f t="shared" ca="1" si="100"/>
        <v/>
      </c>
      <c r="P237" s="18" t="str">
        <f t="shared" ca="1" si="93"/>
        <v/>
      </c>
      <c r="Q237" s="18" t="str">
        <f t="shared" ca="1" si="101"/>
        <v/>
      </c>
      <c r="R237" s="39"/>
      <c r="V237" s="29">
        <v>41120</v>
      </c>
      <c r="W237" s="19">
        <f t="shared" ca="1" si="97"/>
        <v>7.2958537525467104E-3</v>
      </c>
      <c r="X237" s="17">
        <f t="shared" si="98"/>
        <v>-8.1481802154386163E-3</v>
      </c>
    </row>
    <row r="238" spans="3:24">
      <c r="C238" s="29">
        <v>41121</v>
      </c>
      <c r="D238" s="19">
        <f ca="1">VLOOKUP(C238,MarketData!$B$7:$C$5000,2)</f>
        <v>736.31</v>
      </c>
      <c r="E238" s="17">
        <f>VLOOKUP('Beta-GARCH'!C238,MarketData!$E$7:$F$5000,2)</f>
        <v>76.510002</v>
      </c>
      <c r="F238" s="17">
        <f t="shared" ca="1" si="94"/>
        <v>94.607339260934424</v>
      </c>
      <c r="G238" s="17">
        <f t="shared" si="95"/>
        <v>107.50316727562652</v>
      </c>
      <c r="H238" s="18" t="str">
        <f t="array" aca="1" ref="H238" ca="1">IF(ROW()-ROW($C$14)&gt;=$C$3,IF($C$8,_xlfn.COVARIANCE.P(OFFSET(E238,-$C$3+1,0):E238/OFFSET(E237,-$C$3+1,0):E237,OFFSET(D238,-$C$3+1,0):D238/OFFSET(D237,-$C$3+1,0):D237)/_xlfn.VAR.P(OFFSET(D238,-$C$3+1,0):D238/OFFSET(D237,-$C$3+1,0):D237),$C$9),"")</f>
        <v/>
      </c>
      <c r="I238" s="19" t="str">
        <f t="array" aca="1" ref="I238" ca="1">IF(ROW()-ROW($C$14)&gt;=$C$3,_xlfn.VAR.P(OFFSET(E238,-$C$3+1,0):E238/OFFSET(E237,-$C$3+1,0):E237),"")</f>
        <v/>
      </c>
      <c r="J238" s="19" t="str">
        <f t="array" aca="1" ref="J238" ca="1">IF(ROW()-ROW($C$14)&gt;=$C$3,_xlfn.VAR.P(OFFSET(D238,-$C$3+1,0):D238/OFFSET(D237,-$C$3+1,0):D237),"")</f>
        <v/>
      </c>
      <c r="K238" s="19" t="e">
        <f t="shared" ca="1" si="96"/>
        <v>#VALUE!</v>
      </c>
      <c r="L238" s="46" t="str">
        <f t="array" aca="1" ref="L238" ca="1">IF(ROW()-ROW($C$14)&lt;$C$3,"",IF(L237="",_xlfn.VAR.P(OFFSET(E238,-$C$3+1,0):E238/OFFSET(E237,-$C$3+1,0):E237),$C$4*L237+$C$5*(1-$C$4)*(E238/E237-1)^2+(1-$C$4)*(1-$C$5)*$C$6))</f>
        <v/>
      </c>
      <c r="M238" s="30" t="str">
        <f t="array" aca="1" ref="M238" ca="1">IF(ROW()-ROW($C$14)&gt;=$C$3,_xlfn.VAR.P(OFFSET(D238,-$C$3+1,0):D238/OFFSET(D237,-$C$3+1,0):D237)*H238^2,"")</f>
        <v/>
      </c>
      <c r="N238" s="17" t="str">
        <f t="shared" ca="1" si="99"/>
        <v/>
      </c>
      <c r="O238" s="18" t="str">
        <f t="shared" ca="1" si="100"/>
        <v/>
      </c>
      <c r="P238" s="18" t="str">
        <f t="shared" ca="1" si="93"/>
        <v/>
      </c>
      <c r="Q238" s="18" t="str">
        <f t="shared" ca="1" si="101"/>
        <v/>
      </c>
      <c r="R238" s="39"/>
      <c r="V238" s="29">
        <v>41121</v>
      </c>
      <c r="W238" s="19">
        <f t="shared" ca="1" si="97"/>
        <v>6.2453877060157925E-3</v>
      </c>
      <c r="X238" s="17">
        <f t="shared" si="98"/>
        <v>1.3780323124681138E-2</v>
      </c>
    </row>
    <row r="239" spans="3:24">
      <c r="C239" s="29">
        <v>41122</v>
      </c>
      <c r="D239" s="19">
        <f ca="1">VLOOKUP(C239,MarketData!$B$7:$C$5000,2)</f>
        <v>729.78</v>
      </c>
      <c r="E239" s="17">
        <f>VLOOKUP('Beta-GARCH'!C239,MarketData!$E$7:$F$5000,2)</f>
        <v>76.709998999999996</v>
      </c>
      <c r="F239" s="17">
        <f t="shared" ca="1" si="94"/>
        <v>93.768309605797469</v>
      </c>
      <c r="G239" s="17">
        <f t="shared" si="95"/>
        <v>107.78418035082711</v>
      </c>
      <c r="H239" s="18" t="str">
        <f t="array" aca="1" ref="H239" ca="1">IF(ROW()-ROW($C$14)&gt;=$C$3,IF($C$8,_xlfn.COVARIANCE.P(OFFSET(E239,-$C$3+1,0):E239/OFFSET(E238,-$C$3+1,0):E238,OFFSET(D239,-$C$3+1,0):D239/OFFSET(D238,-$C$3+1,0):D238)/_xlfn.VAR.P(OFFSET(D239,-$C$3+1,0):D239/OFFSET(D238,-$C$3+1,0):D238),$C$9),"")</f>
        <v/>
      </c>
      <c r="I239" s="19" t="str">
        <f t="array" aca="1" ref="I239" ca="1">IF(ROW()-ROW($C$14)&gt;=$C$3,_xlfn.VAR.P(OFFSET(E239,-$C$3+1,0):E239/OFFSET(E238,-$C$3+1,0):E238),"")</f>
        <v/>
      </c>
      <c r="J239" s="19" t="str">
        <f t="array" aca="1" ref="J239" ca="1">IF(ROW()-ROW($C$14)&gt;=$C$3,_xlfn.VAR.P(OFFSET(D239,-$C$3+1,0):D239/OFFSET(D238,-$C$3+1,0):D238),"")</f>
        <v/>
      </c>
      <c r="K239" s="19" t="e">
        <f t="shared" ca="1" si="96"/>
        <v>#VALUE!</v>
      </c>
      <c r="L239" s="46" t="str">
        <f t="array" aca="1" ref="L239" ca="1">IF(ROW()-ROW($C$14)&lt;$C$3,"",IF(L238="",_xlfn.VAR.P(OFFSET(E239,-$C$3+1,0):E239/OFFSET(E238,-$C$3+1,0):E238),$C$4*L238+$C$5*(1-$C$4)*(E239/E238-1)^2+(1-$C$4)*(1-$C$5)*$C$6))</f>
        <v/>
      </c>
      <c r="M239" s="30" t="str">
        <f t="array" aca="1" ref="M239" ca="1">IF(ROW()-ROW($C$14)&gt;=$C$3,_xlfn.VAR.P(OFFSET(D239,-$C$3+1,0):D239/OFFSET(D238,-$C$3+1,0):D238)*H239^2,"")</f>
        <v/>
      </c>
      <c r="N239" s="17" t="str">
        <f t="shared" ca="1" si="99"/>
        <v/>
      </c>
      <c r="O239" s="18" t="str">
        <f t="shared" ca="1" si="100"/>
        <v/>
      </c>
      <c r="P239" s="18" t="str">
        <f t="shared" ca="1" si="93"/>
        <v/>
      </c>
      <c r="Q239" s="18" t="str">
        <f t="shared" ca="1" si="101"/>
        <v/>
      </c>
      <c r="R239" s="39"/>
      <c r="V239" s="29">
        <v>41122</v>
      </c>
      <c r="W239" s="19">
        <f t="shared" ca="1" si="97"/>
        <v>-8.8685472151674993E-3</v>
      </c>
      <c r="X239" s="17">
        <f t="shared" si="98"/>
        <v>2.6139981018429292E-3</v>
      </c>
    </row>
    <row r="240" spans="3:24">
      <c r="C240" s="29">
        <v>41123</v>
      </c>
      <c r="D240" s="19">
        <f ca="1">VLOOKUP(C240,MarketData!$B$7:$C$5000,2)</f>
        <v>732.98</v>
      </c>
      <c r="E240" s="17">
        <f>VLOOKUP('Beta-GARCH'!C240,MarketData!$E$7:$F$5000,2)</f>
        <v>77.029999000000004</v>
      </c>
      <c r="F240" s="17">
        <f t="shared" ca="1" si="94"/>
        <v>94.179472683353112</v>
      </c>
      <c r="G240" s="17">
        <f t="shared" si="95"/>
        <v>108.23380801556304</v>
      </c>
      <c r="H240" s="18" t="str">
        <f t="array" aca="1" ref="H240" ca="1">IF(ROW()-ROW($C$14)&gt;=$C$3,IF($C$8,_xlfn.COVARIANCE.P(OFFSET(E240,-$C$3+1,0):E240/OFFSET(E239,-$C$3+1,0):E239,OFFSET(D240,-$C$3+1,0):D240/OFFSET(D239,-$C$3+1,0):D239)/_xlfn.VAR.P(OFFSET(D240,-$C$3+1,0):D240/OFFSET(D239,-$C$3+1,0):D239),$C$9),"")</f>
        <v/>
      </c>
      <c r="I240" s="19" t="str">
        <f t="array" aca="1" ref="I240" ca="1">IF(ROW()-ROW($C$14)&gt;=$C$3,_xlfn.VAR.P(OFFSET(E240,-$C$3+1,0):E240/OFFSET(E239,-$C$3+1,0):E239),"")</f>
        <v/>
      </c>
      <c r="J240" s="19" t="str">
        <f t="array" aca="1" ref="J240" ca="1">IF(ROW()-ROW($C$14)&gt;=$C$3,_xlfn.VAR.P(OFFSET(D240,-$C$3+1,0):D240/OFFSET(D239,-$C$3+1,0):D239),"")</f>
        <v/>
      </c>
      <c r="K240" s="19" t="e">
        <f t="shared" ca="1" si="96"/>
        <v>#VALUE!</v>
      </c>
      <c r="L240" s="46" t="str">
        <f t="array" aca="1" ref="L240" ca="1">IF(ROW()-ROW($C$14)&lt;$C$3,"",IF(L239="",_xlfn.VAR.P(OFFSET(E240,-$C$3+1,0):E240/OFFSET(E239,-$C$3+1,0):E239),$C$4*L239+$C$5*(1-$C$4)*(E240/E239-1)^2+(1-$C$4)*(1-$C$5)*$C$6))</f>
        <v/>
      </c>
      <c r="M240" s="30" t="str">
        <f t="array" aca="1" ref="M240" ca="1">IF(ROW()-ROW($C$14)&gt;=$C$3,_xlfn.VAR.P(OFFSET(D240,-$C$3+1,0):D240/OFFSET(D239,-$C$3+1,0):D239)*H240^2,"")</f>
        <v/>
      </c>
      <c r="N240" s="17" t="str">
        <f t="shared" ca="1" si="99"/>
        <v/>
      </c>
      <c r="O240" s="18" t="str">
        <f t="shared" ca="1" si="100"/>
        <v/>
      </c>
      <c r="P240" s="18" t="str">
        <f t="shared" ca="1" si="93"/>
        <v/>
      </c>
      <c r="Q240" s="18" t="str">
        <f t="shared" ca="1" si="101"/>
        <v/>
      </c>
      <c r="R240" s="39"/>
      <c r="V240" s="29">
        <v>41123</v>
      </c>
      <c r="W240" s="19">
        <f t="shared" ca="1" si="97"/>
        <v>4.3848831154595924E-3</v>
      </c>
      <c r="X240" s="17">
        <f t="shared" si="98"/>
        <v>4.1715552623069474E-3</v>
      </c>
    </row>
    <row r="241" spans="3:24">
      <c r="C241" s="29">
        <v>41124</v>
      </c>
      <c r="D241" s="19">
        <f ca="1">VLOOKUP(C241,MarketData!$B$7:$C$5000,2)</f>
        <v>723.94</v>
      </c>
      <c r="E241" s="17">
        <f>VLOOKUP('Beta-GARCH'!C241,MarketData!$E$7:$F$5000,2)</f>
        <v>81.059997999999993</v>
      </c>
      <c r="F241" s="17">
        <f t="shared" ca="1" si="94"/>
        <v>93.017936989258459</v>
      </c>
      <c r="G241" s="17">
        <f t="shared" si="95"/>
        <v>113.89630501324456</v>
      </c>
      <c r="H241" s="18" t="str">
        <f t="array" aca="1" ref="H241" ca="1">IF(ROW()-ROW($C$14)&gt;=$C$3,IF($C$8,_xlfn.COVARIANCE.P(OFFSET(E241,-$C$3+1,0):E241/OFFSET(E240,-$C$3+1,0):E240,OFFSET(D241,-$C$3+1,0):D241/OFFSET(D240,-$C$3+1,0):D240)/_xlfn.VAR.P(OFFSET(D241,-$C$3+1,0):D241/OFFSET(D240,-$C$3+1,0):D240),$C$9),"")</f>
        <v/>
      </c>
      <c r="I241" s="19" t="str">
        <f t="array" aca="1" ref="I241" ca="1">IF(ROW()-ROW($C$14)&gt;=$C$3,_xlfn.VAR.P(OFFSET(E241,-$C$3+1,0):E241/OFFSET(E240,-$C$3+1,0):E240),"")</f>
        <v/>
      </c>
      <c r="J241" s="19" t="str">
        <f t="array" aca="1" ref="J241" ca="1">IF(ROW()-ROW($C$14)&gt;=$C$3,_xlfn.VAR.P(OFFSET(D241,-$C$3+1,0):D241/OFFSET(D240,-$C$3+1,0):D240),"")</f>
        <v/>
      </c>
      <c r="K241" s="19" t="e">
        <f t="shared" ca="1" si="96"/>
        <v>#VALUE!</v>
      </c>
      <c r="L241" s="46" t="str">
        <f t="array" aca="1" ref="L241" ca="1">IF(ROW()-ROW($C$14)&lt;$C$3,"",IF(L240="",_xlfn.VAR.P(OFFSET(E241,-$C$3+1,0):E241/OFFSET(E240,-$C$3+1,0):E240),$C$4*L240+$C$5*(1-$C$4)*(E241/E240-1)^2+(1-$C$4)*(1-$C$5)*$C$6))</f>
        <v/>
      </c>
      <c r="M241" s="30" t="str">
        <f t="array" aca="1" ref="M241" ca="1">IF(ROW()-ROW($C$14)&gt;=$C$3,_xlfn.VAR.P(OFFSET(D241,-$C$3+1,0):D241/OFFSET(D240,-$C$3+1,0):D240)*H241^2,"")</f>
        <v/>
      </c>
      <c r="N241" s="17" t="str">
        <f t="shared" ca="1" si="99"/>
        <v/>
      </c>
      <c r="O241" s="18" t="str">
        <f t="shared" ca="1" si="100"/>
        <v/>
      </c>
      <c r="P241" s="18" t="str">
        <f t="shared" ca="1" si="93"/>
        <v/>
      </c>
      <c r="Q241" s="18" t="str">
        <f t="shared" ca="1" si="101"/>
        <v/>
      </c>
      <c r="R241" s="39"/>
      <c r="V241" s="29">
        <v>41124</v>
      </c>
      <c r="W241" s="19">
        <f t="shared" ca="1" si="97"/>
        <v>-1.2333215094545547E-2</v>
      </c>
      <c r="X241" s="17">
        <f t="shared" si="98"/>
        <v>5.2317266679439811E-2</v>
      </c>
    </row>
    <row r="242" spans="3:24">
      <c r="C242" s="29">
        <v>41127</v>
      </c>
      <c r="D242" s="19">
        <f ca="1">VLOOKUP(C242,MarketData!$B$7:$C$5000,2)</f>
        <v>735.73</v>
      </c>
      <c r="E242" s="17">
        <f>VLOOKUP('Beta-GARCH'!C242,MarketData!$E$7:$F$5000,2)</f>
        <v>80.75</v>
      </c>
      <c r="F242" s="17">
        <f t="shared" ca="1" si="94"/>
        <v>94.532815953127496</v>
      </c>
      <c r="G242" s="17">
        <f t="shared" si="95"/>
        <v>113.46073102320456</v>
      </c>
      <c r="H242" s="18" t="str">
        <f t="array" aca="1" ref="H242" ca="1">IF(ROW()-ROW($C$14)&gt;=$C$3,IF($C$8,_xlfn.COVARIANCE.P(OFFSET(E242,-$C$3+1,0):E242/OFFSET(E241,-$C$3+1,0):E241,OFFSET(D242,-$C$3+1,0):D242/OFFSET(D241,-$C$3+1,0):D241)/_xlfn.VAR.P(OFFSET(D242,-$C$3+1,0):D242/OFFSET(D241,-$C$3+1,0):D241),$C$9),"")</f>
        <v/>
      </c>
      <c r="I242" s="19" t="str">
        <f t="array" aca="1" ref="I242" ca="1">IF(ROW()-ROW($C$14)&gt;=$C$3,_xlfn.VAR.P(OFFSET(E242,-$C$3+1,0):E242/OFFSET(E241,-$C$3+1,0):E241),"")</f>
        <v/>
      </c>
      <c r="J242" s="19" t="str">
        <f t="array" aca="1" ref="J242" ca="1">IF(ROW()-ROW($C$14)&gt;=$C$3,_xlfn.VAR.P(OFFSET(D242,-$C$3+1,0):D242/OFFSET(D241,-$C$3+1,0):D241),"")</f>
        <v/>
      </c>
      <c r="K242" s="19" t="e">
        <f t="shared" ca="1" si="96"/>
        <v>#VALUE!</v>
      </c>
      <c r="L242" s="46" t="str">
        <f t="array" aca="1" ref="L242" ca="1">IF(ROW()-ROW($C$14)&lt;$C$3,"",IF(L241="",_xlfn.VAR.P(OFFSET(E242,-$C$3+1,0):E242/OFFSET(E241,-$C$3+1,0):E241),$C$4*L241+$C$5*(1-$C$4)*(E242/E241-1)^2+(1-$C$4)*(1-$C$5)*$C$6))</f>
        <v/>
      </c>
      <c r="M242" s="30" t="str">
        <f t="array" aca="1" ref="M242" ca="1">IF(ROW()-ROW($C$14)&gt;=$C$3,_xlfn.VAR.P(OFFSET(D242,-$C$3+1,0):D242/OFFSET(D241,-$C$3+1,0):D241)*H242^2,"")</f>
        <v/>
      </c>
      <c r="N242" s="17" t="str">
        <f t="shared" ca="1" si="99"/>
        <v/>
      </c>
      <c r="O242" s="18" t="str">
        <f t="shared" ca="1" si="100"/>
        <v/>
      </c>
      <c r="P242" s="18" t="str">
        <f t="shared" ca="1" si="93"/>
        <v/>
      </c>
      <c r="Q242" s="18" t="str">
        <f t="shared" ca="1" si="101"/>
        <v/>
      </c>
      <c r="R242" s="39"/>
      <c r="V242" s="29">
        <v>41127</v>
      </c>
      <c r="W242" s="19">
        <f t="shared" ca="1" si="97"/>
        <v>1.6285880045307621E-2</v>
      </c>
      <c r="X242" s="17">
        <f t="shared" si="98"/>
        <v>-3.8243030798000843E-3</v>
      </c>
    </row>
    <row r="243" spans="3:24">
      <c r="C243" s="29">
        <v>41128</v>
      </c>
      <c r="D243" s="19">
        <f ca="1">VLOOKUP(C243,MarketData!$B$7:$C$5000,2)</f>
        <v>743.7</v>
      </c>
      <c r="E243" s="17">
        <f>VLOOKUP('Beta-GARCH'!C243,MarketData!$E$7:$F$5000,2)</f>
        <v>81.690002000000007</v>
      </c>
      <c r="F243" s="17">
        <f t="shared" ca="1" si="94"/>
        <v>95.5568689931645</v>
      </c>
      <c r="G243" s="17">
        <f t="shared" si="95"/>
        <v>114.78151509853923</v>
      </c>
      <c r="H243" s="18" t="str">
        <f t="array" aca="1" ref="H243" ca="1">IF(ROW()-ROW($C$14)&gt;=$C$3,IF($C$8,_xlfn.COVARIANCE.P(OFFSET(E243,-$C$3+1,0):E243/OFFSET(E242,-$C$3+1,0):E242,OFFSET(D243,-$C$3+1,0):D243/OFFSET(D242,-$C$3+1,0):D242)/_xlfn.VAR.P(OFFSET(D243,-$C$3+1,0):D243/OFFSET(D242,-$C$3+1,0):D242),$C$9),"")</f>
        <v/>
      </c>
      <c r="I243" s="19" t="str">
        <f t="array" aca="1" ref="I243" ca="1">IF(ROW()-ROW($C$14)&gt;=$C$3,_xlfn.VAR.P(OFFSET(E243,-$C$3+1,0):E243/OFFSET(E242,-$C$3+1,0):E242),"")</f>
        <v/>
      </c>
      <c r="J243" s="19" t="str">
        <f t="array" aca="1" ref="J243" ca="1">IF(ROW()-ROW($C$14)&gt;=$C$3,_xlfn.VAR.P(OFFSET(D243,-$C$3+1,0):D243/OFFSET(D242,-$C$3+1,0):D242),"")</f>
        <v/>
      </c>
      <c r="K243" s="19" t="e">
        <f t="shared" ca="1" si="96"/>
        <v>#VALUE!</v>
      </c>
      <c r="L243" s="46" t="str">
        <f t="array" aca="1" ref="L243" ca="1">IF(ROW()-ROW($C$14)&lt;$C$3,"",IF(L242="",_xlfn.VAR.P(OFFSET(E243,-$C$3+1,0):E243/OFFSET(E242,-$C$3+1,0):E242),$C$4*L242+$C$5*(1-$C$4)*(E243/E242-1)^2+(1-$C$4)*(1-$C$5)*$C$6))</f>
        <v/>
      </c>
      <c r="M243" s="30" t="str">
        <f t="array" aca="1" ref="M243" ca="1">IF(ROW()-ROW($C$14)&gt;=$C$3,_xlfn.VAR.P(OFFSET(D243,-$C$3+1,0):D243/OFFSET(D242,-$C$3+1,0):D242)*H243^2,"")</f>
        <v/>
      </c>
      <c r="N243" s="17" t="str">
        <f t="shared" ca="1" si="99"/>
        <v/>
      </c>
      <c r="O243" s="18" t="str">
        <f t="shared" ca="1" si="100"/>
        <v/>
      </c>
      <c r="P243" s="18" t="str">
        <f t="shared" ca="1" si="93"/>
        <v/>
      </c>
      <c r="Q243" s="18" t="str">
        <f t="shared" ca="1" si="101"/>
        <v/>
      </c>
      <c r="R243" s="39"/>
      <c r="V243" s="29">
        <v>41128</v>
      </c>
      <c r="W243" s="19">
        <f t="shared" ca="1" si="97"/>
        <v>1.0832778329006532E-2</v>
      </c>
      <c r="X243" s="17">
        <f t="shared" si="98"/>
        <v>1.1640891640867013E-2</v>
      </c>
    </row>
    <row r="244" spans="3:24">
      <c r="C244" s="29">
        <v>41129</v>
      </c>
      <c r="D244" s="19">
        <f ca="1">VLOOKUP(C244,MarketData!$B$7:$C$5000,2)</f>
        <v>745.64</v>
      </c>
      <c r="E244" s="17">
        <f>VLOOKUP('Beta-GARCH'!C244,MarketData!$E$7:$F$5000,2)</f>
        <v>80.940002000000007</v>
      </c>
      <c r="F244" s="17">
        <f t="shared" ca="1" si="94"/>
        <v>95.806136608932604</v>
      </c>
      <c r="G244" s="17">
        <f t="shared" si="95"/>
        <v>113.72770025931442</v>
      </c>
      <c r="H244" s="18" t="str">
        <f t="array" aca="1" ref="H244" ca="1">IF(ROW()-ROW($C$14)&gt;=$C$3,IF($C$8,_xlfn.COVARIANCE.P(OFFSET(E244,-$C$3+1,0):E244/OFFSET(E243,-$C$3+1,0):E243,OFFSET(D244,-$C$3+1,0):D244/OFFSET(D243,-$C$3+1,0):D243)/_xlfn.VAR.P(OFFSET(D244,-$C$3+1,0):D244/OFFSET(D243,-$C$3+1,0):D243),$C$9),"")</f>
        <v/>
      </c>
      <c r="I244" s="19" t="str">
        <f t="array" aca="1" ref="I244" ca="1">IF(ROW()-ROW($C$14)&gt;=$C$3,_xlfn.VAR.P(OFFSET(E244,-$C$3+1,0):E244/OFFSET(E243,-$C$3+1,0):E243),"")</f>
        <v/>
      </c>
      <c r="J244" s="19" t="str">
        <f t="array" aca="1" ref="J244" ca="1">IF(ROW()-ROW($C$14)&gt;=$C$3,_xlfn.VAR.P(OFFSET(D244,-$C$3+1,0):D244/OFFSET(D243,-$C$3+1,0):D243),"")</f>
        <v/>
      </c>
      <c r="K244" s="19" t="e">
        <f t="shared" ca="1" si="96"/>
        <v>#VALUE!</v>
      </c>
      <c r="L244" s="46" t="str">
        <f t="array" aca="1" ref="L244" ca="1">IF(ROW()-ROW($C$14)&lt;$C$3,"",IF(L243="",_xlfn.VAR.P(OFFSET(E244,-$C$3+1,0):E244/OFFSET(E243,-$C$3+1,0):E243),$C$4*L243+$C$5*(1-$C$4)*(E244/E243-1)^2+(1-$C$4)*(1-$C$5)*$C$6))</f>
        <v/>
      </c>
      <c r="M244" s="30" t="str">
        <f t="array" aca="1" ref="M244" ca="1">IF(ROW()-ROW($C$14)&gt;=$C$3,_xlfn.VAR.P(OFFSET(D244,-$C$3+1,0):D244/OFFSET(D243,-$C$3+1,0):D243)*H244^2,"")</f>
        <v/>
      </c>
      <c r="N244" s="17" t="str">
        <f t="shared" ca="1" si="99"/>
        <v/>
      </c>
      <c r="O244" s="18" t="str">
        <f t="shared" ca="1" si="100"/>
        <v/>
      </c>
      <c r="P244" s="18" t="str">
        <f t="shared" ca="1" si="93"/>
        <v/>
      </c>
      <c r="Q244" s="18" t="str">
        <f t="shared" ca="1" si="101"/>
        <v/>
      </c>
      <c r="R244" s="39"/>
      <c r="V244" s="29">
        <v>41129</v>
      </c>
      <c r="W244" s="19">
        <f t="shared" ca="1" si="97"/>
        <v>2.608578727981703E-3</v>
      </c>
      <c r="X244" s="17">
        <f t="shared" si="98"/>
        <v>-9.1810500873779066E-3</v>
      </c>
    </row>
    <row r="245" spans="3:24">
      <c r="C245" s="29">
        <v>41130</v>
      </c>
      <c r="D245" s="19">
        <f ca="1">VLOOKUP(C245,MarketData!$B$7:$C$5000,2)</f>
        <v>751.84</v>
      </c>
      <c r="E245" s="17">
        <f>VLOOKUP('Beta-GARCH'!C245,MarketData!$E$7:$F$5000,2)</f>
        <v>81.559997999999993</v>
      </c>
      <c r="F245" s="17">
        <f t="shared" ca="1" si="94"/>
        <v>96.602765071696666</v>
      </c>
      <c r="G245" s="17">
        <f t="shared" si="95"/>
        <v>114.59884823939443</v>
      </c>
      <c r="H245" s="18" t="str">
        <f t="array" aca="1" ref="H245" ca="1">IF(ROW()-ROW($C$14)&gt;=$C$3,IF($C$8,_xlfn.COVARIANCE.P(OFFSET(E245,-$C$3+1,0):E245/OFFSET(E244,-$C$3+1,0):E244,OFFSET(D245,-$C$3+1,0):D245/OFFSET(D244,-$C$3+1,0):D244)/_xlfn.VAR.P(OFFSET(D245,-$C$3+1,0):D245/OFFSET(D244,-$C$3+1,0):D244),$C$9),"")</f>
        <v/>
      </c>
      <c r="I245" s="19" t="str">
        <f t="array" aca="1" ref="I245" ca="1">IF(ROW()-ROW($C$14)&gt;=$C$3,_xlfn.VAR.P(OFFSET(E245,-$C$3+1,0):E245/OFFSET(E244,-$C$3+1,0):E244),"")</f>
        <v/>
      </c>
      <c r="J245" s="19" t="str">
        <f t="array" aca="1" ref="J245" ca="1">IF(ROW()-ROW($C$14)&gt;=$C$3,_xlfn.VAR.P(OFFSET(D245,-$C$3+1,0):D245/OFFSET(D244,-$C$3+1,0):D244),"")</f>
        <v/>
      </c>
      <c r="K245" s="19" t="e">
        <f t="shared" ca="1" si="96"/>
        <v>#VALUE!</v>
      </c>
      <c r="L245" s="46" t="str">
        <f t="array" aca="1" ref="L245" ca="1">IF(ROW()-ROW($C$14)&lt;$C$3,"",IF(L244="",_xlfn.VAR.P(OFFSET(E245,-$C$3+1,0):E245/OFFSET(E244,-$C$3+1,0):E244),$C$4*L244+$C$5*(1-$C$4)*(E245/E244-1)^2+(1-$C$4)*(1-$C$5)*$C$6))</f>
        <v/>
      </c>
      <c r="M245" s="30" t="str">
        <f t="array" aca="1" ref="M245" ca="1">IF(ROW()-ROW($C$14)&gt;=$C$3,_xlfn.VAR.P(OFFSET(D245,-$C$3+1,0):D245/OFFSET(D244,-$C$3+1,0):D244)*H245^2,"")</f>
        <v/>
      </c>
      <c r="N245" s="17" t="str">
        <f t="shared" ca="1" si="99"/>
        <v/>
      </c>
      <c r="O245" s="18" t="str">
        <f t="shared" ca="1" si="100"/>
        <v/>
      </c>
      <c r="P245" s="18" t="str">
        <f t="shared" ca="1" si="93"/>
        <v/>
      </c>
      <c r="Q245" s="18" t="str">
        <f t="shared" ca="1" si="101"/>
        <v/>
      </c>
      <c r="R245" s="39"/>
      <c r="V245" s="29">
        <v>41130</v>
      </c>
      <c r="W245" s="19">
        <f t="shared" ca="1" si="97"/>
        <v>8.3150045598412436E-3</v>
      </c>
      <c r="X245" s="17">
        <f t="shared" si="98"/>
        <v>7.6599454494699071E-3</v>
      </c>
    </row>
    <row r="246" spans="3:24">
      <c r="C246" s="29">
        <v>41131</v>
      </c>
      <c r="D246" s="19">
        <f ca="1">VLOOKUP(C246,MarketData!$B$7:$C$5000,2)</f>
        <v>746.79</v>
      </c>
      <c r="E246" s="17">
        <f>VLOOKUP('Beta-GARCH'!C246,MarketData!$E$7:$F$5000,2)</f>
        <v>81.489998</v>
      </c>
      <c r="F246" s="17">
        <f t="shared" ca="1" si="94"/>
        <v>95.953898339929182</v>
      </c>
      <c r="G246" s="17">
        <f t="shared" si="95"/>
        <v>114.50049218773346</v>
      </c>
      <c r="H246" s="18" t="str">
        <f t="array" aca="1" ref="H246" ca="1">IF(ROW()-ROW($C$14)&gt;=$C$3,IF($C$8,_xlfn.COVARIANCE.P(OFFSET(E246,-$C$3+1,0):E246/OFFSET(E245,-$C$3+1,0):E245,OFFSET(D246,-$C$3+1,0):D246/OFFSET(D245,-$C$3+1,0):D245)/_xlfn.VAR.P(OFFSET(D246,-$C$3+1,0):D246/OFFSET(D245,-$C$3+1,0):D245),$C$9),"")</f>
        <v/>
      </c>
      <c r="I246" s="19" t="str">
        <f t="array" aca="1" ref="I246" ca="1">IF(ROW()-ROW($C$14)&gt;=$C$3,_xlfn.VAR.P(OFFSET(E246,-$C$3+1,0):E246/OFFSET(E245,-$C$3+1,0):E245),"")</f>
        <v/>
      </c>
      <c r="J246" s="19" t="str">
        <f t="array" aca="1" ref="J246" ca="1">IF(ROW()-ROW($C$14)&gt;=$C$3,_xlfn.VAR.P(OFFSET(D246,-$C$3+1,0):D246/OFFSET(D245,-$C$3+1,0):D245),"")</f>
        <v/>
      </c>
      <c r="K246" s="19" t="e">
        <f t="shared" ca="1" si="96"/>
        <v>#VALUE!</v>
      </c>
      <c r="L246" s="46" t="str">
        <f t="array" aca="1" ref="L246" ca="1">IF(ROW()-ROW($C$14)&lt;$C$3,"",IF(L245="",_xlfn.VAR.P(OFFSET(E246,-$C$3+1,0):E246/OFFSET(E245,-$C$3+1,0):E245),$C$4*L245+$C$5*(1-$C$4)*(E246/E245-1)^2+(1-$C$4)*(1-$C$5)*$C$6))</f>
        <v/>
      </c>
      <c r="M246" s="30" t="str">
        <f t="array" aca="1" ref="M246" ca="1">IF(ROW()-ROW($C$14)&gt;=$C$3,_xlfn.VAR.P(OFFSET(D246,-$C$3+1,0):D246/OFFSET(D245,-$C$3+1,0):D245)*H246^2,"")</f>
        <v/>
      </c>
      <c r="N246" s="17" t="str">
        <f t="shared" ca="1" si="99"/>
        <v/>
      </c>
      <c r="O246" s="18" t="str">
        <f t="shared" ca="1" si="100"/>
        <v/>
      </c>
      <c r="P246" s="18" t="str">
        <f t="shared" ca="1" si="93"/>
        <v/>
      </c>
      <c r="Q246" s="18" t="str">
        <f t="shared" ca="1" si="101"/>
        <v/>
      </c>
      <c r="R246" s="39"/>
      <c r="V246" s="29">
        <v>41131</v>
      </c>
      <c r="W246" s="19">
        <f t="shared" ca="1" si="97"/>
        <v>-6.7168546499255521E-3</v>
      </c>
      <c r="X246" s="17">
        <f t="shared" si="98"/>
        <v>-8.582638758769523E-4</v>
      </c>
    </row>
    <row r="247" spans="3:24">
      <c r="C247" s="29">
        <v>41134</v>
      </c>
      <c r="D247" s="19">
        <f ca="1">VLOOKUP(C247,MarketData!$B$7:$C$5000,2)</f>
        <v>746.95</v>
      </c>
      <c r="E247" s="17">
        <f>VLOOKUP('Beta-GARCH'!C247,MarketData!$E$7:$F$5000,2)</f>
        <v>80.989998</v>
      </c>
      <c r="F247" s="17">
        <f t="shared" ca="1" si="94"/>
        <v>95.974456493806983</v>
      </c>
      <c r="G247" s="17">
        <f t="shared" si="95"/>
        <v>113.79794896158357</v>
      </c>
      <c r="H247" s="18" t="str">
        <f t="array" aca="1" ref="H247" ca="1">IF(ROW()-ROW($C$14)&gt;=$C$3,IF($C$8,_xlfn.COVARIANCE.P(OFFSET(E247,-$C$3+1,0):E247/OFFSET(E246,-$C$3+1,0):E246,OFFSET(D247,-$C$3+1,0):D247/OFFSET(D246,-$C$3+1,0):D246)/_xlfn.VAR.P(OFFSET(D247,-$C$3+1,0):D247/OFFSET(D246,-$C$3+1,0):D246),$C$9),"")</f>
        <v/>
      </c>
      <c r="I247" s="19" t="str">
        <f t="array" aca="1" ref="I247" ca="1">IF(ROW()-ROW($C$14)&gt;=$C$3,_xlfn.VAR.P(OFFSET(E247,-$C$3+1,0):E247/OFFSET(E246,-$C$3+1,0):E246),"")</f>
        <v/>
      </c>
      <c r="J247" s="19" t="str">
        <f t="array" aca="1" ref="J247" ca="1">IF(ROW()-ROW($C$14)&gt;=$C$3,_xlfn.VAR.P(OFFSET(D247,-$C$3+1,0):D247/OFFSET(D246,-$C$3+1,0):D246),"")</f>
        <v/>
      </c>
      <c r="K247" s="19" t="e">
        <f t="shared" ca="1" si="96"/>
        <v>#VALUE!</v>
      </c>
      <c r="L247" s="46" t="str">
        <f t="array" aca="1" ref="L247" ca="1">IF(ROW()-ROW($C$14)&lt;$C$3,"",IF(L246="",_xlfn.VAR.P(OFFSET(E247,-$C$3+1,0):E247/OFFSET(E246,-$C$3+1,0):E246),$C$4*L246+$C$5*(1-$C$4)*(E247/E246-1)^2+(1-$C$4)*(1-$C$5)*$C$6))</f>
        <v/>
      </c>
      <c r="M247" s="30" t="str">
        <f t="array" aca="1" ref="M247" ca="1">IF(ROW()-ROW($C$14)&gt;=$C$3,_xlfn.VAR.P(OFFSET(D247,-$C$3+1,0):D247/OFFSET(D246,-$C$3+1,0):D246)*H247^2,"")</f>
        <v/>
      </c>
      <c r="N247" s="17" t="str">
        <f t="shared" ca="1" si="99"/>
        <v/>
      </c>
      <c r="O247" s="18" t="str">
        <f t="shared" ca="1" si="100"/>
        <v/>
      </c>
      <c r="P247" s="18" t="str">
        <f t="shared" ca="1" si="93"/>
        <v/>
      </c>
      <c r="Q247" s="18" t="str">
        <f t="shared" ca="1" si="101"/>
        <v/>
      </c>
      <c r="R247" s="39"/>
      <c r="V247" s="29">
        <v>41134</v>
      </c>
      <c r="W247" s="19">
        <f t="shared" ca="1" si="97"/>
        <v>2.1425032472333072E-4</v>
      </c>
      <c r="X247" s="17">
        <f t="shared" si="98"/>
        <v>-6.1357223250882997E-3</v>
      </c>
    </row>
    <row r="248" spans="3:24">
      <c r="C248" s="29">
        <v>41135</v>
      </c>
      <c r="D248" s="19">
        <f ca="1">VLOOKUP(C248,MarketData!$B$7:$C$5000,2)</f>
        <v>749.53</v>
      </c>
      <c r="E248" s="17">
        <f>VLOOKUP('Beta-GARCH'!C248,MarketData!$E$7:$F$5000,2)</f>
        <v>80.339995999999999</v>
      </c>
      <c r="F248" s="17">
        <f t="shared" ca="1" si="94"/>
        <v>96.305956725086205</v>
      </c>
      <c r="G248" s="17">
        <f t="shared" si="95"/>
        <v>112.88463995741583</v>
      </c>
      <c r="H248" s="18" t="str">
        <f t="array" aca="1" ref="H248" ca="1">IF(ROW()-ROW($C$14)&gt;=$C$3,IF($C$8,_xlfn.COVARIANCE.P(OFFSET(E248,-$C$3+1,0):E248/OFFSET(E247,-$C$3+1,0):E247,OFFSET(D248,-$C$3+1,0):D248/OFFSET(D247,-$C$3+1,0):D247)/_xlfn.VAR.P(OFFSET(D248,-$C$3+1,0):D248/OFFSET(D247,-$C$3+1,0):D247),$C$9),"")</f>
        <v/>
      </c>
      <c r="I248" s="19" t="str">
        <f t="array" aca="1" ref="I248" ca="1">IF(ROW()-ROW($C$14)&gt;=$C$3,_xlfn.VAR.P(OFFSET(E248,-$C$3+1,0):E248/OFFSET(E247,-$C$3+1,0):E247),"")</f>
        <v/>
      </c>
      <c r="J248" s="19" t="str">
        <f t="array" aca="1" ref="J248" ca="1">IF(ROW()-ROW($C$14)&gt;=$C$3,_xlfn.VAR.P(OFFSET(D248,-$C$3+1,0):D248/OFFSET(D247,-$C$3+1,0):D247),"")</f>
        <v/>
      </c>
      <c r="K248" s="19" t="e">
        <f t="shared" ca="1" si="96"/>
        <v>#VALUE!</v>
      </c>
      <c r="L248" s="46" t="str">
        <f t="array" aca="1" ref="L248" ca="1">IF(ROW()-ROW($C$14)&lt;$C$3,"",IF(L247="",_xlfn.VAR.P(OFFSET(E248,-$C$3+1,0):E248/OFFSET(E247,-$C$3+1,0):E247),$C$4*L247+$C$5*(1-$C$4)*(E248/E247-1)^2+(1-$C$4)*(1-$C$5)*$C$6))</f>
        <v/>
      </c>
      <c r="M248" s="30" t="str">
        <f t="array" aca="1" ref="M248" ca="1">IF(ROW()-ROW($C$14)&gt;=$C$3,_xlfn.VAR.P(OFFSET(D248,-$C$3+1,0):D248/OFFSET(D247,-$C$3+1,0):D247)*H248^2,"")</f>
        <v/>
      </c>
      <c r="N248" s="17" t="str">
        <f t="shared" ca="1" si="99"/>
        <v/>
      </c>
      <c r="O248" s="18" t="str">
        <f t="shared" ca="1" si="100"/>
        <v/>
      </c>
      <c r="P248" s="18" t="str">
        <f t="shared" ca="1" si="93"/>
        <v/>
      </c>
      <c r="Q248" s="18" t="str">
        <f t="shared" ca="1" si="101"/>
        <v/>
      </c>
      <c r="R248" s="39"/>
      <c r="V248" s="29">
        <v>41135</v>
      </c>
      <c r="W248" s="19">
        <f t="shared" ca="1" si="97"/>
        <v>3.4540464555858907E-3</v>
      </c>
      <c r="X248" s="17">
        <f t="shared" si="98"/>
        <v>-8.0257070755823667E-3</v>
      </c>
    </row>
    <row r="249" spans="3:24">
      <c r="C249" s="29">
        <v>41136</v>
      </c>
      <c r="D249" s="19">
        <f ca="1">VLOOKUP(C249,MarketData!$B$7:$C$5000,2)</f>
        <v>747.32</v>
      </c>
      <c r="E249" s="17">
        <f>VLOOKUP('Beta-GARCH'!C249,MarketData!$E$7:$F$5000,2)</f>
        <v>80.209998999999996</v>
      </c>
      <c r="F249" s="17">
        <f t="shared" ca="1" si="94"/>
        <v>96.021997224649354</v>
      </c>
      <c r="G249" s="17">
        <f t="shared" si="95"/>
        <v>112.70198293387621</v>
      </c>
      <c r="H249" s="18" t="str">
        <f t="array" aca="1" ref="H249" ca="1">IF(ROW()-ROW($C$14)&gt;=$C$3,IF($C$8,_xlfn.COVARIANCE.P(OFFSET(E249,-$C$3+1,0):E249/OFFSET(E248,-$C$3+1,0):E248,OFFSET(D249,-$C$3+1,0):D249/OFFSET(D248,-$C$3+1,0):D248)/_xlfn.VAR.P(OFFSET(D249,-$C$3+1,0):D249/OFFSET(D248,-$C$3+1,0):D248),$C$9),"")</f>
        <v/>
      </c>
      <c r="I249" s="19" t="str">
        <f t="array" aca="1" ref="I249" ca="1">IF(ROW()-ROW($C$14)&gt;=$C$3,_xlfn.VAR.P(OFFSET(E249,-$C$3+1,0):E249/OFFSET(E248,-$C$3+1,0):E248),"")</f>
        <v/>
      </c>
      <c r="J249" s="19" t="str">
        <f t="array" aca="1" ref="J249" ca="1">IF(ROW()-ROW($C$14)&gt;=$C$3,_xlfn.VAR.P(OFFSET(D249,-$C$3+1,0):D249/OFFSET(D248,-$C$3+1,0):D248),"")</f>
        <v/>
      </c>
      <c r="K249" s="19" t="e">
        <f t="shared" ca="1" si="96"/>
        <v>#VALUE!</v>
      </c>
      <c r="L249" s="46" t="str">
        <f t="array" aca="1" ref="L249" ca="1">IF(ROW()-ROW($C$14)&lt;$C$3,"",IF(L248="",_xlfn.VAR.P(OFFSET(E249,-$C$3+1,0):E249/OFFSET(E248,-$C$3+1,0):E248),$C$4*L248+$C$5*(1-$C$4)*(E249/E248-1)^2+(1-$C$4)*(1-$C$5)*$C$6))</f>
        <v/>
      </c>
      <c r="M249" s="30" t="str">
        <f t="array" aca="1" ref="M249" ca="1">IF(ROW()-ROW($C$14)&gt;=$C$3,_xlfn.VAR.P(OFFSET(D249,-$C$3+1,0):D249/OFFSET(D248,-$C$3+1,0):D248)*H249^2,"")</f>
        <v/>
      </c>
      <c r="N249" s="17" t="str">
        <f t="shared" ca="1" si="99"/>
        <v/>
      </c>
      <c r="O249" s="18" t="str">
        <f t="shared" ca="1" si="100"/>
        <v/>
      </c>
      <c r="P249" s="18" t="str">
        <f t="shared" ca="1" si="93"/>
        <v/>
      </c>
      <c r="Q249" s="18" t="str">
        <f t="shared" ca="1" si="101"/>
        <v/>
      </c>
      <c r="R249" s="39"/>
      <c r="V249" s="29">
        <v>41136</v>
      </c>
      <c r="W249" s="19">
        <f t="shared" ca="1" si="97"/>
        <v>-2.9485144023586596E-3</v>
      </c>
      <c r="X249" s="17">
        <f t="shared" si="98"/>
        <v>-1.6180857166087081E-3</v>
      </c>
    </row>
    <row r="250" spans="3:24">
      <c r="C250" s="29">
        <v>41137</v>
      </c>
      <c r="D250" s="19">
        <f ca="1">VLOOKUP(C250,MarketData!$B$7:$C$5000,2)</f>
        <v>759.12</v>
      </c>
      <c r="E250" s="17">
        <f>VLOOKUP('Beta-GARCH'!C250,MarketData!$E$7:$F$5000,2)</f>
        <v>82.309997999999993</v>
      </c>
      <c r="F250" s="17">
        <f t="shared" ca="1" si="94"/>
        <v>97.538161073135768</v>
      </c>
      <c r="G250" s="17">
        <f t="shared" si="95"/>
        <v>115.65266307861923</v>
      </c>
      <c r="H250" s="18" t="str">
        <f t="array" aca="1" ref="H250" ca="1">IF(ROW()-ROW($C$14)&gt;=$C$3,IF($C$8,_xlfn.COVARIANCE.P(OFFSET(E250,-$C$3+1,0):E250/OFFSET(E249,-$C$3+1,0):E249,OFFSET(D250,-$C$3+1,0):D250/OFFSET(D249,-$C$3+1,0):D249)/_xlfn.VAR.P(OFFSET(D250,-$C$3+1,0):D250/OFFSET(D249,-$C$3+1,0):D249),$C$9),"")</f>
        <v/>
      </c>
      <c r="I250" s="19" t="str">
        <f t="array" aca="1" ref="I250" ca="1">IF(ROW()-ROW($C$14)&gt;=$C$3,_xlfn.VAR.P(OFFSET(E250,-$C$3+1,0):E250/OFFSET(E249,-$C$3+1,0):E249),"")</f>
        <v/>
      </c>
      <c r="J250" s="19" t="str">
        <f t="array" aca="1" ref="J250" ca="1">IF(ROW()-ROW($C$14)&gt;=$C$3,_xlfn.VAR.P(OFFSET(D250,-$C$3+1,0):D250/OFFSET(D249,-$C$3+1,0):D249),"")</f>
        <v/>
      </c>
      <c r="K250" s="19" t="e">
        <f t="shared" ca="1" si="96"/>
        <v>#VALUE!</v>
      </c>
      <c r="L250" s="46" t="str">
        <f t="array" aca="1" ref="L250" ca="1">IF(ROW()-ROW($C$14)&lt;$C$3,"",IF(L249="",_xlfn.VAR.P(OFFSET(E250,-$C$3+1,0):E250/OFFSET(E249,-$C$3+1,0):E249),$C$4*L249+$C$5*(1-$C$4)*(E250/E249-1)^2+(1-$C$4)*(1-$C$5)*$C$6))</f>
        <v/>
      </c>
      <c r="M250" s="30" t="str">
        <f t="array" aca="1" ref="M250" ca="1">IF(ROW()-ROW($C$14)&gt;=$C$3,_xlfn.VAR.P(OFFSET(D250,-$C$3+1,0):D250/OFFSET(D249,-$C$3+1,0):D249)*H250^2,"")</f>
        <v/>
      </c>
      <c r="N250" s="17" t="str">
        <f t="shared" ca="1" si="99"/>
        <v/>
      </c>
      <c r="O250" s="18" t="str">
        <f t="shared" ca="1" si="100"/>
        <v/>
      </c>
      <c r="P250" s="18" t="str">
        <f t="shared" ca="1" si="93"/>
        <v/>
      </c>
      <c r="Q250" s="18" t="str">
        <f t="shared" ca="1" si="101"/>
        <v/>
      </c>
      <c r="R250" s="39"/>
      <c r="V250" s="29">
        <v>41137</v>
      </c>
      <c r="W250" s="19">
        <f t="shared" ca="1" si="97"/>
        <v>1.5789755392602745E-2</v>
      </c>
      <c r="X250" s="17">
        <f t="shared" si="98"/>
        <v>2.618126201447768E-2</v>
      </c>
    </row>
    <row r="251" spans="3:24">
      <c r="C251" s="29">
        <v>41138</v>
      </c>
      <c r="D251" s="19">
        <f ca="1">VLOOKUP(C251,MarketData!$B$7:$C$5000,2)</f>
        <v>765.81</v>
      </c>
      <c r="E251" s="17">
        <f>VLOOKUP('Beta-GARCH'!C251,MarketData!$E$7:$F$5000,2)</f>
        <v>82.57</v>
      </c>
      <c r="F251" s="17">
        <f t="shared" ca="1" si="94"/>
        <v>98.397748882150509</v>
      </c>
      <c r="G251" s="17">
        <f t="shared" si="95"/>
        <v>116.01798836639007</v>
      </c>
      <c r="H251" s="18" t="str">
        <f t="array" aca="1" ref="H251" ca="1">IF(ROW()-ROW($C$14)&gt;=$C$3,IF($C$8,_xlfn.COVARIANCE.P(OFFSET(E251,-$C$3+1,0):E251/OFFSET(E250,-$C$3+1,0):E250,OFFSET(D251,-$C$3+1,0):D251/OFFSET(D250,-$C$3+1,0):D250)/_xlfn.VAR.P(OFFSET(D251,-$C$3+1,0):D251/OFFSET(D250,-$C$3+1,0):D250),$C$9),"")</f>
        <v/>
      </c>
      <c r="I251" s="19" t="str">
        <f t="array" aca="1" ref="I251" ca="1">IF(ROW()-ROW($C$14)&gt;=$C$3,_xlfn.VAR.P(OFFSET(E251,-$C$3+1,0):E251/OFFSET(E250,-$C$3+1,0):E250),"")</f>
        <v/>
      </c>
      <c r="J251" s="19" t="str">
        <f t="array" aca="1" ref="J251" ca="1">IF(ROW()-ROW($C$14)&gt;=$C$3,_xlfn.VAR.P(OFFSET(D251,-$C$3+1,0):D251/OFFSET(D250,-$C$3+1,0):D250),"")</f>
        <v/>
      </c>
      <c r="K251" s="19" t="e">
        <f t="shared" ca="1" si="96"/>
        <v>#VALUE!</v>
      </c>
      <c r="L251" s="46" t="str">
        <f t="array" aca="1" ref="L251" ca="1">IF(ROW()-ROW($C$14)&lt;$C$3,"",IF(L250="",_xlfn.VAR.P(OFFSET(E251,-$C$3+1,0):E251/OFFSET(E250,-$C$3+1,0):E250),$C$4*L250+$C$5*(1-$C$4)*(E251/E250-1)^2+(1-$C$4)*(1-$C$5)*$C$6))</f>
        <v/>
      </c>
      <c r="M251" s="30" t="str">
        <f t="array" aca="1" ref="M251" ca="1">IF(ROW()-ROW($C$14)&gt;=$C$3,_xlfn.VAR.P(OFFSET(D251,-$C$3+1,0):D251/OFFSET(D250,-$C$3+1,0):D250)*H251^2,"")</f>
        <v/>
      </c>
      <c r="N251" s="17" t="str">
        <f t="shared" ca="1" si="99"/>
        <v/>
      </c>
      <c r="O251" s="18" t="str">
        <f t="shared" ca="1" si="100"/>
        <v/>
      </c>
      <c r="P251" s="18" t="str">
        <f t="shared" ca="1" si="93"/>
        <v/>
      </c>
      <c r="Q251" s="18" t="str">
        <f t="shared" ca="1" si="101"/>
        <v/>
      </c>
      <c r="R251" s="39"/>
      <c r="V251" s="29">
        <v>41138</v>
      </c>
      <c r="W251" s="19">
        <f t="shared" ca="1" si="97"/>
        <v>8.8128359152701563E-3</v>
      </c>
      <c r="X251" s="17">
        <f t="shared" si="98"/>
        <v>3.1588143156071613E-3</v>
      </c>
    </row>
    <row r="252" spans="3:24">
      <c r="C252" s="29">
        <v>41141</v>
      </c>
      <c r="D252" s="19">
        <f ca="1">VLOOKUP(C252,MarketData!$B$7:$C$5000,2)</f>
        <v>764.66</v>
      </c>
      <c r="E252" s="17">
        <f>VLOOKUP('Beta-GARCH'!C252,MarketData!$E$7:$F$5000,2)</f>
        <v>81.669998000000007</v>
      </c>
      <c r="F252" s="17">
        <f t="shared" ca="1" si="94"/>
        <v>98.24998715115396</v>
      </c>
      <c r="G252" s="17">
        <f t="shared" si="95"/>
        <v>114.75340774914743</v>
      </c>
      <c r="H252" s="18" t="str">
        <f t="array" aca="1" ref="H252" ca="1">IF(ROW()-ROW($C$14)&gt;=$C$3,IF($C$8,_xlfn.COVARIANCE.P(OFFSET(E252,-$C$3+1,0):E252/OFFSET(E251,-$C$3+1,0):E251,OFFSET(D252,-$C$3+1,0):D252/OFFSET(D251,-$C$3+1,0):D251)/_xlfn.VAR.P(OFFSET(D252,-$C$3+1,0):D252/OFFSET(D251,-$C$3+1,0):D251),$C$9),"")</f>
        <v/>
      </c>
      <c r="I252" s="19" t="str">
        <f t="array" aca="1" ref="I252" ca="1">IF(ROW()-ROW($C$14)&gt;=$C$3,_xlfn.VAR.P(OFFSET(E252,-$C$3+1,0):E252/OFFSET(E251,-$C$3+1,0):E251),"")</f>
        <v/>
      </c>
      <c r="J252" s="19" t="str">
        <f t="array" aca="1" ref="J252" ca="1">IF(ROW()-ROW($C$14)&gt;=$C$3,_xlfn.VAR.P(OFFSET(D252,-$C$3+1,0):D252/OFFSET(D251,-$C$3+1,0):D251),"")</f>
        <v/>
      </c>
      <c r="K252" s="19" t="e">
        <f t="shared" ca="1" si="96"/>
        <v>#VALUE!</v>
      </c>
      <c r="L252" s="46" t="str">
        <f t="array" aca="1" ref="L252" ca="1">IF(ROW()-ROW($C$14)&lt;$C$3,"",IF(L251="",_xlfn.VAR.P(OFFSET(E252,-$C$3+1,0):E252/OFFSET(E251,-$C$3+1,0):E251),$C$4*L251+$C$5*(1-$C$4)*(E252/E251-1)^2+(1-$C$4)*(1-$C$5)*$C$6))</f>
        <v/>
      </c>
      <c r="M252" s="30" t="str">
        <f t="array" aca="1" ref="M252" ca="1">IF(ROW()-ROW($C$14)&gt;=$C$3,_xlfn.VAR.P(OFFSET(D252,-$C$3+1,0):D252/OFFSET(D251,-$C$3+1,0):D251)*H252^2,"")</f>
        <v/>
      </c>
      <c r="N252" s="17" t="str">
        <f t="shared" ca="1" si="99"/>
        <v/>
      </c>
      <c r="O252" s="18" t="str">
        <f t="shared" ca="1" si="100"/>
        <v/>
      </c>
      <c r="P252" s="18" t="str">
        <f t="shared" ca="1" si="93"/>
        <v/>
      </c>
      <c r="Q252" s="18" t="str">
        <f t="shared" ca="1" si="101"/>
        <v/>
      </c>
      <c r="R252" s="39"/>
      <c r="V252" s="29">
        <v>41141</v>
      </c>
      <c r="W252" s="19">
        <f t="shared" ca="1" si="97"/>
        <v>-1.5016779618964859E-3</v>
      </c>
      <c r="X252" s="17">
        <f t="shared" si="98"/>
        <v>-1.0899866779701894E-2</v>
      </c>
    </row>
    <row r="253" spans="3:24">
      <c r="C253" s="29">
        <v>41142</v>
      </c>
      <c r="D253" s="19">
        <f ca="1">VLOOKUP(C253,MarketData!$B$7:$C$5000,2)</f>
        <v>765.26</v>
      </c>
      <c r="E253" s="17">
        <f>VLOOKUP('Beta-GARCH'!C253,MarketData!$E$7:$F$5000,2)</f>
        <v>81.900002000000001</v>
      </c>
      <c r="F253" s="17">
        <f t="shared" ca="1" si="94"/>
        <v>98.327080228195641</v>
      </c>
      <c r="G253" s="17">
        <f t="shared" si="95"/>
        <v>115.07658325352217</v>
      </c>
      <c r="H253" s="18" t="str">
        <f t="array" aca="1" ref="H253" ca="1">IF(ROW()-ROW($C$14)&gt;=$C$3,IF($C$8,_xlfn.COVARIANCE.P(OFFSET(E253,-$C$3+1,0):E253/OFFSET(E252,-$C$3+1,0):E252,OFFSET(D253,-$C$3+1,0):D253/OFFSET(D252,-$C$3+1,0):D252)/_xlfn.VAR.P(OFFSET(D253,-$C$3+1,0):D253/OFFSET(D252,-$C$3+1,0):D252),$C$9),"")</f>
        <v/>
      </c>
      <c r="I253" s="19" t="str">
        <f t="array" aca="1" ref="I253" ca="1">IF(ROW()-ROW($C$14)&gt;=$C$3,_xlfn.VAR.P(OFFSET(E253,-$C$3+1,0):E253/OFFSET(E252,-$C$3+1,0):E252),"")</f>
        <v/>
      </c>
      <c r="J253" s="19" t="str">
        <f t="array" aca="1" ref="J253" ca="1">IF(ROW()-ROW($C$14)&gt;=$C$3,_xlfn.VAR.P(OFFSET(D253,-$C$3+1,0):D253/OFFSET(D252,-$C$3+1,0):D252),"")</f>
        <v/>
      </c>
      <c r="K253" s="19" t="e">
        <f t="shared" ca="1" si="96"/>
        <v>#VALUE!</v>
      </c>
      <c r="L253" s="46" t="str">
        <f t="array" aca="1" ref="L253" ca="1">IF(ROW()-ROW($C$14)&lt;$C$3,"",IF(L252="",_xlfn.VAR.P(OFFSET(E253,-$C$3+1,0):E253/OFFSET(E252,-$C$3+1,0):E252),$C$4*L252+$C$5*(1-$C$4)*(E253/E252-1)^2+(1-$C$4)*(1-$C$5)*$C$6))</f>
        <v/>
      </c>
      <c r="M253" s="30" t="str">
        <f t="array" aca="1" ref="M253" ca="1">IF(ROW()-ROW($C$14)&gt;=$C$3,_xlfn.VAR.P(OFFSET(D253,-$C$3+1,0):D253/OFFSET(D252,-$C$3+1,0):D252)*H253^2,"")</f>
        <v/>
      </c>
      <c r="N253" s="17" t="str">
        <f t="shared" ca="1" si="99"/>
        <v/>
      </c>
      <c r="O253" s="18" t="str">
        <f t="shared" ca="1" si="100"/>
        <v/>
      </c>
      <c r="P253" s="18" t="str">
        <f t="shared" ca="1" si="93"/>
        <v/>
      </c>
      <c r="Q253" s="18" t="str">
        <f t="shared" ca="1" si="101"/>
        <v/>
      </c>
      <c r="R253" s="39"/>
      <c r="V253" s="29">
        <v>41142</v>
      </c>
      <c r="W253" s="19">
        <f t="shared" ca="1" si="97"/>
        <v>7.8466246436326159E-4</v>
      </c>
      <c r="X253" s="17">
        <f t="shared" si="98"/>
        <v>2.8162606297601478E-3</v>
      </c>
    </row>
    <row r="254" spans="3:24">
      <c r="C254" s="29">
        <v>41143</v>
      </c>
      <c r="D254" s="19">
        <f ca="1">VLOOKUP(C254,MarketData!$B$7:$C$5000,2)</f>
        <v>762.73</v>
      </c>
      <c r="E254" s="17">
        <f>VLOOKUP('Beta-GARCH'!C254,MarketData!$E$7:$F$5000,2)</f>
        <v>82.459998999999996</v>
      </c>
      <c r="F254" s="17">
        <f t="shared" ca="1" si="94"/>
        <v>98.002004420003232</v>
      </c>
      <c r="G254" s="17">
        <f t="shared" si="95"/>
        <v>115.86342745155066</v>
      </c>
      <c r="H254" s="18" t="str">
        <f t="array" aca="1" ref="H254" ca="1">IF(ROW()-ROW($C$14)&gt;=$C$3,IF($C$8,_xlfn.COVARIANCE.P(OFFSET(E254,-$C$3+1,0):E254/OFFSET(E253,-$C$3+1,0):E253,OFFSET(D254,-$C$3+1,0):D254/OFFSET(D253,-$C$3+1,0):D253)/_xlfn.VAR.P(OFFSET(D254,-$C$3+1,0):D254/OFFSET(D253,-$C$3+1,0):D253),$C$9),"")</f>
        <v/>
      </c>
      <c r="I254" s="19" t="str">
        <f t="array" aca="1" ref="I254" ca="1">IF(ROW()-ROW($C$14)&gt;=$C$3,_xlfn.VAR.P(OFFSET(E254,-$C$3+1,0):E254/OFFSET(E253,-$C$3+1,0):E253),"")</f>
        <v/>
      </c>
      <c r="J254" s="19" t="str">
        <f t="array" aca="1" ref="J254" ca="1">IF(ROW()-ROW($C$14)&gt;=$C$3,_xlfn.VAR.P(OFFSET(D254,-$C$3+1,0):D254/OFFSET(D253,-$C$3+1,0):D253),"")</f>
        <v/>
      </c>
      <c r="K254" s="19" t="e">
        <f t="shared" ca="1" si="96"/>
        <v>#VALUE!</v>
      </c>
      <c r="L254" s="46" t="str">
        <f t="array" aca="1" ref="L254" ca="1">IF(ROW()-ROW($C$14)&lt;$C$3,"",IF(L253="",_xlfn.VAR.P(OFFSET(E254,-$C$3+1,0):E254/OFFSET(E253,-$C$3+1,0):E253),$C$4*L253+$C$5*(1-$C$4)*(E254/E253-1)^2+(1-$C$4)*(1-$C$5)*$C$6))</f>
        <v/>
      </c>
      <c r="M254" s="30" t="str">
        <f t="array" aca="1" ref="M254" ca="1">IF(ROW()-ROW($C$14)&gt;=$C$3,_xlfn.VAR.P(OFFSET(D254,-$C$3+1,0):D254/OFFSET(D253,-$C$3+1,0):D253)*H254^2,"")</f>
        <v/>
      </c>
      <c r="N254" s="17" t="str">
        <f t="shared" ca="1" si="99"/>
        <v/>
      </c>
      <c r="O254" s="18" t="str">
        <f t="shared" ca="1" si="100"/>
        <v/>
      </c>
      <c r="P254" s="18" t="str">
        <f t="shared" ca="1" si="93"/>
        <v/>
      </c>
      <c r="Q254" s="18" t="str">
        <f t="shared" ca="1" si="101"/>
        <v/>
      </c>
      <c r="R254" s="39"/>
      <c r="V254" s="29">
        <v>41143</v>
      </c>
      <c r="W254" s="19">
        <f t="shared" ca="1" si="97"/>
        <v>-3.3060659122389202E-3</v>
      </c>
      <c r="X254" s="17">
        <f t="shared" si="98"/>
        <v>6.8375700405964857E-3</v>
      </c>
    </row>
    <row r="255" spans="3:24">
      <c r="C255" s="29">
        <v>41144</v>
      </c>
      <c r="D255" s="19">
        <f ca="1">VLOOKUP(C255,MarketData!$B$7:$C$5000,2)</f>
        <v>764.59</v>
      </c>
      <c r="E255" s="17">
        <f>VLOOKUP('Beta-GARCH'!C255,MarketData!$E$7:$F$5000,2)</f>
        <v>82.059997999999993</v>
      </c>
      <c r="F255" s="17">
        <f t="shared" ca="1" si="94"/>
        <v>98.24099295883245</v>
      </c>
      <c r="G255" s="17">
        <f t="shared" si="95"/>
        <v>115.30139146554431</v>
      </c>
      <c r="H255" s="18" t="str">
        <f t="array" aca="1" ref="H255" ca="1">IF(ROW()-ROW($C$14)&gt;=$C$3,IF($C$8,_xlfn.COVARIANCE.P(OFFSET(E255,-$C$3+1,0):E255/OFFSET(E254,-$C$3+1,0):E254,OFFSET(D255,-$C$3+1,0):D255/OFFSET(D254,-$C$3+1,0):D254)/_xlfn.VAR.P(OFFSET(D255,-$C$3+1,0):D255/OFFSET(D254,-$C$3+1,0):D254),$C$9),"")</f>
        <v/>
      </c>
      <c r="I255" s="19" t="str">
        <f t="array" aca="1" ref="I255" ca="1">IF(ROW()-ROW($C$14)&gt;=$C$3,_xlfn.VAR.P(OFFSET(E255,-$C$3+1,0):E255/OFFSET(E254,-$C$3+1,0):E254),"")</f>
        <v/>
      </c>
      <c r="J255" s="19" t="str">
        <f t="array" aca="1" ref="J255" ca="1">IF(ROW()-ROW($C$14)&gt;=$C$3,_xlfn.VAR.P(OFFSET(D255,-$C$3+1,0):D255/OFFSET(D254,-$C$3+1,0):D254),"")</f>
        <v/>
      </c>
      <c r="K255" s="19" t="e">
        <f t="shared" ca="1" si="96"/>
        <v>#VALUE!</v>
      </c>
      <c r="L255" s="46" t="str">
        <f t="array" aca="1" ref="L255" ca="1">IF(ROW()-ROW($C$14)&lt;$C$3,"",IF(L254="",_xlfn.VAR.P(OFFSET(E255,-$C$3+1,0):E255/OFFSET(E254,-$C$3+1,0):E254),$C$4*L254+$C$5*(1-$C$4)*(E255/E254-1)^2+(1-$C$4)*(1-$C$5)*$C$6))</f>
        <v/>
      </c>
      <c r="M255" s="30" t="str">
        <f t="array" aca="1" ref="M255" ca="1">IF(ROW()-ROW($C$14)&gt;=$C$3,_xlfn.VAR.P(OFFSET(D255,-$C$3+1,0):D255/OFFSET(D254,-$C$3+1,0):D254)*H255^2,"")</f>
        <v/>
      </c>
      <c r="N255" s="17" t="str">
        <f t="shared" ca="1" si="99"/>
        <v/>
      </c>
      <c r="O255" s="18" t="str">
        <f t="shared" ca="1" si="100"/>
        <v/>
      </c>
      <c r="P255" s="18" t="str">
        <f t="shared" ca="1" si="93"/>
        <v/>
      </c>
      <c r="Q255" s="18" t="str">
        <f t="shared" ca="1" si="101"/>
        <v/>
      </c>
      <c r="R255" s="39"/>
      <c r="V255" s="29">
        <v>41144</v>
      </c>
      <c r="W255" s="19">
        <f t="shared" ca="1" si="97"/>
        <v>2.4386086819714325E-3</v>
      </c>
      <c r="X255" s="17">
        <f t="shared" si="98"/>
        <v>-4.8508489552613332E-3</v>
      </c>
    </row>
    <row r="256" spans="3:24">
      <c r="C256" s="29">
        <v>41145</v>
      </c>
      <c r="D256" s="19">
        <f ca="1">VLOOKUP(C256,MarketData!$B$7:$C$5000,2)</f>
        <v>757.23</v>
      </c>
      <c r="E256" s="17">
        <f>VLOOKUP('Beta-GARCH'!C256,MarketData!$E$7:$F$5000,2)</f>
        <v>82.480002999999996</v>
      </c>
      <c r="F256" s="17">
        <f t="shared" ca="1" si="94"/>
        <v>97.29531788045449</v>
      </c>
      <c r="G256" s="17">
        <f t="shared" si="95"/>
        <v>115.89153480094247</v>
      </c>
      <c r="H256" s="18" t="str">
        <f t="array" aca="1" ref="H256" ca="1">IF(ROW()-ROW($C$14)&gt;=$C$3,IF($C$8,_xlfn.COVARIANCE.P(OFFSET(E256,-$C$3+1,0):E256/OFFSET(E255,-$C$3+1,0):E255,OFFSET(D256,-$C$3+1,0):D256/OFFSET(D255,-$C$3+1,0):D255)/_xlfn.VAR.P(OFFSET(D256,-$C$3+1,0):D256/OFFSET(D255,-$C$3+1,0):D255),$C$9),"")</f>
        <v/>
      </c>
      <c r="I256" s="19" t="str">
        <f t="array" aca="1" ref="I256" ca="1">IF(ROW()-ROW($C$14)&gt;=$C$3,_xlfn.VAR.P(OFFSET(E256,-$C$3+1,0):E256/OFFSET(E255,-$C$3+1,0):E255),"")</f>
        <v/>
      </c>
      <c r="J256" s="19" t="str">
        <f t="array" aca="1" ref="J256" ca="1">IF(ROW()-ROW($C$14)&gt;=$C$3,_xlfn.VAR.P(OFFSET(D256,-$C$3+1,0):D256/OFFSET(D255,-$C$3+1,0):D255),"")</f>
        <v/>
      </c>
      <c r="K256" s="19" t="e">
        <f t="shared" ca="1" si="96"/>
        <v>#VALUE!</v>
      </c>
      <c r="L256" s="46" t="str">
        <f t="array" aca="1" ref="L256" ca="1">IF(ROW()-ROW($C$14)&lt;$C$3,"",IF(L255="",_xlfn.VAR.P(OFFSET(E256,-$C$3+1,0):E256/OFFSET(E255,-$C$3+1,0):E255),$C$4*L255+$C$5*(1-$C$4)*(E256/E255-1)^2+(1-$C$4)*(1-$C$5)*$C$6))</f>
        <v/>
      </c>
      <c r="M256" s="30" t="str">
        <f t="array" aca="1" ref="M256" ca="1">IF(ROW()-ROW($C$14)&gt;=$C$3,_xlfn.VAR.P(OFFSET(D256,-$C$3+1,0):D256/OFFSET(D255,-$C$3+1,0):D255)*H256^2,"")</f>
        <v/>
      </c>
      <c r="N256" s="17" t="str">
        <f t="shared" ca="1" si="99"/>
        <v/>
      </c>
      <c r="O256" s="18" t="str">
        <f t="shared" ca="1" si="100"/>
        <v/>
      </c>
      <c r="P256" s="18" t="str">
        <f t="shared" ca="1" si="93"/>
        <v/>
      </c>
      <c r="Q256" s="18" t="str">
        <f t="shared" ca="1" si="101"/>
        <v/>
      </c>
      <c r="R256" s="39"/>
      <c r="V256" s="29">
        <v>41145</v>
      </c>
      <c r="W256" s="19">
        <f t="shared" ca="1" si="97"/>
        <v>-9.6260741050759879E-3</v>
      </c>
      <c r="X256" s="17">
        <f t="shared" si="98"/>
        <v>5.1182672463627732E-3</v>
      </c>
    </row>
    <row r="257" spans="3:24">
      <c r="C257" s="29">
        <v>41148</v>
      </c>
      <c r="D257" s="19">
        <f ca="1">VLOOKUP(C257,MarketData!$B$7:$C$5000,2)</f>
        <v>755.37</v>
      </c>
      <c r="E257" s="17">
        <f>VLOOKUP('Beta-GARCH'!C257,MarketData!$E$7:$F$5000,2)</f>
        <v>81.589995999999999</v>
      </c>
      <c r="F257" s="17">
        <f t="shared" ca="1" si="94"/>
        <v>97.056329341625272</v>
      </c>
      <c r="G257" s="17">
        <f t="shared" si="95"/>
        <v>114.64099802279053</v>
      </c>
      <c r="H257" s="18" t="str">
        <f t="array" aca="1" ref="H257" ca="1">IF(ROW()-ROW($C$14)&gt;=$C$3,IF($C$8,_xlfn.COVARIANCE.P(OFFSET(E257,-$C$3+1,0):E257/OFFSET(E256,-$C$3+1,0):E256,OFFSET(D257,-$C$3+1,0):D257/OFFSET(D256,-$C$3+1,0):D256)/_xlfn.VAR.P(OFFSET(D257,-$C$3+1,0):D257/OFFSET(D256,-$C$3+1,0):D256),$C$9),"")</f>
        <v/>
      </c>
      <c r="I257" s="19" t="str">
        <f t="array" aca="1" ref="I257" ca="1">IF(ROW()-ROW($C$14)&gt;=$C$3,_xlfn.VAR.P(OFFSET(E257,-$C$3+1,0):E257/OFFSET(E256,-$C$3+1,0):E256),"")</f>
        <v/>
      </c>
      <c r="J257" s="19" t="str">
        <f t="array" aca="1" ref="J257" ca="1">IF(ROW()-ROW($C$14)&gt;=$C$3,_xlfn.VAR.P(OFFSET(D257,-$C$3+1,0):D257/OFFSET(D256,-$C$3+1,0):D256),"")</f>
        <v/>
      </c>
      <c r="K257" s="19" t="e">
        <f t="shared" ca="1" si="96"/>
        <v>#VALUE!</v>
      </c>
      <c r="L257" s="46" t="str">
        <f t="array" aca="1" ref="L257" ca="1">IF(ROW()-ROW($C$14)&lt;$C$3,"",IF(L256="",_xlfn.VAR.P(OFFSET(E257,-$C$3+1,0):E257/OFFSET(E256,-$C$3+1,0):E256),$C$4*L256+$C$5*(1-$C$4)*(E257/E256-1)^2+(1-$C$4)*(1-$C$5)*$C$6))</f>
        <v/>
      </c>
      <c r="M257" s="30" t="str">
        <f t="array" aca="1" ref="M257" ca="1">IF(ROW()-ROW($C$14)&gt;=$C$3,_xlfn.VAR.P(OFFSET(D257,-$C$3+1,0):D257/OFFSET(D256,-$C$3+1,0):D256)*H257^2,"")</f>
        <v/>
      </c>
      <c r="N257" s="17" t="str">
        <f t="shared" ca="1" si="99"/>
        <v/>
      </c>
      <c r="O257" s="18" t="str">
        <f t="shared" ca="1" si="100"/>
        <v/>
      </c>
      <c r="P257" s="18" t="str">
        <f t="shared" ca="1" si="93"/>
        <v/>
      </c>
      <c r="Q257" s="18" t="str">
        <f t="shared" ca="1" si="101"/>
        <v/>
      </c>
      <c r="R257" s="39"/>
      <c r="V257" s="29">
        <v>41148</v>
      </c>
      <c r="W257" s="19">
        <f t="shared" ca="1" si="97"/>
        <v>-2.4563210649340972E-3</v>
      </c>
      <c r="X257" s="17">
        <f t="shared" si="98"/>
        <v>-1.0790579141952694E-2</v>
      </c>
    </row>
    <row r="258" spans="3:24">
      <c r="C258" s="29">
        <v>41149</v>
      </c>
      <c r="D258" s="19">
        <f ca="1">VLOOKUP(C258,MarketData!$B$7:$C$5000,2)</f>
        <v>746.3</v>
      </c>
      <c r="E258" s="17">
        <f>VLOOKUP('Beta-GARCH'!C258,MarketData!$E$7:$F$5000,2)</f>
        <v>80.889999000000003</v>
      </c>
      <c r="F258" s="17">
        <f t="shared" ca="1" si="94"/>
        <v>95.890938993678503</v>
      </c>
      <c r="G258" s="17">
        <f t="shared" si="95"/>
        <v>113.65744172144008</v>
      </c>
      <c r="H258" s="18" t="str">
        <f t="array" aca="1" ref="H258" ca="1">IF(ROW()-ROW($C$14)&gt;=$C$3,IF($C$8,_xlfn.COVARIANCE.P(OFFSET(E258,-$C$3+1,0):E258/OFFSET(E257,-$C$3+1,0):E257,OFFSET(D258,-$C$3+1,0):D258/OFFSET(D257,-$C$3+1,0):D257)/_xlfn.VAR.P(OFFSET(D258,-$C$3+1,0):D258/OFFSET(D257,-$C$3+1,0):D257),$C$9),"")</f>
        <v/>
      </c>
      <c r="I258" s="19" t="str">
        <f t="array" aca="1" ref="I258" ca="1">IF(ROW()-ROW($C$14)&gt;=$C$3,_xlfn.VAR.P(OFFSET(E258,-$C$3+1,0):E258/OFFSET(E257,-$C$3+1,0):E257),"")</f>
        <v/>
      </c>
      <c r="J258" s="19" t="str">
        <f t="array" aca="1" ref="J258" ca="1">IF(ROW()-ROW($C$14)&gt;=$C$3,_xlfn.VAR.P(OFFSET(D258,-$C$3+1,0):D258/OFFSET(D257,-$C$3+1,0):D257),"")</f>
        <v/>
      </c>
      <c r="K258" s="19" t="e">
        <f t="shared" ca="1" si="96"/>
        <v>#VALUE!</v>
      </c>
      <c r="L258" s="46" t="str">
        <f t="array" aca="1" ref="L258" ca="1">IF(ROW()-ROW($C$14)&lt;$C$3,"",IF(L257="",_xlfn.VAR.P(OFFSET(E258,-$C$3+1,0):E258/OFFSET(E257,-$C$3+1,0):E257),$C$4*L257+$C$5*(1-$C$4)*(E258/E257-1)^2+(1-$C$4)*(1-$C$5)*$C$6))</f>
        <v/>
      </c>
      <c r="M258" s="30" t="str">
        <f t="array" aca="1" ref="M258" ca="1">IF(ROW()-ROW($C$14)&gt;=$C$3,_xlfn.VAR.P(OFFSET(D258,-$C$3+1,0):D258/OFFSET(D257,-$C$3+1,0):D257)*H258^2,"")</f>
        <v/>
      </c>
      <c r="N258" s="17" t="str">
        <f t="shared" ca="1" si="99"/>
        <v/>
      </c>
      <c r="O258" s="18" t="str">
        <f t="shared" ca="1" si="100"/>
        <v/>
      </c>
      <c r="P258" s="18" t="str">
        <f t="shared" ca="1" si="93"/>
        <v/>
      </c>
      <c r="Q258" s="18" t="str">
        <f t="shared" ca="1" si="101"/>
        <v/>
      </c>
      <c r="R258" s="39"/>
      <c r="V258" s="29">
        <v>41149</v>
      </c>
      <c r="W258" s="19">
        <f t="shared" ca="1" si="97"/>
        <v>-1.2007360631213881E-2</v>
      </c>
      <c r="X258" s="17">
        <f t="shared" si="98"/>
        <v>-8.5794464311531593E-3</v>
      </c>
    </row>
    <row r="259" spans="3:24">
      <c r="C259" s="29">
        <v>41150</v>
      </c>
      <c r="D259" s="19">
        <f ca="1">VLOOKUP(C259,MarketData!$B$7:$C$5000,2)</f>
        <v>750.03</v>
      </c>
      <c r="E259" s="17">
        <f>VLOOKUP('Beta-GARCH'!C259,MarketData!$E$7:$F$5000,2)</f>
        <v>81</v>
      </c>
      <c r="F259" s="17">
        <f t="shared" ca="1" si="94"/>
        <v>96.370200955954303</v>
      </c>
      <c r="G259" s="17">
        <f t="shared" si="95"/>
        <v>113.8120026362795</v>
      </c>
      <c r="H259" s="18" t="str">
        <f t="array" aca="1" ref="H259" ca="1">IF(ROW()-ROW($C$14)&gt;=$C$3,IF($C$8,_xlfn.COVARIANCE.P(OFFSET(E259,-$C$3+1,0):E259/OFFSET(E258,-$C$3+1,0):E258,OFFSET(D259,-$C$3+1,0):D259/OFFSET(D258,-$C$3+1,0):D258)/_xlfn.VAR.P(OFFSET(D259,-$C$3+1,0):D259/OFFSET(D258,-$C$3+1,0):D258),$C$9),"")</f>
        <v/>
      </c>
      <c r="I259" s="19" t="str">
        <f t="array" aca="1" ref="I259" ca="1">IF(ROW()-ROW($C$14)&gt;=$C$3,_xlfn.VAR.P(OFFSET(E259,-$C$3+1,0):E259/OFFSET(E258,-$C$3+1,0):E258),"")</f>
        <v/>
      </c>
      <c r="J259" s="19" t="str">
        <f t="array" aca="1" ref="J259" ca="1">IF(ROW()-ROW($C$14)&gt;=$C$3,_xlfn.VAR.P(OFFSET(D259,-$C$3+1,0):D259/OFFSET(D258,-$C$3+1,0):D258),"")</f>
        <v/>
      </c>
      <c r="K259" s="19" t="e">
        <f t="shared" ca="1" si="96"/>
        <v>#VALUE!</v>
      </c>
      <c r="L259" s="46" t="str">
        <f t="array" aca="1" ref="L259" ca="1">IF(ROW()-ROW($C$14)&lt;$C$3,"",IF(L258="",_xlfn.VAR.P(OFFSET(E259,-$C$3+1,0):E259/OFFSET(E258,-$C$3+1,0):E258),$C$4*L258+$C$5*(1-$C$4)*(E259/E258-1)^2+(1-$C$4)*(1-$C$5)*$C$6))</f>
        <v/>
      </c>
      <c r="M259" s="30" t="str">
        <f t="array" aca="1" ref="M259" ca="1">IF(ROW()-ROW($C$14)&gt;=$C$3,_xlfn.VAR.P(OFFSET(D259,-$C$3+1,0):D259/OFFSET(D258,-$C$3+1,0):D258)*H259^2,"")</f>
        <v/>
      </c>
      <c r="N259" s="17" t="str">
        <f t="shared" ca="1" si="99"/>
        <v/>
      </c>
      <c r="O259" s="18" t="str">
        <f t="shared" ca="1" si="100"/>
        <v/>
      </c>
      <c r="P259" s="18" t="str">
        <f t="shared" ca="1" si="93"/>
        <v/>
      </c>
      <c r="Q259" s="18" t="str">
        <f t="shared" ca="1" si="101"/>
        <v/>
      </c>
      <c r="R259" s="39"/>
      <c r="V259" s="29">
        <v>41150</v>
      </c>
      <c r="W259" s="19">
        <f t="shared" ca="1" si="97"/>
        <v>4.9979900844163705E-3</v>
      </c>
      <c r="X259" s="17">
        <f t="shared" si="98"/>
        <v>1.3598838096164911E-3</v>
      </c>
    </row>
    <row r="260" spans="3:24">
      <c r="C260" s="29">
        <v>41151</v>
      </c>
      <c r="D260" s="19">
        <f ca="1">VLOOKUP(C260,MarketData!$B$7:$C$5000,2)</f>
        <v>743.79</v>
      </c>
      <c r="E260" s="17">
        <f>VLOOKUP('Beta-GARCH'!C260,MarketData!$E$7:$F$5000,2)</f>
        <v>80.230002999999996</v>
      </c>
      <c r="F260" s="17">
        <f t="shared" ca="1" si="94"/>
        <v>95.568432954720805</v>
      </c>
      <c r="G260" s="17">
        <f t="shared" si="95"/>
        <v>112.73009028326804</v>
      </c>
      <c r="H260" s="18" t="str">
        <f t="array" aca="1" ref="H260" ca="1">IF(ROW()-ROW($C$14)&gt;=$C$3,IF($C$8,_xlfn.COVARIANCE.P(OFFSET(E260,-$C$3+1,0):E260/OFFSET(E259,-$C$3+1,0):E259,OFFSET(D260,-$C$3+1,0):D260/OFFSET(D259,-$C$3+1,0):D259)/_xlfn.VAR.P(OFFSET(D260,-$C$3+1,0):D260/OFFSET(D259,-$C$3+1,0):D259),$C$9),"")</f>
        <v/>
      </c>
      <c r="I260" s="19" t="str">
        <f t="array" aca="1" ref="I260" ca="1">IF(ROW()-ROW($C$14)&gt;=$C$3,_xlfn.VAR.P(OFFSET(E260,-$C$3+1,0):E260/OFFSET(E259,-$C$3+1,0):E259),"")</f>
        <v/>
      </c>
      <c r="J260" s="19" t="str">
        <f t="array" aca="1" ref="J260" ca="1">IF(ROW()-ROW($C$14)&gt;=$C$3,_xlfn.VAR.P(OFFSET(D260,-$C$3+1,0):D260/OFFSET(D259,-$C$3+1,0):D259),"")</f>
        <v/>
      </c>
      <c r="K260" s="19" t="e">
        <f t="shared" ca="1" si="96"/>
        <v>#VALUE!</v>
      </c>
      <c r="L260" s="46" t="str">
        <f t="array" aca="1" ref="L260" ca="1">IF(ROW()-ROW($C$14)&lt;$C$3,"",IF(L259="",_xlfn.VAR.P(OFFSET(E260,-$C$3+1,0):E260/OFFSET(E259,-$C$3+1,0):E259),$C$4*L259+$C$5*(1-$C$4)*(E260/E259-1)^2+(1-$C$4)*(1-$C$5)*$C$6))</f>
        <v/>
      </c>
      <c r="M260" s="30" t="str">
        <f t="array" aca="1" ref="M260" ca="1">IF(ROW()-ROW($C$14)&gt;=$C$3,_xlfn.VAR.P(OFFSET(D260,-$C$3+1,0):D260/OFFSET(D259,-$C$3+1,0):D259)*H260^2,"")</f>
        <v/>
      </c>
      <c r="N260" s="17" t="str">
        <f t="shared" ca="1" si="99"/>
        <v/>
      </c>
      <c r="O260" s="18" t="str">
        <f t="shared" ca="1" si="100"/>
        <v/>
      </c>
      <c r="P260" s="18" t="str">
        <f t="shared" ca="1" si="93"/>
        <v/>
      </c>
      <c r="Q260" s="18" t="str">
        <f t="shared" ca="1" si="101"/>
        <v/>
      </c>
      <c r="R260" s="39"/>
      <c r="V260" s="29">
        <v>41151</v>
      </c>
      <c r="W260" s="19">
        <f t="shared" ca="1" si="97"/>
        <v>-8.3196672133114546E-3</v>
      </c>
      <c r="X260" s="17">
        <f t="shared" si="98"/>
        <v>-9.5061358024691733E-3</v>
      </c>
    </row>
    <row r="261" spans="3:24">
      <c r="C261" s="29">
        <v>41152</v>
      </c>
      <c r="D261" s="19">
        <f ca="1">VLOOKUP(C261,MarketData!$B$7:$C$5000,2)</f>
        <v>731.64</v>
      </c>
      <c r="E261" s="17">
        <f>VLOOKUP('Beta-GARCH'!C261,MarketData!$E$7:$F$5000,2)</f>
        <v>79.620002999999997</v>
      </c>
      <c r="F261" s="17">
        <f t="shared" ca="1" si="94"/>
        <v>94.007298144626759</v>
      </c>
      <c r="G261" s="17">
        <f t="shared" si="95"/>
        <v>111.87298754736518</v>
      </c>
      <c r="H261" s="18" t="str">
        <f t="array" aca="1" ref="H261" ca="1">IF(ROW()-ROW($C$14)&gt;=$C$3,IF($C$8,_xlfn.COVARIANCE.P(OFFSET(E261,-$C$3+1,0):E261/OFFSET(E260,-$C$3+1,0):E260,OFFSET(D261,-$C$3+1,0):D261/OFFSET(D260,-$C$3+1,0):D260)/_xlfn.VAR.P(OFFSET(D261,-$C$3+1,0):D261/OFFSET(D260,-$C$3+1,0):D260),$C$9),"")</f>
        <v/>
      </c>
      <c r="I261" s="19" t="str">
        <f t="array" aca="1" ref="I261" ca="1">IF(ROW()-ROW($C$14)&gt;=$C$3,_xlfn.VAR.P(OFFSET(E261,-$C$3+1,0):E261/OFFSET(E260,-$C$3+1,0):E260),"")</f>
        <v/>
      </c>
      <c r="J261" s="19" t="str">
        <f t="array" aca="1" ref="J261" ca="1">IF(ROW()-ROW($C$14)&gt;=$C$3,_xlfn.VAR.P(OFFSET(D261,-$C$3+1,0):D261/OFFSET(D260,-$C$3+1,0):D260),"")</f>
        <v/>
      </c>
      <c r="K261" s="19" t="e">
        <f t="shared" ca="1" si="96"/>
        <v>#VALUE!</v>
      </c>
      <c r="L261" s="46" t="str">
        <f t="array" aca="1" ref="L261" ca="1">IF(ROW()-ROW($C$14)&lt;$C$3,"",IF(L260="",_xlfn.VAR.P(OFFSET(E261,-$C$3+1,0):E261/OFFSET(E260,-$C$3+1,0):E260),$C$4*L260+$C$5*(1-$C$4)*(E261/E260-1)^2+(1-$C$4)*(1-$C$5)*$C$6))</f>
        <v/>
      </c>
      <c r="M261" s="30" t="str">
        <f t="array" aca="1" ref="M261" ca="1">IF(ROW()-ROW($C$14)&gt;=$C$3,_xlfn.VAR.P(OFFSET(D261,-$C$3+1,0):D261/OFFSET(D260,-$C$3+1,0):D260)*H261^2,"")</f>
        <v/>
      </c>
      <c r="N261" s="17" t="str">
        <f t="shared" ca="1" si="99"/>
        <v/>
      </c>
      <c r="O261" s="18" t="str">
        <f t="shared" ca="1" si="100"/>
        <v/>
      </c>
      <c r="P261" s="18" t="str">
        <f t="shared" ca="1" si="93"/>
        <v/>
      </c>
      <c r="Q261" s="18" t="str">
        <f t="shared" ca="1" si="101"/>
        <v/>
      </c>
      <c r="R261" s="39"/>
      <c r="V261" s="29">
        <v>41152</v>
      </c>
      <c r="W261" s="19">
        <f t="shared" ca="1" si="97"/>
        <v>-1.6335255919009417E-2</v>
      </c>
      <c r="X261" s="17">
        <f t="shared" si="98"/>
        <v>-7.6031406854116801E-3</v>
      </c>
    </row>
    <row r="262" spans="3:24">
      <c r="C262" s="29">
        <v>41155</v>
      </c>
      <c r="D262" s="19">
        <f ca="1">VLOOKUP(C262,MarketData!$B$7:$C$5000,2)</f>
        <v>728.63</v>
      </c>
      <c r="E262" s="17">
        <f>VLOOKUP('Beta-GARCH'!C262,MarketData!$E$7:$F$5000,2)</f>
        <v>79.620002999999997</v>
      </c>
      <c r="F262" s="17">
        <f t="shared" ca="1" si="94"/>
        <v>93.620547874800977</v>
      </c>
      <c r="G262" s="17">
        <f t="shared" si="95"/>
        <v>111.87298754736518</v>
      </c>
      <c r="H262" s="18" t="str">
        <f t="array" aca="1" ref="H262" ca="1">IF(ROW()-ROW($C$14)&gt;=$C$3,IF($C$8,_xlfn.COVARIANCE.P(OFFSET(E262,-$C$3+1,0):E262/OFFSET(E261,-$C$3+1,0):E261,OFFSET(D262,-$C$3+1,0):D262/OFFSET(D261,-$C$3+1,0):D261)/_xlfn.VAR.P(OFFSET(D262,-$C$3+1,0):D262/OFFSET(D261,-$C$3+1,0):D261),$C$9),"")</f>
        <v/>
      </c>
      <c r="I262" s="19" t="str">
        <f t="array" aca="1" ref="I262" ca="1">IF(ROW()-ROW($C$14)&gt;=$C$3,_xlfn.VAR.P(OFFSET(E262,-$C$3+1,0):E262/OFFSET(E261,-$C$3+1,0):E261),"")</f>
        <v/>
      </c>
      <c r="J262" s="19" t="str">
        <f t="array" aca="1" ref="J262" ca="1">IF(ROW()-ROW($C$14)&gt;=$C$3,_xlfn.VAR.P(OFFSET(D262,-$C$3+1,0):D262/OFFSET(D261,-$C$3+1,0):D261),"")</f>
        <v/>
      </c>
      <c r="K262" s="19" t="e">
        <f t="shared" ca="1" si="96"/>
        <v>#VALUE!</v>
      </c>
      <c r="L262" s="46" t="str">
        <f t="array" aca="1" ref="L262" ca="1">IF(ROW()-ROW($C$14)&lt;$C$3,"",IF(L261="",_xlfn.VAR.P(OFFSET(E262,-$C$3+1,0):E262/OFFSET(E261,-$C$3+1,0):E261),$C$4*L261+$C$5*(1-$C$4)*(E262/E261-1)^2+(1-$C$4)*(1-$C$5)*$C$6))</f>
        <v/>
      </c>
      <c r="M262" s="30" t="str">
        <f t="array" aca="1" ref="M262" ca="1">IF(ROW()-ROW($C$14)&gt;=$C$3,_xlfn.VAR.P(OFFSET(D262,-$C$3+1,0):D262/OFFSET(D261,-$C$3+1,0):D261)*H262^2,"")</f>
        <v/>
      </c>
      <c r="N262" s="17" t="str">
        <f t="shared" ca="1" si="99"/>
        <v/>
      </c>
      <c r="O262" s="18" t="str">
        <f t="shared" ca="1" si="100"/>
        <v/>
      </c>
      <c r="P262" s="18" t="str">
        <f t="shared" ca="1" si="93"/>
        <v/>
      </c>
      <c r="Q262" s="18" t="str">
        <f t="shared" ca="1" si="101"/>
        <v/>
      </c>
      <c r="R262" s="39"/>
      <c r="V262" s="29">
        <v>41155</v>
      </c>
      <c r="W262" s="19">
        <f t="shared" ca="1" si="97"/>
        <v>-4.1140451588213001E-3</v>
      </c>
      <c r="X262" s="17">
        <f t="shared" si="98"/>
        <v>0</v>
      </c>
    </row>
    <row r="263" spans="3:24">
      <c r="C263" s="29">
        <v>41156</v>
      </c>
      <c r="D263" s="19">
        <f ca="1">VLOOKUP(C263,MarketData!$B$7:$C$5000,2)</f>
        <v>726.69</v>
      </c>
      <c r="E263" s="17">
        <f>VLOOKUP('Beta-GARCH'!C263,MarketData!$E$7:$F$5000,2)</f>
        <v>78.730002999999996</v>
      </c>
      <c r="F263" s="17">
        <f t="shared" ca="1" si="94"/>
        <v>93.371280259032872</v>
      </c>
      <c r="G263" s="17">
        <f t="shared" si="95"/>
        <v>110.6224606048184</v>
      </c>
      <c r="H263" s="18" t="str">
        <f t="array" aca="1" ref="H263" ca="1">IF(ROW()-ROW($C$14)&gt;=$C$3,IF($C$8,_xlfn.COVARIANCE.P(OFFSET(E263,-$C$3+1,0):E263/OFFSET(E262,-$C$3+1,0):E262,OFFSET(D263,-$C$3+1,0):D263/OFFSET(D262,-$C$3+1,0):D262)/_xlfn.VAR.P(OFFSET(D263,-$C$3+1,0):D263/OFFSET(D262,-$C$3+1,0):D262),$C$9),"")</f>
        <v/>
      </c>
      <c r="I263" s="19" t="str">
        <f t="array" aca="1" ref="I263" ca="1">IF(ROW()-ROW($C$14)&gt;=$C$3,_xlfn.VAR.P(OFFSET(E263,-$C$3+1,0):E263/OFFSET(E262,-$C$3+1,0):E262),"")</f>
        <v/>
      </c>
      <c r="J263" s="19" t="str">
        <f t="array" aca="1" ref="J263" ca="1">IF(ROW()-ROW($C$14)&gt;=$C$3,_xlfn.VAR.P(OFFSET(D263,-$C$3+1,0):D263/OFFSET(D262,-$C$3+1,0):D262),"")</f>
        <v/>
      </c>
      <c r="K263" s="19" t="e">
        <f t="shared" ca="1" si="96"/>
        <v>#VALUE!</v>
      </c>
      <c r="L263" s="46" t="str">
        <f t="array" aca="1" ref="L263" ca="1">IF(ROW()-ROW($C$14)&lt;$C$3,"",IF(L262="",_xlfn.VAR.P(OFFSET(E263,-$C$3+1,0):E263/OFFSET(E262,-$C$3+1,0):E262),$C$4*L262+$C$5*(1-$C$4)*(E263/E262-1)^2+(1-$C$4)*(1-$C$5)*$C$6))</f>
        <v/>
      </c>
      <c r="M263" s="30" t="str">
        <f t="array" aca="1" ref="M263" ca="1">IF(ROW()-ROW($C$14)&gt;=$C$3,_xlfn.VAR.P(OFFSET(D263,-$C$3+1,0):D263/OFFSET(D262,-$C$3+1,0):D262)*H263^2,"")</f>
        <v/>
      </c>
      <c r="N263" s="17" t="str">
        <f t="shared" ca="1" si="99"/>
        <v/>
      </c>
      <c r="O263" s="18" t="str">
        <f t="shared" ca="1" si="100"/>
        <v/>
      </c>
      <c r="P263" s="18" t="str">
        <f t="shared" ca="1" si="93"/>
        <v/>
      </c>
      <c r="Q263" s="18" t="str">
        <f t="shared" ca="1" si="101"/>
        <v/>
      </c>
      <c r="R263" s="39"/>
      <c r="V263" s="29">
        <v>41156</v>
      </c>
      <c r="W263" s="19">
        <f t="shared" ca="1" si="97"/>
        <v>-2.662531051425221E-3</v>
      </c>
      <c r="X263" s="17">
        <f t="shared" si="98"/>
        <v>-1.1178095534610799E-2</v>
      </c>
    </row>
    <row r="264" spans="3:24">
      <c r="C264" s="29">
        <v>41157</v>
      </c>
      <c r="D264" s="19">
        <f ca="1">VLOOKUP(C264,MarketData!$B$7:$C$5000,2)</f>
        <v>718.09</v>
      </c>
      <c r="E264" s="17">
        <f>VLOOKUP('Beta-GARCH'!C264,MarketData!$E$7:$F$5000,2)</f>
        <v>78.440002000000007</v>
      </c>
      <c r="F264" s="17">
        <f t="shared" ca="1" si="94"/>
        <v>92.2662794881021</v>
      </c>
      <c r="G264" s="17">
        <f t="shared" si="95"/>
        <v>110.21498412856504</v>
      </c>
      <c r="H264" s="18" t="str">
        <f t="array" aca="1" ref="H264" ca="1">IF(ROW()-ROW($C$14)&gt;=$C$3,IF($C$8,_xlfn.COVARIANCE.P(OFFSET(E264,-$C$3+1,0):E264/OFFSET(E263,-$C$3+1,0):E263,OFFSET(D264,-$C$3+1,0):D264/OFFSET(D263,-$C$3+1,0):D263)/_xlfn.VAR.P(OFFSET(D264,-$C$3+1,0):D264/OFFSET(D263,-$C$3+1,0):D263),$C$9),"")</f>
        <v/>
      </c>
      <c r="I264" s="19" t="str">
        <f t="array" aca="1" ref="I264" ca="1">IF(ROW()-ROW($C$14)&gt;=$C$3,_xlfn.VAR.P(OFFSET(E264,-$C$3+1,0):E264/OFFSET(E263,-$C$3+1,0):E263),"")</f>
        <v/>
      </c>
      <c r="J264" s="19" t="str">
        <f t="array" aca="1" ref="J264" ca="1">IF(ROW()-ROW($C$14)&gt;=$C$3,_xlfn.VAR.P(OFFSET(D264,-$C$3+1,0):D264/OFFSET(D263,-$C$3+1,0):D263),"")</f>
        <v/>
      </c>
      <c r="K264" s="19" t="e">
        <f t="shared" ca="1" si="96"/>
        <v>#VALUE!</v>
      </c>
      <c r="L264" s="46" t="str">
        <f t="array" aca="1" ref="L264" ca="1">IF(ROW()-ROW($C$14)&lt;$C$3,"",IF(L263="",_xlfn.VAR.P(OFFSET(E264,-$C$3+1,0):E264/OFFSET(E263,-$C$3+1,0):E263),$C$4*L263+$C$5*(1-$C$4)*(E264/E263-1)^2+(1-$C$4)*(1-$C$5)*$C$6))</f>
        <v/>
      </c>
      <c r="M264" s="30" t="str">
        <f t="array" aca="1" ref="M264" ca="1">IF(ROW()-ROW($C$14)&gt;=$C$3,_xlfn.VAR.P(OFFSET(D264,-$C$3+1,0):D264/OFFSET(D263,-$C$3+1,0):D263)*H264^2,"")</f>
        <v/>
      </c>
      <c r="N264" s="17" t="str">
        <f t="shared" ca="1" si="99"/>
        <v/>
      </c>
      <c r="O264" s="18" t="str">
        <f t="shared" ca="1" si="100"/>
        <v/>
      </c>
      <c r="P264" s="18" t="str">
        <f t="shared" ca="1" si="93"/>
        <v/>
      </c>
      <c r="Q264" s="18" t="str">
        <f t="shared" ca="1" si="101"/>
        <v/>
      </c>
      <c r="R264" s="39"/>
      <c r="V264" s="29">
        <v>41157</v>
      </c>
      <c r="W264" s="19">
        <f t="shared" ca="1" si="97"/>
        <v>-1.1834482379006195E-2</v>
      </c>
      <c r="X264" s="17">
        <f t="shared" si="98"/>
        <v>-3.6834877295760515E-3</v>
      </c>
    </row>
    <row r="265" spans="3:24">
      <c r="C265" s="29">
        <v>41158</v>
      </c>
      <c r="D265" s="19">
        <f ca="1">VLOOKUP(C265,MarketData!$B$7:$C$5000,2)</f>
        <v>719</v>
      </c>
      <c r="E265" s="17">
        <f>VLOOKUP('Beta-GARCH'!C265,MarketData!$E$7:$F$5000,2)</f>
        <v>80.319999999999993</v>
      </c>
      <c r="F265" s="17">
        <f t="shared" ca="1" si="94"/>
        <v>92.383203988281991</v>
      </c>
      <c r="G265" s="17">
        <f t="shared" si="95"/>
        <v>112.85654384871563</v>
      </c>
      <c r="H265" s="18" t="str">
        <f t="array" aca="1" ref="H265" ca="1">IF(ROW()-ROW($C$14)&gt;=$C$3,IF($C$8,_xlfn.COVARIANCE.P(OFFSET(E265,-$C$3+1,0):E265/OFFSET(E264,-$C$3+1,0):E264,OFFSET(D265,-$C$3+1,0):D265/OFFSET(D264,-$C$3+1,0):D264)/_xlfn.VAR.P(OFFSET(D265,-$C$3+1,0):D265/OFFSET(D264,-$C$3+1,0):D264),$C$9),"")</f>
        <v/>
      </c>
      <c r="I265" s="19" t="str">
        <f t="array" aca="1" ref="I265" ca="1">IF(ROW()-ROW($C$14)&gt;=$C$3,_xlfn.VAR.P(OFFSET(E265,-$C$3+1,0):E265/OFFSET(E264,-$C$3+1,0):E264),"")</f>
        <v/>
      </c>
      <c r="J265" s="19" t="str">
        <f t="array" aca="1" ref="J265" ca="1">IF(ROW()-ROW($C$14)&gt;=$C$3,_xlfn.VAR.P(OFFSET(D265,-$C$3+1,0):D265/OFFSET(D264,-$C$3+1,0):D264),"")</f>
        <v/>
      </c>
      <c r="K265" s="19" t="e">
        <f t="shared" ca="1" si="96"/>
        <v>#VALUE!</v>
      </c>
      <c r="L265" s="46" t="str">
        <f t="array" aca="1" ref="L265" ca="1">IF(ROW()-ROW($C$14)&lt;$C$3,"",IF(L264="",_xlfn.VAR.P(OFFSET(E265,-$C$3+1,0):E265/OFFSET(E264,-$C$3+1,0):E264),$C$4*L264+$C$5*(1-$C$4)*(E265/E264-1)^2+(1-$C$4)*(1-$C$5)*$C$6))</f>
        <v/>
      </c>
      <c r="M265" s="30" t="str">
        <f t="array" aca="1" ref="M265" ca="1">IF(ROW()-ROW($C$14)&gt;=$C$3,_xlfn.VAR.P(OFFSET(D265,-$C$3+1,0):D265/OFFSET(D264,-$C$3+1,0):D264)*H265^2,"")</f>
        <v/>
      </c>
      <c r="N265" s="17" t="str">
        <f t="shared" ca="1" si="99"/>
        <v/>
      </c>
      <c r="O265" s="18" t="str">
        <f t="shared" ca="1" si="100"/>
        <v/>
      </c>
      <c r="P265" s="18" t="str">
        <f t="shared" ca="1" si="93"/>
        <v/>
      </c>
      <c r="Q265" s="18" t="str">
        <f t="shared" ca="1" si="101"/>
        <v/>
      </c>
      <c r="R265" s="39"/>
      <c r="V265" s="29">
        <v>41158</v>
      </c>
      <c r="W265" s="19">
        <f t="shared" ca="1" si="97"/>
        <v>1.2672506231810043E-3</v>
      </c>
      <c r="X265" s="17">
        <f t="shared" si="98"/>
        <v>2.3967337481709761E-2</v>
      </c>
    </row>
    <row r="266" spans="3:24">
      <c r="C266" s="29">
        <v>41159</v>
      </c>
      <c r="D266" s="19">
        <f ca="1">VLOOKUP(C266,MarketData!$B$7:$C$5000,2)</f>
        <v>735.17</v>
      </c>
      <c r="E266" s="17">
        <f>VLOOKUP('Beta-GARCH'!C266,MarketData!$E$7:$F$5000,2)</f>
        <v>81.669998000000007</v>
      </c>
      <c r="F266" s="17">
        <f t="shared" ca="1" si="94"/>
        <v>94.460862414555308</v>
      </c>
      <c r="G266" s="17">
        <f t="shared" si="95"/>
        <v>114.7534077491474</v>
      </c>
      <c r="H266" s="18">
        <f t="array" aca="1" ref="H266" ca="1">IF(ROW()-ROW($C$14)&gt;=$C$3,IF($C$8,_xlfn.COVARIANCE.P(OFFSET(E266,-$C$3+1,0):E266/OFFSET(E265,-$C$3+1,0):E265,OFFSET(D266,-$C$3+1,0):D266/OFFSET(D265,-$C$3+1,0):D265)/_xlfn.VAR.P(OFFSET(D266,-$C$3+1,0):D266/OFFSET(D265,-$C$3+1,0):D265),$C$9),"")</f>
        <v>0.57073385595163928</v>
      </c>
      <c r="I266" s="19">
        <f t="array" aca="1" ref="I266" ca="1">IF(ROW()-ROW($C$14)&gt;=$C$3,_xlfn.VAR.P(OFFSET(E266,-$C$3+1,0):E266/OFFSET(E265,-$C$3+1,0):E265),"")</f>
        <v>2.136020863747963E-4</v>
      </c>
      <c r="J266" s="19">
        <f t="array" aca="1" ref="J266" ca="1">IF(ROW()-ROW($C$14)&gt;=$C$3,_xlfn.VAR.P(OFFSET(D266,-$C$3+1,0):D266/OFFSET(D265,-$C$3+1,0):D265),"")</f>
        <v>1.2008944544918255E-4</v>
      </c>
      <c r="K266" s="19">
        <f t="shared" ca="1" si="96"/>
        <v>0.32087285954709277</v>
      </c>
      <c r="L266" s="46">
        <f t="array" aca="1" ref="L266" ca="1">IF(ROW()-ROW($C$14)&lt;$C$3,"",IF(L265="",_xlfn.VAR.P(OFFSET(E266,-$C$3+1,0):E266/OFFSET(E265,-$C$3+1,0):E265),$C$4*L265+$C$5*(1-$C$4)*(E266/E265-1)^2+(1-$C$4)*(1-$C$5)*$C$6))</f>
        <v>2.136020863747963E-4</v>
      </c>
      <c r="M266" s="30">
        <f t="array" aca="1" ref="M266" ca="1">IF(ROW()-ROW($C$14)&gt;=$C$3,_xlfn.VAR.P(OFFSET(D266,-$C$3+1,0):D266/OFFSET(D265,-$C$3+1,0):D265)*H266^2,"")</f>
        <v>3.911759182382672E-5</v>
      </c>
      <c r="N266" s="17">
        <f t="shared" ca="1" si="99"/>
        <v>1.744844945509696E-4</v>
      </c>
      <c r="O266" s="18">
        <f t="shared" ca="1" si="100"/>
        <v>3.0729329058177036E-2</v>
      </c>
      <c r="P266" s="18">
        <f t="shared" ca="1" si="93"/>
        <v>1.6807744023904503E-2</v>
      </c>
      <c r="Q266" s="18">
        <f t="shared" ca="1" si="101"/>
        <v>3.9721856779546209E-3</v>
      </c>
      <c r="R266" s="39"/>
      <c r="V266" s="29">
        <v>41159</v>
      </c>
      <c r="W266" s="19">
        <f t="shared" ca="1" si="97"/>
        <v>2.2489568845618813E-2</v>
      </c>
      <c r="X266" s="17">
        <f t="shared" si="98"/>
        <v>1.6807744023904503E-2</v>
      </c>
    </row>
    <row r="267" spans="3:24">
      <c r="C267" s="29">
        <v>41162</v>
      </c>
      <c r="D267" s="19">
        <f ca="1">VLOOKUP(C267,MarketData!$B$7:$C$5000,2)</f>
        <v>737.34</v>
      </c>
      <c r="E267" s="17">
        <f>VLOOKUP('Beta-GARCH'!C267,MarketData!$E$7:$F$5000,2)</f>
        <v>81.690002000000007</v>
      </c>
      <c r="F267" s="17">
        <f t="shared" ca="1" si="94"/>
        <v>94.739682376522723</v>
      </c>
      <c r="G267" s="17">
        <f t="shared" si="95"/>
        <v>114.7815150985392</v>
      </c>
      <c r="H267" s="18">
        <f t="array" aca="1" ref="H267" ca="1">IF(ROW()-ROW($C$14)&gt;=$C$3,IF($C$8,_xlfn.COVARIANCE.P(OFFSET(E267,-$C$3+1,0):E267/OFFSET(E266,-$C$3+1,0):E266,OFFSET(D267,-$C$3+1,0):D267/OFFSET(D266,-$C$3+1,0):D266)/_xlfn.VAR.P(OFFSET(D267,-$C$3+1,0):D267/OFFSET(D266,-$C$3+1,0):D266),$C$9),"")</f>
        <v>0.56326040019111723</v>
      </c>
      <c r="I267" s="19">
        <f t="array" aca="1" ref="I267" ca="1">IF(ROW()-ROW($C$14)&gt;=$C$3,_xlfn.VAR.P(OFFSET(E267,-$C$3+1,0):E267/OFFSET(E266,-$C$3+1,0):E266),"")</f>
        <v>2.1083354927546835E-4</v>
      </c>
      <c r="J267" s="19">
        <f t="array" aca="1" ref="J267" ca="1">IF(ROW()-ROW($C$14)&gt;=$C$3,_xlfn.VAR.P(OFFSET(D267,-$C$3+1,0):D267/OFFSET(D266,-$C$3+1,0):D266),"")</f>
        <v>1.1966594165094359E-4</v>
      </c>
      <c r="K267" s="19">
        <f t="shared" ca="1" si="96"/>
        <v>0.31969810504632096</v>
      </c>
      <c r="L267" s="46">
        <f t="array" aca="1" ref="L267" ca="1">IF(ROW()-ROW($C$14)&lt;$C$3,"",IF(L266="",_xlfn.VAR.P(OFFSET(E267,-$C$3+1,0):E267/OFFSET(E266,-$C$3+1,0):E266),$C$4*L266+$C$5*(1-$C$4)*(E267/E266-1)^2+(1-$C$4)*(1-$C$5)*$C$6))</f>
        <v>4.0999999999999999E-4</v>
      </c>
      <c r="M267" s="30">
        <f t="array" aca="1" ref="M267" ca="1">IF(ROW()-ROW($C$14)&gt;=$C$3,_xlfn.VAR.P(OFFSET(D267,-$C$3+1,0):D267/OFFSET(D266,-$C$3+1,0):D266)*H267^2,"")</f>
        <v>3.7965489297866892E-5</v>
      </c>
      <c r="N267" s="17">
        <f t="shared" ca="1" si="99"/>
        <v>3.7203451070213307E-4</v>
      </c>
      <c r="O267" s="18">
        <f t="shared" ca="1" si="100"/>
        <v>4.4871054106505007E-2</v>
      </c>
      <c r="P267" s="18">
        <f t="shared" ca="1" si="93"/>
        <v>2.4493694734761817E-4</v>
      </c>
      <c r="Q267" s="18">
        <f t="shared" ca="1" si="101"/>
        <v>-1.4176377883118735E-3</v>
      </c>
      <c r="R267" s="39"/>
      <c r="V267" s="29">
        <v>41162</v>
      </c>
      <c r="W267" s="19">
        <f t="shared" ca="1" si="97"/>
        <v>2.9516982466641917E-3</v>
      </c>
      <c r="X267" s="17">
        <f t="shared" si="98"/>
        <v>2.4493694734761817E-4</v>
      </c>
    </row>
    <row r="268" spans="3:24">
      <c r="C268" s="29">
        <v>41163</v>
      </c>
      <c r="D268" s="19">
        <f ca="1">VLOOKUP(C268,MarketData!$B$7:$C$5000,2)</f>
        <v>732.26</v>
      </c>
      <c r="E268" s="17">
        <f>VLOOKUP('Beta-GARCH'!C268,MarketData!$E$7:$F$5000,2)</f>
        <v>81.300003000000004</v>
      </c>
      <c r="F268" s="17">
        <f t="shared" ca="1" si="94"/>
        <v>94.086960990903151</v>
      </c>
      <c r="G268" s="17">
        <f t="shared" si="95"/>
        <v>114.23353278722875</v>
      </c>
      <c r="H268" s="18">
        <f t="array" aca="1" ref="H268" ca="1">IF(ROW()-ROW($C$14)&gt;=$C$3,IF($C$8,_xlfn.COVARIANCE.P(OFFSET(E268,-$C$3+1,0):E268/OFFSET(E267,-$C$3+1,0):E267,OFFSET(D268,-$C$3+1,0):D268/OFFSET(D267,-$C$3+1,0):D267)/_xlfn.VAR.P(OFFSET(D268,-$C$3+1,0):D268/OFFSET(D267,-$C$3+1,0):D267),$C$9),"")</f>
        <v>0.5693340978435375</v>
      </c>
      <c r="I268" s="19">
        <f t="array" aca="1" ref="I268" ca="1">IF(ROW()-ROW($C$14)&gt;=$C$3,_xlfn.VAR.P(OFFSET(E268,-$C$3+1,0):E268/OFFSET(E267,-$C$3+1,0):E267),"")</f>
        <v>2.1095227563527809E-4</v>
      </c>
      <c r="J268" s="19">
        <f t="array" aca="1" ref="J268" ca="1">IF(ROW()-ROW($C$14)&gt;=$C$3,_xlfn.VAR.P(OFFSET(D268,-$C$3+1,0):D268/OFFSET(D267,-$C$3+1,0):D267),"")</f>
        <v>1.1855713994702574E-4</v>
      </c>
      <c r="K268" s="19">
        <f t="shared" ca="1" si="96"/>
        <v>0.31997105559245248</v>
      </c>
      <c r="L268" s="46">
        <f t="array" aca="1" ref="L268" ca="1">IF(ROW()-ROW($C$14)&lt;$C$3,"",IF(L267="",_xlfn.VAR.P(OFFSET(E268,-$C$3+1,0):E268/OFFSET(E267,-$C$3+1,0):E267),$C$4*L267+$C$5*(1-$C$4)*(E268/E267-1)^2+(1-$C$4)*(1-$C$5)*$C$6))</f>
        <v>4.0999999999999999E-4</v>
      </c>
      <c r="M268" s="30">
        <f t="array" aca="1" ref="M268" ca="1">IF(ROW()-ROW($C$14)&gt;=$C$3,_xlfn.VAR.P(OFFSET(D268,-$C$3+1,0):D268/OFFSET(D267,-$C$3+1,0):D267)*H268^2,"")</f>
        <v>3.842926724119288E-5</v>
      </c>
      <c r="N268" s="17">
        <f t="shared" ca="1" si="99"/>
        <v>3.7157073275880713E-4</v>
      </c>
      <c r="O268" s="18">
        <f t="shared" ca="1" si="100"/>
        <v>4.4843077273534301E-2</v>
      </c>
      <c r="P268" s="18">
        <f t="shared" ca="1" si="93"/>
        <v>-4.7741338040364623E-3</v>
      </c>
      <c r="Q268" s="18">
        <f t="shared" ca="1" si="101"/>
        <v>-8.5163235688154315E-4</v>
      </c>
      <c r="R268" s="39"/>
      <c r="V268" s="29">
        <v>41163</v>
      </c>
      <c r="W268" s="19">
        <f t="shared" ca="1" si="97"/>
        <v>-6.889630292673754E-3</v>
      </c>
      <c r="X268" s="17">
        <f t="shared" si="98"/>
        <v>-4.7741338040364623E-3</v>
      </c>
    </row>
    <row r="269" spans="3:24">
      <c r="C269" s="29">
        <v>41164</v>
      </c>
      <c r="D269" s="19">
        <f ca="1">VLOOKUP(C269,MarketData!$B$7:$C$5000,2)</f>
        <v>741.82</v>
      </c>
      <c r="E269" s="17">
        <f>VLOOKUP('Beta-GARCH'!C269,MarketData!$E$7:$F$5000,2)</f>
        <v>82.07</v>
      </c>
      <c r="F269" s="17">
        <f t="shared" ca="1" si="94"/>
        <v>95.315310685100627</v>
      </c>
      <c r="G269" s="17">
        <f t="shared" si="95"/>
        <v>115.31544514024019</v>
      </c>
      <c r="H269" s="18">
        <f t="array" aca="1" ref="H269" ca="1">IF(ROW()-ROW($C$14)&gt;=$C$3,IF($C$8,_xlfn.COVARIANCE.P(OFFSET(E269,-$C$3+1,0):E269/OFFSET(E268,-$C$3+1,0):E268,OFFSET(D269,-$C$3+1,0):D269/OFFSET(D268,-$C$3+1,0):D268)/_xlfn.VAR.P(OFFSET(D269,-$C$3+1,0):D269/OFFSET(D268,-$C$3+1,0):D268),$C$9),"")</f>
        <v>0.56649112105933208</v>
      </c>
      <c r="I269" s="19">
        <f t="array" aca="1" ref="I269" ca="1">IF(ROW()-ROW($C$14)&gt;=$C$3,_xlfn.VAR.P(OFFSET(E269,-$C$3+1,0):E269/OFFSET(E268,-$C$3+1,0):E268),"")</f>
        <v>2.1020789768659592E-4</v>
      </c>
      <c r="J269" s="19">
        <f t="array" aca="1" ref="J269" ca="1">IF(ROW()-ROW($C$14)&gt;=$C$3,_xlfn.VAR.P(OFFSET(D269,-$C$3+1,0):D269/OFFSET(D268,-$C$3+1,0):D268),"")</f>
        <v>1.1774928888046065E-4</v>
      </c>
      <c r="K269" s="19">
        <f t="shared" ca="1" si="96"/>
        <v>0.31732359914127395</v>
      </c>
      <c r="L269" s="46">
        <f t="array" aca="1" ref="L269" ca="1">IF(ROW()-ROW($C$14)&lt;$C$3,"",IF(L268="",_xlfn.VAR.P(OFFSET(E269,-$C$3+1,0):E269/OFFSET(E268,-$C$3+1,0):E268),$C$4*L268+$C$5*(1-$C$4)*(E269/E268-1)^2+(1-$C$4)*(1-$C$5)*$C$6))</f>
        <v>4.0999999999999999E-4</v>
      </c>
      <c r="M269" s="30">
        <f t="array" aca="1" ref="M269" ca="1">IF(ROW()-ROW($C$14)&gt;=$C$3,_xlfn.VAR.P(OFFSET(D269,-$C$3+1,0):D269/OFFSET(D268,-$C$3+1,0):D268)*H269^2,"")</f>
        <v>3.7787182193720278E-5</v>
      </c>
      <c r="N269" s="17">
        <f t="shared" ca="1" si="99"/>
        <v>3.7221281780627969E-4</v>
      </c>
      <c r="O269" s="18">
        <f t="shared" ca="1" si="100"/>
        <v>4.488180562157508E-2</v>
      </c>
      <c r="P269" s="18">
        <f t="shared" ca="1" si="93"/>
        <v>9.471057461092558E-3</v>
      </c>
      <c r="Q269" s="18">
        <f t="shared" ca="1" si="101"/>
        <v>2.0752484351629526E-3</v>
      </c>
      <c r="R269" s="39"/>
      <c r="V269" s="29">
        <v>41164</v>
      </c>
      <c r="W269" s="19">
        <f t="shared" ca="1" si="97"/>
        <v>1.3055472100073739E-2</v>
      </c>
      <c r="X269" s="17">
        <f t="shared" si="98"/>
        <v>9.471057461092558E-3</v>
      </c>
    </row>
    <row r="270" spans="3:24">
      <c r="C270" s="29">
        <v>41165</v>
      </c>
      <c r="D270" s="19">
        <f ca="1">VLOOKUP(C270,MarketData!$B$7:$C$5000,2)</f>
        <v>744.23</v>
      </c>
      <c r="E270" s="17">
        <f>VLOOKUP('Beta-GARCH'!C270,MarketData!$E$7:$F$5000,2)</f>
        <v>82.940002000000007</v>
      </c>
      <c r="F270" s="17">
        <f t="shared" ca="1" si="94"/>
        <v>95.624967877884714</v>
      </c>
      <c r="G270" s="17">
        <f t="shared" si="95"/>
        <v>116.53787316391389</v>
      </c>
      <c r="H270" s="18">
        <f t="array" aca="1" ref="H270" ca="1">IF(ROW()-ROW($C$14)&gt;=$C$3,IF($C$8,_xlfn.COVARIANCE.P(OFFSET(E270,-$C$3+1,0):E270/OFFSET(E269,-$C$3+1,0):E269,OFFSET(D270,-$C$3+1,0):D270/OFFSET(D269,-$C$3+1,0):D269)/_xlfn.VAR.P(OFFSET(D270,-$C$3+1,0):D270/OFFSET(D269,-$C$3+1,0):D269),$C$9),"")</f>
        <v>0.56004711437647448</v>
      </c>
      <c r="I270" s="19">
        <f t="array" aca="1" ref="I270" ca="1">IF(ROW()-ROW($C$14)&gt;=$C$3,_xlfn.VAR.P(OFFSET(E270,-$C$3+1,0):E270/OFFSET(E269,-$C$3+1,0):E269),"")</f>
        <v>2.0860908066200302E-4</v>
      </c>
      <c r="J270" s="19">
        <f t="array" aca="1" ref="J270" ca="1">IF(ROW()-ROW($C$14)&gt;=$C$3,_xlfn.VAR.P(OFFSET(D270,-$C$3+1,0):D270/OFFSET(D269,-$C$3+1,0):D269),"")</f>
        <v>1.1667894749646175E-4</v>
      </c>
      <c r="K270" s="19">
        <f t="shared" ca="1" si="96"/>
        <v>0.31324479090990948</v>
      </c>
      <c r="L270" s="46">
        <f t="array" aca="1" ref="L270" ca="1">IF(ROW()-ROW($C$14)&lt;$C$3,"",IF(L269="",_xlfn.VAR.P(OFFSET(E270,-$C$3+1,0):E270/OFFSET(E269,-$C$3+1,0):E269),$C$4*L269+$C$5*(1-$C$4)*(E270/E269-1)^2+(1-$C$4)*(1-$C$5)*$C$6))</f>
        <v>4.0999999999999999E-4</v>
      </c>
      <c r="M270" s="30">
        <f t="array" aca="1" ref="M270" ca="1">IF(ROW()-ROW($C$14)&gt;=$C$3,_xlfn.VAR.P(OFFSET(D270,-$C$3+1,0):D270/OFFSET(D269,-$C$3+1,0):D269)*H270^2,"")</f>
        <v>3.6596675120452259E-5</v>
      </c>
      <c r="N270" s="17">
        <f t="shared" ca="1" si="99"/>
        <v>3.7340332487954776E-4</v>
      </c>
      <c r="O270" s="18">
        <f t="shared" ca="1" si="100"/>
        <v>4.4953524605449997E-2</v>
      </c>
      <c r="P270" s="18">
        <f t="shared" ca="1" si="93"/>
        <v>1.0600731083221904E-2</v>
      </c>
      <c r="Q270" s="18">
        <f t="shared" ca="1" si="101"/>
        <v>8.781268753212881E-3</v>
      </c>
      <c r="R270" s="39"/>
      <c r="V270" s="29">
        <v>41165</v>
      </c>
      <c r="W270" s="19">
        <f t="shared" ca="1" si="97"/>
        <v>3.2487665471407912E-3</v>
      </c>
      <c r="X270" s="17">
        <f t="shared" si="98"/>
        <v>1.0600731083221904E-2</v>
      </c>
    </row>
    <row r="271" spans="3:24">
      <c r="C271" s="29">
        <v>41166</v>
      </c>
      <c r="D271" s="19">
        <f ca="1">VLOOKUP(C271,MarketData!$B$7:$C$5000,2)</f>
        <v>756.88</v>
      </c>
      <c r="E271" s="17">
        <f>VLOOKUP('Beta-GARCH'!C271,MarketData!$E$7:$F$5000,2)</f>
        <v>83.18</v>
      </c>
      <c r="F271" s="17">
        <f t="shared" ca="1" si="94"/>
        <v>97.25034691884683</v>
      </c>
      <c r="G271" s="17">
        <f t="shared" si="95"/>
        <v>116.87509110229293</v>
      </c>
      <c r="H271" s="18">
        <f t="array" aca="1" ref="H271" ca="1">IF(ROW()-ROW($C$14)&gt;=$C$3,IF($C$8,_xlfn.COVARIANCE.P(OFFSET(E271,-$C$3+1,0):E271/OFFSET(E270,-$C$3+1,0):E270,OFFSET(D271,-$C$3+1,0):D271/OFFSET(D270,-$C$3+1,0):D270)/_xlfn.VAR.P(OFFSET(D271,-$C$3+1,0):D271/OFFSET(D270,-$C$3+1,0):D270),$C$9),"")</f>
        <v>0.5575663263028664</v>
      </c>
      <c r="I271" s="19">
        <f t="array" aca="1" ref="I271" ca="1">IF(ROW()-ROW($C$14)&gt;=$C$3,_xlfn.VAR.P(OFFSET(E271,-$C$3+1,0):E271/OFFSET(E270,-$C$3+1,0):E270),"")</f>
        <v>2.0839250384169474E-4</v>
      </c>
      <c r="J271" s="19">
        <f t="array" aca="1" ref="J271" ca="1">IF(ROW()-ROW($C$14)&gt;=$C$3,_xlfn.VAR.P(OFFSET(D271,-$C$3+1,0):D271/OFFSET(D270,-$C$3+1,0):D270),"")</f>
        <v>1.1772252478411658E-4</v>
      </c>
      <c r="K271" s="19">
        <f t="shared" ca="1" si="96"/>
        <v>0.31497349692021542</v>
      </c>
      <c r="L271" s="46">
        <f t="array" aca="1" ref="L271" ca="1">IF(ROW()-ROW($C$14)&lt;$C$3,"",IF(L270="",_xlfn.VAR.P(OFFSET(E271,-$C$3+1,0):E271/OFFSET(E270,-$C$3+1,0):E270),$C$4*L270+$C$5*(1-$C$4)*(E271/E270-1)^2+(1-$C$4)*(1-$C$5)*$C$6))</f>
        <v>4.0999999999999999E-4</v>
      </c>
      <c r="M271" s="30">
        <f t="array" aca="1" ref="M271" ca="1">IF(ROW()-ROW($C$14)&gt;=$C$3,_xlfn.VAR.P(OFFSET(D271,-$C$3+1,0):D271/OFFSET(D270,-$C$3+1,0):D270)*H271^2,"")</f>
        <v>3.6597603017879556E-5</v>
      </c>
      <c r="N271" s="17">
        <f t="shared" ca="1" si="99"/>
        <v>3.7340239698212046E-4</v>
      </c>
      <c r="O271" s="18">
        <f t="shared" ca="1" si="100"/>
        <v>4.4953468751252994E-2</v>
      </c>
      <c r="P271" s="18">
        <f t="shared" ref="P271:P334" ca="1" si="102">IF(ROW()-ROW($C$14)&gt;=$C$3,$C$7*(E271/E270-1),"")</f>
        <v>2.8936338824780972E-3</v>
      </c>
      <c r="Q271" s="18">
        <f t="shared" ca="1" si="101"/>
        <v>-6.5835627203613863E-3</v>
      </c>
      <c r="R271" s="39"/>
      <c r="V271" s="29">
        <v>41166</v>
      </c>
      <c r="W271" s="19">
        <f t="shared" ca="1" si="97"/>
        <v>1.699743358907857E-2</v>
      </c>
      <c r="X271" s="17">
        <f t="shared" si="98"/>
        <v>2.8936338824780972E-3</v>
      </c>
    </row>
    <row r="272" spans="3:24">
      <c r="C272" s="29">
        <v>41170</v>
      </c>
      <c r="D272" s="19">
        <f>VLOOKUP(C272,MarketData!$B$7:$C$5000,2)</f>
        <v>758.36</v>
      </c>
      <c r="E272" s="17">
        <f>VLOOKUP('Beta-GARCH'!C272,MarketData!$E$7:$F$5000,2)</f>
        <v>81.419998000000007</v>
      </c>
      <c r="F272" s="17">
        <f t="shared" ref="F272:F335" ca="1" si="103">F271*D272/D271</f>
        <v>97.440509842216315</v>
      </c>
      <c r="G272" s="17">
        <f t="shared" ref="G272:G335" si="104">G271*E272/E271</f>
        <v>114.40213613607247</v>
      </c>
      <c r="H272" s="18">
        <f t="array" aca="1" ref="H272" ca="1">IF(ROW()-ROW($C$14)&gt;=$C$3,IF($C$8,_xlfn.COVARIANCE.P(OFFSET(E272,-$C$3+1,0):E272/OFFSET(E271,-$C$3+1,0):E271,OFFSET(D272,-$C$3+1,0):D272/OFFSET(D271,-$C$3+1,0):D271)/_xlfn.VAR.P(OFFSET(D272,-$C$3+1,0):D272/OFFSET(D271,-$C$3+1,0):D271),$C$9),"")</f>
        <v>0.55436247508657044</v>
      </c>
      <c r="I272" s="19">
        <f t="array" aca="1" ref="I272" ca="1">IF(ROW()-ROW($C$14)&gt;=$C$3,_xlfn.VAR.P(OFFSET(E272,-$C$3+1,0):E272/OFFSET(E271,-$C$3+1,0):E271),"")</f>
        <v>2.0812680343258063E-4</v>
      </c>
      <c r="J272" s="19">
        <f t="array" aca="1" ref="J272" ca="1">IF(ROW()-ROW($C$14)&gt;=$C$3,_xlfn.VAR.P(OFFSET(D272,-$C$3+1,0):D272/OFFSET(D271,-$C$3+1,0):D271),"")</f>
        <v>1.17715316658588E-4</v>
      </c>
      <c r="K272" s="19">
        <f t="shared" ref="K272:K335" ca="1" si="105">H272/I272*J272</f>
        <v>0.31354421065517973</v>
      </c>
      <c r="L272" s="46">
        <f t="array" aca="1" ref="L272" ca="1">IF(ROW()-ROW($C$14)&lt;$C$3,"",IF(L271="",_xlfn.VAR.P(OFFSET(E272,-$C$3+1,0):E272/OFFSET(E271,-$C$3+1,0):E271),$C$4*L271+$C$5*(1-$C$4)*(E272/E271-1)^2+(1-$C$4)*(1-$C$5)*$C$6))</f>
        <v>4.0999999999999999E-4</v>
      </c>
      <c r="M272" s="30">
        <f t="array" aca="1" ref="M272" ca="1">IF(ROW()-ROW($C$14)&gt;=$C$3,_xlfn.VAR.P(OFFSET(D272,-$C$3+1,0):D272/OFFSET(D271,-$C$3+1,0):D271)*H272^2,"")</f>
        <v>3.6176006701502303E-5</v>
      </c>
      <c r="N272" s="17">
        <f t="shared" ca="1" si="99"/>
        <v>3.7382399329849767E-4</v>
      </c>
      <c r="O272" s="18">
        <f t="shared" ca="1" si="100"/>
        <v>4.49788393305856E-2</v>
      </c>
      <c r="P272" s="18">
        <f t="shared" ca="1" si="102"/>
        <v>-2.1158956479923052E-2</v>
      </c>
      <c r="Q272" s="18">
        <f t="shared" ca="1" si="101"/>
        <v>-2.2242954555084422E-2</v>
      </c>
      <c r="R272" s="39"/>
      <c r="V272" s="29">
        <v>41170</v>
      </c>
      <c r="W272" s="19">
        <f t="shared" ref="W272:W335" ca="1" si="106">D272/D271-1</f>
        <v>1.9553958355353895E-3</v>
      </c>
      <c r="X272" s="17">
        <f t="shared" ref="X272:X335" si="107">E272/E271-1</f>
        <v>-2.1158956479923052E-2</v>
      </c>
    </row>
    <row r="273" spans="3:24">
      <c r="C273" s="29">
        <v>41171</v>
      </c>
      <c r="D273" s="19">
        <f>VLOOKUP(C273,MarketData!$B$7:$C$5000,2)</f>
        <v>764.8</v>
      </c>
      <c r="E273" s="17">
        <f>VLOOKUP('Beta-GARCH'!C273,MarketData!$E$7:$F$5000,2)</f>
        <v>82.18</v>
      </c>
      <c r="F273" s="17">
        <f t="shared" ca="1" si="103"/>
        <v>98.267975535797021</v>
      </c>
      <c r="G273" s="17">
        <f t="shared" si="104"/>
        <v>115.47000464999319</v>
      </c>
      <c r="H273" s="18">
        <f t="array" aca="1" ref="H273" ca="1">IF(ROW()-ROW($C$14)&gt;=$C$3,IF($C$8,_xlfn.COVARIANCE.P(OFFSET(E273,-$C$3+1,0):E273/OFFSET(E272,-$C$3+1,0):E272,OFFSET(D273,-$C$3+1,0):D273/OFFSET(D272,-$C$3+1,0):D272)/_xlfn.VAR.P(OFFSET(D273,-$C$3+1,0):D273/OFFSET(D272,-$C$3+1,0):D272),$C$9),"")</f>
        <v>0.56547284354133953</v>
      </c>
      <c r="I273" s="19">
        <f t="array" aca="1" ref="I273" ca="1">IF(ROW()-ROW($C$14)&gt;=$C$3,_xlfn.VAR.P(OFFSET(E273,-$C$3+1,0):E273/OFFSET(E272,-$C$3+1,0):E272),"")</f>
        <v>2.083285863330679E-4</v>
      </c>
      <c r="J273" s="19">
        <f t="array" aca="1" ref="J273" ca="1">IF(ROW()-ROW($C$14)&gt;=$C$3,_xlfn.VAR.P(OFFSET(D273,-$C$3+1,0):D273/OFFSET(D272,-$C$3+1,0):D272),"")</f>
        <v>1.1652465717684311E-4</v>
      </c>
      <c r="K273" s="19">
        <f t="shared" ca="1" si="105"/>
        <v>0.31628654711420318</v>
      </c>
      <c r="L273" s="46">
        <f t="array" aca="1" ref="L273" ca="1">IF(ROW()-ROW($C$14)&lt;$C$3,"",IF(L272="",_xlfn.VAR.P(OFFSET(E273,-$C$3+1,0):E273/OFFSET(E272,-$C$3+1,0):E272),$C$4*L272+$C$5*(1-$C$4)*(E273/E272-1)^2+(1-$C$4)*(1-$C$5)*$C$6))</f>
        <v>4.0999999999999999E-4</v>
      </c>
      <c r="M273" s="30">
        <f t="array" aca="1" ref="M273" ca="1">IF(ROW()-ROW($C$14)&gt;=$C$3,_xlfn.VAR.P(OFFSET(D273,-$C$3+1,0):D273/OFFSET(D272,-$C$3+1,0):D272)*H273^2,"")</f>
        <v>3.7259870402633564E-5</v>
      </c>
      <c r="N273" s="17">
        <f t="shared" ca="1" si="99"/>
        <v>3.7274012959736641E-4</v>
      </c>
      <c r="O273" s="18">
        <f t="shared" ca="1" si="100"/>
        <v>4.4913586269618465E-2</v>
      </c>
      <c r="P273" s="18">
        <f t="shared" ca="1" si="102"/>
        <v>9.334340686178777E-3</v>
      </c>
      <c r="Q273" s="18">
        <f t="shared" ca="1" si="101"/>
        <v>4.5323401687383186E-3</v>
      </c>
      <c r="R273" s="39"/>
      <c r="V273" s="29">
        <v>41171</v>
      </c>
      <c r="W273" s="19">
        <f t="shared" ca="1" si="106"/>
        <v>8.492009072208262E-3</v>
      </c>
      <c r="X273" s="17">
        <f t="shared" si="107"/>
        <v>9.334340686178777E-3</v>
      </c>
    </row>
    <row r="274" spans="3:24">
      <c r="C274" s="29">
        <v>41172</v>
      </c>
      <c r="D274" s="19">
        <f ca="1">VLOOKUP(C274,MarketData!$B$7:$C$5000,2)</f>
        <v>753.81</v>
      </c>
      <c r="E274" s="17">
        <f>VLOOKUP('Beta-GARCH'!C274,MarketData!$E$7:$F$5000,2)</f>
        <v>81.940002000000007</v>
      </c>
      <c r="F274" s="17">
        <f t="shared" ca="1" si="103"/>
        <v>96.855887341316873</v>
      </c>
      <c r="G274" s="17">
        <f t="shared" si="104"/>
        <v>115.13278671161416</v>
      </c>
      <c r="H274" s="18">
        <f t="array" aca="1" ref="H274" ca="1">IF(ROW()-ROW($C$14)&gt;=$C$3,IF($C$8,_xlfn.COVARIANCE.P(OFFSET(E274,-$C$3+1,0):E274/OFFSET(E273,-$C$3+1,0):E273,OFFSET(D274,-$C$3+1,0):D274/OFFSET(D273,-$C$3+1,0):D273)/_xlfn.VAR.P(OFFSET(D274,-$C$3+1,0):D274/OFFSET(D273,-$C$3+1,0):D273),$C$9),"")</f>
        <v>0.56108770899657656</v>
      </c>
      <c r="I274" s="19">
        <f t="array" aca="1" ref="I274" ca="1">IF(ROW()-ROW($C$14)&gt;=$C$3,_xlfn.VAR.P(OFFSET(E274,-$C$3+1,0):E274/OFFSET(E273,-$C$3+1,0):E273),"")</f>
        <v>2.0780348377937293E-4</v>
      </c>
      <c r="J274" s="19">
        <f t="array" aca="1" ref="J274" ca="1">IF(ROW()-ROW($C$14)&gt;=$C$3,_xlfn.VAR.P(OFFSET(D274,-$C$3+1,0):D274/OFFSET(D273,-$C$3+1,0):D273),"")</f>
        <v>1.1684180208515631E-4</v>
      </c>
      <c r="K274" s="19">
        <f t="shared" ca="1" si="105"/>
        <v>0.31548315675302108</v>
      </c>
      <c r="L274" s="46">
        <f t="array" aca="1" ref="L274" ca="1">IF(ROW()-ROW($C$14)&lt;$C$3,"",IF(L273="",_xlfn.VAR.P(OFFSET(E274,-$C$3+1,0):E274/OFFSET(E273,-$C$3+1,0):E273),$C$4*L273+$C$5*(1-$C$4)*(E274/E273-1)^2+(1-$C$4)*(1-$C$5)*$C$6))</f>
        <v>4.0999999999999999E-4</v>
      </c>
      <c r="M274" s="30">
        <f t="array" aca="1" ref="M274" ca="1">IF(ROW()-ROW($C$14)&gt;=$C$3,_xlfn.VAR.P(OFFSET(D274,-$C$3+1,0):D274/OFFSET(D273,-$C$3+1,0):D273)*H274^2,"")</f>
        <v>3.6784068035530862E-5</v>
      </c>
      <c r="N274" s="17">
        <f t="shared" ca="1" si="99"/>
        <v>3.7321593196446912E-4</v>
      </c>
      <c r="O274" s="18">
        <f t="shared" ca="1" si="100"/>
        <v>4.4942243199235905E-2</v>
      </c>
      <c r="P274" s="18">
        <f t="shared" ca="1" si="102"/>
        <v>-2.9203942565101393E-3</v>
      </c>
      <c r="Q274" s="18">
        <f t="shared" ca="1" si="101"/>
        <v>5.142307001168198E-3</v>
      </c>
      <c r="R274" s="39"/>
      <c r="V274" s="29">
        <v>41172</v>
      </c>
      <c r="W274" s="19">
        <f t="shared" ca="1" si="106"/>
        <v>-1.4369769874477023E-2</v>
      </c>
      <c r="X274" s="17">
        <f t="shared" si="107"/>
        <v>-2.9203942565101393E-3</v>
      </c>
    </row>
    <row r="275" spans="3:24">
      <c r="C275" s="29">
        <v>41173</v>
      </c>
      <c r="D275" s="19">
        <f ca="1">VLOOKUP(C275,MarketData!$B$7:$C$5000,2)</f>
        <v>756.38</v>
      </c>
      <c r="E275" s="17">
        <f>VLOOKUP('Beta-GARCH'!C275,MarketData!$E$7:$F$5000,2)</f>
        <v>81.5</v>
      </c>
      <c r="F275" s="17">
        <f t="shared" ca="1" si="103"/>
        <v>97.186102687978746</v>
      </c>
      <c r="G275" s="17">
        <f t="shared" si="104"/>
        <v>114.51454586242936</v>
      </c>
      <c r="H275" s="18">
        <f t="array" aca="1" ref="H275" ca="1">IF(ROW()-ROW($C$14)&gt;=$C$3,IF($C$8,_xlfn.COVARIANCE.P(OFFSET(E275,-$C$3+1,0):E275/OFFSET(E274,-$C$3+1,0):E274,OFFSET(D275,-$C$3+1,0):D275/OFFSET(D274,-$C$3+1,0):D274)/_xlfn.VAR.P(OFFSET(D275,-$C$3+1,0):D275/OFFSET(D274,-$C$3+1,0):D274),$C$9),"")</f>
        <v>0.56501141834056889</v>
      </c>
      <c r="I275" s="19">
        <f t="array" aca="1" ref="I275" ca="1">IF(ROW()-ROW($C$14)&gt;=$C$3,_xlfn.VAR.P(OFFSET(E275,-$C$3+1,0):E275/OFFSET(E274,-$C$3+1,0):E274),"")</f>
        <v>2.0777042047115702E-4</v>
      </c>
      <c r="J275" s="19">
        <f t="array" aca="1" ref="J275" ca="1">IF(ROW()-ROW($C$14)&gt;=$C$3,_xlfn.VAR.P(OFFSET(D275,-$C$3+1,0):D275/OFFSET(D274,-$C$3+1,0):D274),"")</f>
        <v>1.164092255920263E-4</v>
      </c>
      <c r="K275" s="19">
        <f t="shared" ca="1" si="105"/>
        <v>0.31656354889462557</v>
      </c>
      <c r="L275" s="46">
        <f t="array" aca="1" ref="L275" ca="1">IF(ROW()-ROW($C$14)&lt;$C$3,"",IF(L274="",_xlfn.VAR.P(OFFSET(E275,-$C$3+1,0):E275/OFFSET(E274,-$C$3+1,0):E274),$C$4*L274+$C$5*(1-$C$4)*(E275/E274-1)^2+(1-$C$4)*(1-$C$5)*$C$6))</f>
        <v>4.0999999999999999E-4</v>
      </c>
      <c r="M275" s="30">
        <f t="array" aca="1" ref="M275" ca="1">IF(ROW()-ROW($C$14)&gt;=$C$3,_xlfn.VAR.P(OFFSET(D275,-$C$3+1,0):D275/OFFSET(D274,-$C$3+1,0):D274)*H275^2,"")</f>
        <v>3.716223705099884E-5</v>
      </c>
      <c r="N275" s="17">
        <f t="shared" ca="1" si="99"/>
        <v>3.7283776294900117E-4</v>
      </c>
      <c r="O275" s="18">
        <f t="shared" ca="1" si="100"/>
        <v>4.4919468084455953E-2</v>
      </c>
      <c r="P275" s="18">
        <f t="shared" ca="1" si="102"/>
        <v>-5.369807044915742E-3</v>
      </c>
      <c r="Q275" s="18">
        <f t="shared" ca="1" si="101"/>
        <v>-7.2961271323851423E-3</v>
      </c>
      <c r="R275" s="39"/>
      <c r="V275" s="29">
        <v>41173</v>
      </c>
      <c r="W275" s="19">
        <f t="shared" ca="1" si="106"/>
        <v>3.4093471829772515E-3</v>
      </c>
      <c r="X275" s="17">
        <f t="shared" si="107"/>
        <v>-5.369807044915742E-3</v>
      </c>
    </row>
    <row r="276" spans="3:24">
      <c r="C276" s="29">
        <v>41176</v>
      </c>
      <c r="D276" s="19">
        <f ca="1">VLOOKUP(C276,MarketData!$B$7:$C$5000,2)</f>
        <v>753.68</v>
      </c>
      <c r="E276" s="17">
        <f>VLOOKUP('Beta-GARCH'!C276,MarketData!$E$7:$F$5000,2)</f>
        <v>80.5</v>
      </c>
      <c r="F276" s="17">
        <f t="shared" ca="1" si="103"/>
        <v>96.83918384129116</v>
      </c>
      <c r="G276" s="17">
        <f t="shared" si="104"/>
        <v>113.10945941012962</v>
      </c>
      <c r="H276" s="18">
        <f t="array" aca="1" ref="H276" ca="1">IF(ROW()-ROW($C$14)&gt;=$C$3,IF($C$8,_xlfn.COVARIANCE.P(OFFSET(E276,-$C$3+1,0):E276/OFFSET(E275,-$C$3+1,0):E275,OFFSET(D276,-$C$3+1,0):D276/OFFSET(D275,-$C$3+1,0):D275)/_xlfn.VAR.P(OFFSET(D276,-$C$3+1,0):D276/OFFSET(D275,-$C$3+1,0):D275),$C$9),"")</f>
        <v>0.55930994503942044</v>
      </c>
      <c r="I276" s="19">
        <f t="array" aca="1" ref="I276" ca="1">IF(ROW()-ROW($C$14)&gt;=$C$3,_xlfn.VAR.P(OFFSET(E276,-$C$3+1,0):E276/OFFSET(E275,-$C$3+1,0):E275),"")</f>
        <v>2.0635065708687555E-4</v>
      </c>
      <c r="J276" s="19">
        <f t="array" aca="1" ref="J276" ca="1">IF(ROW()-ROW($C$14)&gt;=$C$3,_xlfn.VAR.P(OFFSET(D276,-$C$3+1,0):D276/OFFSET(D275,-$C$3+1,0):D275),"")</f>
        <v>1.157421712196726E-4</v>
      </c>
      <c r="K276" s="19">
        <f t="shared" ca="1" si="105"/>
        <v>0.31371718577258478</v>
      </c>
      <c r="L276" s="46">
        <f t="array" aca="1" ref="L276" ca="1">IF(ROW()-ROW($C$14)&lt;$C$3,"",IF(L275="",_xlfn.VAR.P(OFFSET(E276,-$C$3+1,0):E276/OFFSET(E275,-$C$3+1,0):E275),$C$4*L275+$C$5*(1-$C$4)*(E276/E275-1)^2+(1-$C$4)*(1-$C$5)*$C$6))</f>
        <v>4.0999999999999999E-4</v>
      </c>
      <c r="M276" s="30">
        <f t="array" aca="1" ref="M276" ca="1">IF(ROW()-ROW($C$14)&gt;=$C$3,_xlfn.VAR.P(OFFSET(D276,-$C$3+1,0):D276/OFFSET(D275,-$C$3+1,0):D275)*H276^2,"")</f>
        <v>3.620734733358974E-5</v>
      </c>
      <c r="N276" s="17">
        <f t="shared" ca="1" si="99"/>
        <v>3.7379265266641024E-4</v>
      </c>
      <c r="O276" s="18">
        <f t="shared" ca="1" si="100"/>
        <v>4.4976953824535239E-2</v>
      </c>
      <c r="P276" s="18">
        <f t="shared" ca="1" si="102"/>
        <v>-1.2269938650306789E-2</v>
      </c>
      <c r="Q276" s="18">
        <f t="shared" ca="1" si="101"/>
        <v>-1.0273406680124501E-2</v>
      </c>
      <c r="R276" s="39"/>
      <c r="V276" s="29">
        <v>41176</v>
      </c>
      <c r="W276" s="19">
        <f t="shared" ca="1" si="106"/>
        <v>-3.5696343107962658E-3</v>
      </c>
      <c r="X276" s="17">
        <f t="shared" si="107"/>
        <v>-1.2269938650306789E-2</v>
      </c>
    </row>
    <row r="277" spans="3:24">
      <c r="C277" s="29">
        <v>41177</v>
      </c>
      <c r="D277" s="19">
        <f ca="1">VLOOKUP(C277,MarketData!$B$7:$C$5000,2)</f>
        <v>757.66</v>
      </c>
      <c r="E277" s="17">
        <f>VLOOKUP('Beta-GARCH'!C277,MarketData!$E$7:$F$5000,2)</f>
        <v>80.480002999999996</v>
      </c>
      <c r="F277" s="17">
        <f t="shared" ca="1" si="103"/>
        <v>97.350567919000994</v>
      </c>
      <c r="G277" s="17">
        <f t="shared" si="104"/>
        <v>113.08136189634297</v>
      </c>
      <c r="H277" s="18">
        <f t="array" aca="1" ref="H277" ca="1">IF(ROW()-ROW($C$14)&gt;=$C$3,IF($C$8,_xlfn.COVARIANCE.P(OFFSET(E277,-$C$3+1,0):E277/OFFSET(E276,-$C$3+1,0):E276,OFFSET(D277,-$C$3+1,0):D277/OFFSET(D276,-$C$3+1,0):D276)/_xlfn.VAR.P(OFFSET(D277,-$C$3+1,0):D277/OFFSET(D276,-$C$3+1,0):D276),$C$9),"")</f>
        <v>0.57252923034932979</v>
      </c>
      <c r="I277" s="19">
        <f t="array" aca="1" ref="I277" ca="1">IF(ROW()-ROW($C$14)&gt;=$C$3,_xlfn.VAR.P(OFFSET(E277,-$C$3+1,0):E277/OFFSET(E276,-$C$3+1,0):E276),"")</f>
        <v>2.0620011108476533E-4</v>
      </c>
      <c r="J277" s="19">
        <f t="array" aca="1" ref="J277" ca="1">IF(ROW()-ROW($C$14)&gt;=$C$3,_xlfn.VAR.P(OFFSET(D277,-$C$3+1,0):D277/OFFSET(D276,-$C$3+1,0):D276),"")</f>
        <v>1.1397579719694452E-4</v>
      </c>
      <c r="K277" s="19">
        <f t="shared" ca="1" si="105"/>
        <v>0.31646188309177459</v>
      </c>
      <c r="L277" s="46">
        <f t="array" aca="1" ref="L277" ca="1">IF(ROW()-ROW($C$14)&lt;$C$3,"",IF(L276="",_xlfn.VAR.P(OFFSET(E277,-$C$3+1,0):E277/OFFSET(E276,-$C$3+1,0):E276),$C$4*L276+$C$5*(1-$C$4)*(E277/E276-1)^2+(1-$C$4)*(1-$C$5)*$C$6))</f>
        <v>4.0999999999999999E-4</v>
      </c>
      <c r="M277" s="30">
        <f t="array" aca="1" ref="M277" ca="1">IF(ROW()-ROW($C$14)&gt;=$C$3,_xlfn.VAR.P(OFFSET(D277,-$C$3+1,0):D277/OFFSET(D276,-$C$3+1,0):D276)*H277^2,"")</f>
        <v>3.7360094604873938E-5</v>
      </c>
      <c r="N277" s="17">
        <f t="shared" ca="1" si="99"/>
        <v>3.7263990539512608E-4</v>
      </c>
      <c r="O277" s="18">
        <f t="shared" ca="1" si="100"/>
        <v>4.490754757049753E-2</v>
      </c>
      <c r="P277" s="18">
        <f t="shared" ca="1" si="102"/>
        <v>-2.4840993788821653E-4</v>
      </c>
      <c r="Q277" s="18">
        <f t="shared" ca="1" si="101"/>
        <v>-3.2717969679146451E-3</v>
      </c>
      <c r="R277" s="39"/>
      <c r="V277" s="29">
        <v>41177</v>
      </c>
      <c r="W277" s="19">
        <f t="shared" ca="1" si="106"/>
        <v>5.2807557584120257E-3</v>
      </c>
      <c r="X277" s="17">
        <f t="shared" si="107"/>
        <v>-2.4840993788821653E-4</v>
      </c>
    </row>
    <row r="278" spans="3:24">
      <c r="C278" s="29">
        <v>41178</v>
      </c>
      <c r="D278" s="19">
        <f ca="1">VLOOKUP(C278,MarketData!$B$7:$C$5000,2)</f>
        <v>742.54</v>
      </c>
      <c r="E278" s="17">
        <f>VLOOKUP('Beta-GARCH'!C278,MarketData!$E$7:$F$5000,2)</f>
        <v>78.669998000000007</v>
      </c>
      <c r="F278" s="17">
        <f t="shared" ca="1" si="103"/>
        <v>95.407822377550616</v>
      </c>
      <c r="G278" s="17">
        <f t="shared" si="104"/>
        <v>110.53814839224819</v>
      </c>
      <c r="H278" s="18">
        <f t="array" aca="1" ref="H278" ca="1">IF(ROW()-ROW($C$14)&gt;=$C$3,IF($C$8,_xlfn.COVARIANCE.P(OFFSET(E278,-$C$3+1,0):E278/OFFSET(E277,-$C$3+1,0):E277,OFFSET(D278,-$C$3+1,0):D278/OFFSET(D277,-$C$3+1,0):D277)/_xlfn.VAR.P(OFFSET(D278,-$C$3+1,0):D278/OFFSET(D277,-$C$3+1,0):D277),$C$9),"")</f>
        <v>0.58284013071433971</v>
      </c>
      <c r="I278" s="19">
        <f t="array" aca="1" ref="I278" ca="1">IF(ROW()-ROW($C$14)&gt;=$C$3,_xlfn.VAR.P(OFFSET(E278,-$C$3+1,0):E278/OFFSET(E277,-$C$3+1,0):E277),"")</f>
        <v>2.0817141472908668E-4</v>
      </c>
      <c r="J278" s="19">
        <f t="array" aca="1" ref="J278" ca="1">IF(ROW()-ROW($C$14)&gt;=$C$3,_xlfn.VAR.P(OFFSET(D278,-$C$3+1,0):D278/OFFSET(D277,-$C$3+1,0):D277),"")</f>
        <v>1.1440365934583564E-4</v>
      </c>
      <c r="K278" s="19">
        <f t="shared" ca="1" si="105"/>
        <v>0.3203083567169942</v>
      </c>
      <c r="L278" s="46">
        <f t="array" aca="1" ref="L278" ca="1">IF(ROW()-ROW($C$14)&lt;$C$3,"",IF(L277="",_xlfn.VAR.P(OFFSET(E278,-$C$3+1,0):E278/OFFSET(E277,-$C$3+1,0):E277),$C$4*L277+$C$5*(1-$C$4)*(E278/E277-1)^2+(1-$C$4)*(1-$C$5)*$C$6))</f>
        <v>4.0999999999999999E-4</v>
      </c>
      <c r="M278" s="30">
        <f t="array" aca="1" ref="M278" ca="1">IF(ROW()-ROW($C$14)&gt;=$C$3,_xlfn.VAR.P(OFFSET(D278,-$C$3+1,0):D278/OFFSET(D277,-$C$3+1,0):D277)*H278^2,"")</f>
        <v>3.8863222585255258E-5</v>
      </c>
      <c r="N278" s="17">
        <f t="shared" ca="1" si="99"/>
        <v>3.7113677741474471E-4</v>
      </c>
      <c r="O278" s="18">
        <f t="shared" ca="1" si="100"/>
        <v>4.4816883636084194E-2</v>
      </c>
      <c r="P278" s="18">
        <f t="shared" ca="1" si="102"/>
        <v>-2.2490120931034085E-2</v>
      </c>
      <c r="Q278" s="18">
        <f t="shared" ca="1" si="101"/>
        <v>-1.085885786263824E-2</v>
      </c>
      <c r="R278" s="39"/>
      <c r="V278" s="29">
        <v>41178</v>
      </c>
      <c r="W278" s="19">
        <f t="shared" ca="1" si="106"/>
        <v>-1.9956180872686913E-2</v>
      </c>
      <c r="X278" s="17">
        <f t="shared" si="107"/>
        <v>-2.2490120931034085E-2</v>
      </c>
    </row>
    <row r="279" spans="3:24">
      <c r="C279" s="29">
        <v>41179</v>
      </c>
      <c r="D279" s="19">
        <f ca="1">VLOOKUP(C279,MarketData!$B$7:$C$5000,2)</f>
        <v>745.59</v>
      </c>
      <c r="E279" s="17">
        <f>VLOOKUP('Beta-GARCH'!C279,MarketData!$E$7:$F$5000,2)</f>
        <v>80.25</v>
      </c>
      <c r="F279" s="17">
        <f t="shared" ca="1" si="103"/>
        <v>95.799712185845848</v>
      </c>
      <c r="G279" s="17">
        <f t="shared" si="104"/>
        <v>112.75818779705469</v>
      </c>
      <c r="H279" s="18">
        <f t="array" aca="1" ref="H279" ca="1">IF(ROW()-ROW($C$14)&gt;=$C$3,IF($C$8,_xlfn.COVARIANCE.P(OFFSET(E279,-$C$3+1,0):E279/OFFSET(E278,-$C$3+1,0):E278,OFFSET(D279,-$C$3+1,0):D279/OFFSET(D278,-$C$3+1,0):D278)/_xlfn.VAR.P(OFFSET(D279,-$C$3+1,0):D279/OFFSET(D278,-$C$3+1,0):D278),$C$9),"")</f>
        <v>0.58839830823391293</v>
      </c>
      <c r="I279" s="19">
        <f t="array" aca="1" ref="I279" ca="1">IF(ROW()-ROW($C$14)&gt;=$C$3,_xlfn.VAR.P(OFFSET(E279,-$C$3+1,0):E279/OFFSET(E278,-$C$3+1,0):E278),"")</f>
        <v>2.0588581551406787E-4</v>
      </c>
      <c r="J279" s="19">
        <f t="array" aca="1" ref="J279" ca="1">IF(ROW()-ROW($C$14)&gt;=$C$3,_xlfn.VAR.P(OFFSET(D279,-$C$3+1,0):D279/OFFSET(D278,-$C$3+1,0):D278),"")</f>
        <v>1.1444027317763882E-4</v>
      </c>
      <c r="K279" s="19">
        <f t="shared" ca="1" si="105"/>
        <v>0.32705732040558438</v>
      </c>
      <c r="L279" s="46">
        <f t="array" aca="1" ref="L279" ca="1">IF(ROW()-ROW($C$14)&lt;$C$3,"",IF(L278="",_xlfn.VAR.P(OFFSET(E279,-$C$3+1,0):E279/OFFSET(E278,-$C$3+1,0):E278),$C$4*L278+$C$5*(1-$C$4)*(E279/E278-1)^2+(1-$C$4)*(1-$C$5)*$C$6))</f>
        <v>4.0999999999999999E-4</v>
      </c>
      <c r="M279" s="30">
        <f t="array" aca="1" ref="M279" ca="1">IF(ROW()-ROW($C$14)&gt;=$C$3,_xlfn.VAR.P(OFFSET(D279,-$C$3+1,0):D279/OFFSET(D278,-$C$3+1,0):D278)*H279^2,"")</f>
        <v>3.9620660989058989E-5</v>
      </c>
      <c r="N279" s="17">
        <f t="shared" ca="1" si="99"/>
        <v>3.7037933901094101E-4</v>
      </c>
      <c r="O279" s="18">
        <f t="shared" ca="1" si="100"/>
        <v>4.4771127774168244E-2</v>
      </c>
      <c r="P279" s="18">
        <f t="shared" ca="1" si="102"/>
        <v>2.0083920683460432E-2</v>
      </c>
      <c r="Q279" s="18">
        <f t="shared" ca="1" si="101"/>
        <v>1.7667061200990097E-2</v>
      </c>
      <c r="R279" s="39"/>
      <c r="V279" s="29">
        <v>41179</v>
      </c>
      <c r="W279" s="19">
        <f t="shared" ca="1" si="106"/>
        <v>4.1075228270532893E-3</v>
      </c>
      <c r="X279" s="17">
        <f t="shared" si="107"/>
        <v>2.0083920683460432E-2</v>
      </c>
    </row>
    <row r="280" spans="3:24">
      <c r="C280" s="29">
        <v>41180</v>
      </c>
      <c r="D280" s="19">
        <f ca="1">VLOOKUP(C280,MarketData!$B$7:$C$5000,2)</f>
        <v>737.42</v>
      </c>
      <c r="E280" s="17">
        <f>VLOOKUP('Beta-GARCH'!C280,MarketData!$E$7:$F$5000,2)</f>
        <v>78.510002</v>
      </c>
      <c r="F280" s="17">
        <f t="shared" ca="1" si="103"/>
        <v>94.749961453461609</v>
      </c>
      <c r="G280" s="17">
        <f t="shared" si="104"/>
        <v>110.31334018022604</v>
      </c>
      <c r="H280" s="18">
        <f t="array" aca="1" ref="H280" ca="1">IF(ROW()-ROW($C$14)&gt;=$C$3,IF($C$8,_xlfn.COVARIANCE.P(OFFSET(E280,-$C$3+1,0):E280/OFFSET(E279,-$C$3+1,0):E279,OFFSET(D280,-$C$3+1,0):D280/OFFSET(D279,-$C$3+1,0):D279)/_xlfn.VAR.P(OFFSET(D280,-$C$3+1,0):D280/OFFSET(D279,-$C$3+1,0):D279),$C$9),"")</f>
        <v>0.58845786123291666</v>
      </c>
      <c r="I280" s="19">
        <f t="array" aca="1" ref="I280" ca="1">IF(ROW()-ROW($C$14)&gt;=$C$3,_xlfn.VAR.P(OFFSET(E280,-$C$3+1,0):E280/OFFSET(E279,-$C$3+1,0):E279),"")</f>
        <v>2.0625956819195904E-4</v>
      </c>
      <c r="J280" s="19">
        <f t="array" aca="1" ref="J280" ca="1">IF(ROW()-ROW($C$14)&gt;=$C$3,_xlfn.VAR.P(OFFSET(D280,-$C$3+1,0):D280/OFFSET(D279,-$C$3+1,0):D279),"")</f>
        <v>1.1381915236764831E-4</v>
      </c>
      <c r="K280" s="19">
        <f t="shared" ca="1" si="105"/>
        <v>0.3247256627012608</v>
      </c>
      <c r="L280" s="46">
        <f t="array" aca="1" ref="L280" ca="1">IF(ROW()-ROW($C$14)&lt;$C$3,"",IF(L279="",_xlfn.VAR.P(OFFSET(E280,-$C$3+1,0):E280/OFFSET(E279,-$C$3+1,0):E279),$C$4*L279+$C$5*(1-$C$4)*(E280/E279-1)^2+(1-$C$4)*(1-$C$5)*$C$6))</f>
        <v>4.0999999999999999E-4</v>
      </c>
      <c r="M280" s="30">
        <f t="array" aca="1" ref="M280" ca="1">IF(ROW()-ROW($C$14)&gt;=$C$3,_xlfn.VAR.P(OFFSET(D280,-$C$3+1,0):D280/OFFSET(D279,-$C$3+1,0):D279)*H280^2,"")</f>
        <v>3.9413598208756155E-5</v>
      </c>
      <c r="N280" s="17">
        <f t="shared" ca="1" si="99"/>
        <v>3.7058640179124384E-4</v>
      </c>
      <c r="O280" s="18">
        <f t="shared" ca="1" si="100"/>
        <v>4.478364080865354E-2</v>
      </c>
      <c r="P280" s="18">
        <f t="shared" ca="1" si="102"/>
        <v>-2.1682218068535875E-2</v>
      </c>
      <c r="Q280" s="18">
        <f t="shared" ca="1" si="101"/>
        <v>-1.5234035117754638E-2</v>
      </c>
      <c r="R280" s="39"/>
      <c r="V280" s="29">
        <v>41180</v>
      </c>
      <c r="W280" s="19">
        <f t="shared" ca="1" si="106"/>
        <v>-1.0957764991483376E-2</v>
      </c>
      <c r="X280" s="17">
        <f t="shared" si="107"/>
        <v>-2.1682218068535875E-2</v>
      </c>
    </row>
    <row r="281" spans="3:24">
      <c r="C281" s="29">
        <v>41183</v>
      </c>
      <c r="D281" s="19">
        <f ca="1">VLOOKUP(C281,MarketData!$B$7:$C$5000,2)</f>
        <v>732.35</v>
      </c>
      <c r="E281" s="17">
        <f>VLOOKUP('Beta-GARCH'!C281,MarketData!$E$7:$F$5000,2)</f>
        <v>77.069999999999993</v>
      </c>
      <c r="F281" s="17">
        <f t="shared" ca="1" si="103"/>
        <v>94.0985249524594</v>
      </c>
      <c r="G281" s="17">
        <f t="shared" si="104"/>
        <v>108.29001287874149</v>
      </c>
      <c r="H281" s="18">
        <f t="array" aca="1" ref="H281" ca="1">IF(ROW()-ROW($C$14)&gt;=$C$3,IF($C$8,_xlfn.COVARIANCE.P(OFFSET(E281,-$C$3+1,0):E281/OFFSET(E280,-$C$3+1,0):E280,OFFSET(D281,-$C$3+1,0):D281/OFFSET(D280,-$C$3+1,0):D280)/_xlfn.VAR.P(OFFSET(D281,-$C$3+1,0):D281/OFFSET(D280,-$C$3+1,0):D280),$C$9),"")</f>
        <v>0.62097695350480553</v>
      </c>
      <c r="I281" s="19">
        <f t="array" aca="1" ref="I281" ca="1">IF(ROW()-ROW($C$14)&gt;=$C$3,_xlfn.VAR.P(OFFSET(E281,-$C$3+1,0):E281/OFFSET(E280,-$C$3+1,0):E280),"")</f>
        <v>2.0495907249426919E-4</v>
      </c>
      <c r="J281" s="19">
        <f t="array" aca="1" ref="J281" ca="1">IF(ROW()-ROW($C$14)&gt;=$C$3,_xlfn.VAR.P(OFFSET(D281,-$C$3+1,0):D281/OFFSET(D280,-$C$3+1,0):D280),"")</f>
        <v>1.12239185642094E-4</v>
      </c>
      <c r="K281" s="19">
        <f t="shared" ca="1" si="105"/>
        <v>0.34005787943754795</v>
      </c>
      <c r="L281" s="46">
        <f t="array" aca="1" ref="L281" ca="1">IF(ROW()-ROW($C$14)&lt;$C$3,"",IF(L280="",_xlfn.VAR.P(OFFSET(E281,-$C$3+1,0):E281/OFFSET(E280,-$C$3+1,0):E280),$C$4*L280+$C$5*(1-$C$4)*(E281/E280-1)^2+(1-$C$4)*(1-$C$5)*$C$6))</f>
        <v>4.0999999999999999E-4</v>
      </c>
      <c r="M281" s="30">
        <f t="array" aca="1" ref="M281" ca="1">IF(ROW()-ROW($C$14)&gt;=$C$3,_xlfn.VAR.P(OFFSET(D281,-$C$3+1,0):D281/OFFSET(D280,-$C$3+1,0):D280)*H281^2,"")</f>
        <v>4.3280819143760755E-5</v>
      </c>
      <c r="N281" s="17">
        <f t="shared" ca="1" si="99"/>
        <v>3.6671918085623922E-4</v>
      </c>
      <c r="O281" s="18">
        <f t="shared" ca="1" si="100"/>
        <v>4.4549360182124839E-2</v>
      </c>
      <c r="P281" s="18">
        <f t="shared" ca="1" si="102"/>
        <v>-1.8341637540653877E-2</v>
      </c>
      <c r="Q281" s="18">
        <f t="shared" ca="1" si="101"/>
        <v>-1.4072220987984701E-2</v>
      </c>
      <c r="R281" s="39"/>
      <c r="V281" s="29">
        <v>41183</v>
      </c>
      <c r="W281" s="19">
        <f t="shared" ca="1" si="106"/>
        <v>-6.8753220688344552E-3</v>
      </c>
      <c r="X281" s="17">
        <f t="shared" si="107"/>
        <v>-1.8341637540653877E-2</v>
      </c>
    </row>
    <row r="282" spans="3:24">
      <c r="C282" s="29">
        <v>41184</v>
      </c>
      <c r="D282" s="19">
        <f ca="1">VLOOKUP(C282,MarketData!$B$7:$C$5000,2)</f>
        <v>731.19</v>
      </c>
      <c r="E282" s="17">
        <f>VLOOKUP('Beta-GARCH'!C282,MarketData!$E$7:$F$5000,2)</f>
        <v>76.849997999999999</v>
      </c>
      <c r="F282" s="17">
        <f t="shared" ca="1" si="103"/>
        <v>93.949478336845488</v>
      </c>
      <c r="G282" s="17">
        <f t="shared" si="104"/>
        <v>107.98089104906265</v>
      </c>
      <c r="H282" s="18">
        <f t="array" aca="1" ref="H282" ca="1">IF(ROW()-ROW($C$14)&gt;=$C$3,IF($C$8,_xlfn.COVARIANCE.P(OFFSET(E282,-$C$3+1,0):E282/OFFSET(E281,-$C$3+1,0):E281,OFFSET(D282,-$C$3+1,0):D282/OFFSET(D281,-$C$3+1,0):D281)/_xlfn.VAR.P(OFFSET(D282,-$C$3+1,0):D282/OFFSET(D281,-$C$3+1,0):D281),$C$9),"")</f>
        <v>0.63766657991726527</v>
      </c>
      <c r="I282" s="19">
        <f t="array" aca="1" ref="I282" ca="1">IF(ROW()-ROW($C$14)&gt;=$C$3,_xlfn.VAR.P(OFFSET(E282,-$C$3+1,0):E282/OFFSET(E281,-$C$3+1,0):E281),"")</f>
        <v>2.0500496613456718E-4</v>
      </c>
      <c r="J282" s="19">
        <f t="array" aca="1" ref="J282" ca="1">IF(ROW()-ROW($C$14)&gt;=$C$3,_xlfn.VAR.P(OFFSET(D282,-$C$3+1,0):D282/OFFSET(D281,-$C$3+1,0):D281),"")</f>
        <v>1.0935425646585774E-4</v>
      </c>
      <c r="K282" s="19">
        <f t="shared" ca="1" si="105"/>
        <v>0.34014568541820861</v>
      </c>
      <c r="L282" s="46">
        <f t="array" aca="1" ref="L282" ca="1">IF(ROW()-ROW($C$14)&lt;$C$3,"",IF(L281="",_xlfn.VAR.P(OFFSET(E282,-$C$3+1,0):E282/OFFSET(E281,-$C$3+1,0):E281),$C$4*L281+$C$5*(1-$C$4)*(E282/E281-1)^2+(1-$C$4)*(1-$C$5)*$C$6))</f>
        <v>4.0999999999999999E-4</v>
      </c>
      <c r="M282" s="30">
        <f t="array" aca="1" ref="M282" ca="1">IF(ROW()-ROW($C$14)&gt;=$C$3,_xlfn.VAR.P(OFFSET(D282,-$C$3+1,0):D282/OFFSET(D281,-$C$3+1,0):D281)*H282^2,"")</f>
        <v>4.4465482010602644E-5</v>
      </c>
      <c r="N282" s="17">
        <f t="shared" ca="1" si="99"/>
        <v>3.6553451798939735E-4</v>
      </c>
      <c r="O282" s="18">
        <f t="shared" ca="1" si="100"/>
        <v>4.447734504514575E-2</v>
      </c>
      <c r="P282" s="18">
        <f t="shared" ca="1" si="102"/>
        <v>-2.8545737641104685E-3</v>
      </c>
      <c r="Q282" s="18">
        <f t="shared" ca="1" si="101"/>
        <v>-1.8445468197477927E-3</v>
      </c>
      <c r="R282" s="39"/>
      <c r="V282" s="29">
        <v>41184</v>
      </c>
      <c r="W282" s="19">
        <f t="shared" ca="1" si="106"/>
        <v>-1.5839421041851098E-3</v>
      </c>
      <c r="X282" s="17">
        <f t="shared" si="107"/>
        <v>-2.8545737641104685E-3</v>
      </c>
    </row>
    <row r="283" spans="3:24">
      <c r="C283" s="29">
        <v>41185</v>
      </c>
      <c r="D283" s="19">
        <f ca="1">VLOOKUP(C283,MarketData!$B$7:$C$5000,2)</f>
        <v>727.39</v>
      </c>
      <c r="E283" s="17">
        <f>VLOOKUP('Beta-GARCH'!C283,MarketData!$E$7:$F$5000,2)</f>
        <v>77.089995999999999</v>
      </c>
      <c r="F283" s="17">
        <f t="shared" ca="1" si="103"/>
        <v>93.461222182248164</v>
      </c>
      <c r="G283" s="17">
        <f t="shared" si="104"/>
        <v>108.31810898744169</v>
      </c>
      <c r="H283" s="18">
        <f t="array" aca="1" ref="H283" ca="1">IF(ROW()-ROW($C$14)&gt;=$C$3,IF($C$8,_xlfn.COVARIANCE.P(OFFSET(E283,-$C$3+1,0):E283/OFFSET(E282,-$C$3+1,0):E282,OFFSET(D283,-$C$3+1,0):D283/OFFSET(D282,-$C$3+1,0):D282)/_xlfn.VAR.P(OFFSET(D283,-$C$3+1,0):D283/OFFSET(D282,-$C$3+1,0):D282),$C$9),"")</f>
        <v>0.63666557717551164</v>
      </c>
      <c r="I283" s="19">
        <f t="array" aca="1" ref="I283" ca="1">IF(ROW()-ROW($C$14)&gt;=$C$3,_xlfn.VAR.P(OFFSET(E283,-$C$3+1,0):E283/OFFSET(E282,-$C$3+1,0):E282),"")</f>
        <v>2.0495452181552385E-4</v>
      </c>
      <c r="J283" s="19">
        <f t="array" aca="1" ref="J283" ca="1">IF(ROW()-ROW($C$14)&gt;=$C$3,_xlfn.VAR.P(OFFSET(D283,-$C$3+1,0):D283/OFFSET(D282,-$C$3+1,0):D282),"")</f>
        <v>1.092393190551221E-4</v>
      </c>
      <c r="K283" s="19">
        <f t="shared" ca="1" si="105"/>
        <v>0.33933827612297812</v>
      </c>
      <c r="L283" s="46">
        <f t="array" aca="1" ref="L283" ca="1">IF(ROW()-ROW($C$14)&lt;$C$3,"",IF(L282="",_xlfn.VAR.P(OFFSET(E283,-$C$3+1,0):E283/OFFSET(E282,-$C$3+1,0):E282),$C$4*L282+$C$5*(1-$C$4)*(E283/E282-1)^2+(1-$C$4)*(1-$C$5)*$C$6))</f>
        <v>4.0999999999999999E-4</v>
      </c>
      <c r="M283" s="30">
        <f t="array" aca="1" ref="M283" ca="1">IF(ROW()-ROW($C$14)&gt;=$C$3,_xlfn.VAR.P(OFFSET(D283,-$C$3+1,0):D283/OFFSET(D282,-$C$3+1,0):D282)*H283^2,"")</f>
        <v>4.4279399547904677E-5</v>
      </c>
      <c r="N283" s="17">
        <f t="shared" ca="1" si="99"/>
        <v>3.6572060045209531E-4</v>
      </c>
      <c r="O283" s="18">
        <f t="shared" ca="1" si="100"/>
        <v>4.4488664633910324E-2</v>
      </c>
      <c r="P283" s="18">
        <f t="shared" ca="1" si="102"/>
        <v>3.1229408750277354E-3</v>
      </c>
      <c r="Q283" s="18">
        <f t="shared" ca="1" si="101"/>
        <v>6.4316967295484154E-3</v>
      </c>
      <c r="R283" s="39"/>
      <c r="V283" s="29">
        <v>41185</v>
      </c>
      <c r="W283" s="19">
        <f t="shared" ca="1" si="106"/>
        <v>-5.1970076177191293E-3</v>
      </c>
      <c r="X283" s="17">
        <f t="shared" si="107"/>
        <v>3.1229408750277354E-3</v>
      </c>
    </row>
    <row r="284" spans="3:24">
      <c r="C284" s="29">
        <v>41186</v>
      </c>
      <c r="D284" s="19">
        <f ca="1">VLOOKUP(C284,MarketData!$B$7:$C$5000,2)</f>
        <v>735.38</v>
      </c>
      <c r="E284" s="17">
        <f>VLOOKUP('Beta-GARCH'!C284,MarketData!$E$7:$F$5000,2)</f>
        <v>78.980002999999996</v>
      </c>
      <c r="F284" s="17">
        <f t="shared" ca="1" si="103"/>
        <v>94.487844991519879</v>
      </c>
      <c r="G284" s="17">
        <f t="shared" si="104"/>
        <v>110.97373221789339</v>
      </c>
      <c r="H284" s="18">
        <f t="array" aca="1" ref="H284" ca="1">IF(ROW()-ROW($C$14)&gt;=$C$3,IF($C$8,_xlfn.COVARIANCE.P(OFFSET(E284,-$C$3+1,0):E284/OFFSET(E283,-$C$3+1,0):E283,OFFSET(D284,-$C$3+1,0):D284/OFFSET(D283,-$C$3+1,0):D283)/_xlfn.VAR.P(OFFSET(D284,-$C$3+1,0):D284/OFFSET(D283,-$C$3+1,0):D283),$C$9),"")</f>
        <v>0.64030415597860446</v>
      </c>
      <c r="I284" s="19">
        <f t="array" aca="1" ref="I284" ca="1">IF(ROW()-ROW($C$14)&gt;=$C$3,_xlfn.VAR.P(OFFSET(E284,-$C$3+1,0):E284/OFFSET(E283,-$C$3+1,0):E283),"")</f>
        <v>2.0634972376927968E-4</v>
      </c>
      <c r="J284" s="19">
        <f t="array" aca="1" ref="J284" ca="1">IF(ROW()-ROW($C$14)&gt;=$C$3,_xlfn.VAR.P(OFFSET(D284,-$C$3+1,0):D284/OFFSET(D283,-$C$3+1,0):D283),"")</f>
        <v>1.0924548362677096E-4</v>
      </c>
      <c r="K284" s="19">
        <f t="shared" ca="1" si="105"/>
        <v>0.33898924558932647</v>
      </c>
      <c r="L284" s="46">
        <f t="array" aca="1" ref="L284" ca="1">IF(ROW()-ROW($C$14)&lt;$C$3,"",IF(L283="",_xlfn.VAR.P(OFFSET(E284,-$C$3+1,0):E284/OFFSET(E283,-$C$3+1,0):E283),$C$4*L283+$C$5*(1-$C$4)*(E284/E283-1)^2+(1-$C$4)*(1-$C$5)*$C$6))</f>
        <v>4.0999999999999999E-4</v>
      </c>
      <c r="M284" s="30">
        <f t="array" aca="1" ref="M284" ca="1">IF(ROW()-ROW($C$14)&gt;=$C$3,_xlfn.VAR.P(OFFSET(D284,-$C$3+1,0):D284/OFFSET(D283,-$C$3+1,0):D283)*H284^2,"")</f>
        <v>4.4789491613654138E-5</v>
      </c>
      <c r="N284" s="17">
        <f t="shared" ca="1" si="99"/>
        <v>3.6521050838634586E-4</v>
      </c>
      <c r="O284" s="18">
        <f t="shared" ca="1" si="100"/>
        <v>4.4457628327415184E-2</v>
      </c>
      <c r="P284" s="18">
        <f t="shared" ca="1" si="102"/>
        <v>2.4516890622227949E-2</v>
      </c>
      <c r="Q284" s="18">
        <f t="shared" ca="1" si="101"/>
        <v>1.7483483225550749E-2</v>
      </c>
      <c r="R284" s="39"/>
      <c r="V284" s="29">
        <v>41186</v>
      </c>
      <c r="W284" s="19">
        <f t="shared" ca="1" si="106"/>
        <v>1.0984478752801063E-2</v>
      </c>
      <c r="X284" s="17">
        <f t="shared" si="107"/>
        <v>2.4516890622227949E-2</v>
      </c>
    </row>
    <row r="285" spans="3:24">
      <c r="C285" s="29">
        <v>41187</v>
      </c>
      <c r="D285" s="19">
        <f ca="1">VLOOKUP(C285,MarketData!$B$7:$C$5000,2)</f>
        <v>737.13</v>
      </c>
      <c r="E285" s="17">
        <f>VLOOKUP('Beta-GARCH'!C285,MarketData!$E$7:$F$5000,2)</f>
        <v>77.699996999999996</v>
      </c>
      <c r="F285" s="17">
        <f t="shared" ca="1" si="103"/>
        <v>94.712699799558109</v>
      </c>
      <c r="G285" s="17">
        <f t="shared" si="104"/>
        <v>109.175213128431</v>
      </c>
      <c r="H285" s="18">
        <f t="array" aca="1" ref="H285" ca="1">IF(ROW()-ROW($C$14)&gt;=$C$3,IF($C$8,_xlfn.COVARIANCE.P(OFFSET(E285,-$C$3+1,0):E285/OFFSET(E284,-$C$3+1,0):E284,OFFSET(D285,-$C$3+1,0):D285/OFFSET(D284,-$C$3+1,0):D284)/_xlfn.VAR.P(OFFSET(D285,-$C$3+1,0):D285/OFFSET(D284,-$C$3+1,0):D284),$C$9),"")</f>
        <v>0.6372637053536101</v>
      </c>
      <c r="I285" s="19">
        <f t="array" aca="1" ref="I285" ca="1">IF(ROW()-ROW($C$14)&gt;=$C$3,_xlfn.VAR.P(OFFSET(E285,-$C$3+1,0):E285/OFFSET(E284,-$C$3+1,0):E284),"")</f>
        <v>2.0427652406515838E-4</v>
      </c>
      <c r="J285" s="19">
        <f t="array" aca="1" ref="J285" ca="1">IF(ROW()-ROW($C$14)&gt;=$C$3,_xlfn.VAR.P(OFFSET(D285,-$C$3+1,0):D285/OFFSET(D284,-$C$3+1,0):D284),"")</f>
        <v>1.0926170008191588E-4</v>
      </c>
      <c r="K285" s="19">
        <f t="shared" ca="1" si="105"/>
        <v>0.34085422280451105</v>
      </c>
      <c r="L285" s="46">
        <f t="array" aca="1" ref="L285" ca="1">IF(ROW()-ROW($C$14)&lt;$C$3,"",IF(L284="",_xlfn.VAR.P(OFFSET(E285,-$C$3+1,0):E285/OFFSET(E284,-$C$3+1,0):E284),$C$4*L284+$C$5*(1-$C$4)*(E285/E284-1)^2+(1-$C$4)*(1-$C$5)*$C$6))</f>
        <v>4.0999999999999999E-4</v>
      </c>
      <c r="M285" s="30">
        <f t="array" aca="1" ref="M285" ca="1">IF(ROW()-ROW($C$14)&gt;=$C$3,_xlfn.VAR.P(OFFSET(D285,-$C$3+1,0):D285/OFFSET(D284,-$C$3+1,0):D284)*H285^2,"")</f>
        <v>4.4371726007209984E-5</v>
      </c>
      <c r="N285" s="17">
        <f t="shared" ca="1" si="99"/>
        <v>3.6562827399278999E-4</v>
      </c>
      <c r="O285" s="18">
        <f t="shared" ca="1" si="100"/>
        <v>4.4483048679891432E-2</v>
      </c>
      <c r="P285" s="18">
        <f t="shared" ca="1" si="102"/>
        <v>-1.6206709944034836E-2</v>
      </c>
      <c r="Q285" s="18">
        <f t="shared" ca="1" si="101"/>
        <v>-1.7723220434351136E-2</v>
      </c>
      <c r="R285" s="39"/>
      <c r="V285" s="29">
        <v>41187</v>
      </c>
      <c r="W285" s="19">
        <f t="shared" ca="1" si="106"/>
        <v>2.3797220484647053E-3</v>
      </c>
      <c r="X285" s="17">
        <f t="shared" si="107"/>
        <v>-1.6206709944034836E-2</v>
      </c>
    </row>
    <row r="286" spans="3:24">
      <c r="C286" s="29">
        <v>41191</v>
      </c>
      <c r="D286" s="19">
        <f ca="1">VLOOKUP(C286,MarketData!$B$7:$C$5000,2)</f>
        <v>727.68</v>
      </c>
      <c r="E286" s="17">
        <f>VLOOKUP('Beta-GARCH'!C286,MarketData!$E$7:$F$5000,2)</f>
        <v>76.059997999999993</v>
      </c>
      <c r="F286" s="17">
        <f t="shared" ca="1" si="103"/>
        <v>93.498483836151621</v>
      </c>
      <c r="G286" s="17">
        <f t="shared" si="104"/>
        <v>106.87087275174585</v>
      </c>
      <c r="H286" s="18">
        <f t="array" aca="1" ref="H286" ca="1">IF(ROW()-ROW($C$14)&gt;=$C$3,IF($C$8,_xlfn.COVARIANCE.P(OFFSET(E286,-$C$3+1,0):E286/OFFSET(E285,-$C$3+1,0):E285,OFFSET(D286,-$C$3+1,0):D286/OFFSET(D285,-$C$3+1,0):D285)/_xlfn.VAR.P(OFFSET(D286,-$C$3+1,0):D286/OFFSET(D285,-$C$3+1,0):D285),$C$9),"")</f>
        <v>0.63836647141312619</v>
      </c>
      <c r="I286" s="19">
        <f t="array" aca="1" ref="I286" ca="1">IF(ROW()-ROW($C$14)&gt;=$C$3,_xlfn.VAR.P(OFFSET(E286,-$C$3+1,0):E286/OFFSET(E285,-$C$3+1,0):E285),"")</f>
        <v>2.0463784033923415E-4</v>
      </c>
      <c r="J286" s="19">
        <f t="array" aca="1" ref="J286" ca="1">IF(ROW()-ROW($C$14)&gt;=$C$3,_xlfn.VAR.P(OFFSET(D286,-$C$3+1,0):D286/OFFSET(D285,-$C$3+1,0):D285),"")</f>
        <v>1.0856268686716003E-4</v>
      </c>
      <c r="K286" s="19">
        <f t="shared" ca="1" si="105"/>
        <v>0.33866062712366307</v>
      </c>
      <c r="L286" s="46">
        <f t="array" aca="1" ref="L286" ca="1">IF(ROW()-ROW($C$14)&lt;$C$3,"",IF(L285="",_xlfn.VAR.P(OFFSET(E286,-$C$3+1,0):E286/OFFSET(E285,-$C$3+1,0):E285),$C$4*L285+$C$5*(1-$C$4)*(E286/E285-1)^2+(1-$C$4)*(1-$C$5)*$C$6))</f>
        <v>4.0999999999999999E-4</v>
      </c>
      <c r="M286" s="30">
        <f t="array" aca="1" ref="M286" ca="1">IF(ROW()-ROW($C$14)&gt;=$C$3,_xlfn.VAR.P(OFFSET(D286,-$C$3+1,0):D286/OFFSET(D285,-$C$3+1,0):D285)*H286^2,"")</f>
        <v>4.4240570708005122E-5</v>
      </c>
      <c r="N286" s="17">
        <f t="shared" ca="1" si="99"/>
        <v>3.6575942929199486E-4</v>
      </c>
      <c r="O286" s="18">
        <f t="shared" ca="1" si="100"/>
        <v>4.4491026269248501E-2</v>
      </c>
      <c r="P286" s="18">
        <f t="shared" ca="1" si="102"/>
        <v>-2.1106809051743003E-2</v>
      </c>
      <c r="Q286" s="18">
        <f t="shared" ca="1" si="101"/>
        <v>-1.2922956603933132E-2</v>
      </c>
      <c r="R286" s="39"/>
      <c r="V286" s="29">
        <v>41191</v>
      </c>
      <c r="W286" s="19">
        <f t="shared" ca="1" si="106"/>
        <v>-1.2819991046355561E-2</v>
      </c>
      <c r="X286" s="17">
        <f t="shared" si="107"/>
        <v>-2.1106809051743003E-2</v>
      </c>
    </row>
    <row r="287" spans="3:24">
      <c r="C287" s="29">
        <v>41192</v>
      </c>
      <c r="D287" s="19">
        <f ca="1">VLOOKUP(C287,MarketData!$B$7:$C$5000,2)</f>
        <v>716.84</v>
      </c>
      <c r="E287" s="17">
        <f>VLOOKUP('Beta-GARCH'!C287,MarketData!$E$7:$F$5000,2)</f>
        <v>74.5</v>
      </c>
      <c r="F287" s="17">
        <f t="shared" ca="1" si="103"/>
        <v>92.105668910931925</v>
      </c>
      <c r="G287" s="17">
        <f t="shared" si="104"/>
        <v>104.67894069633115</v>
      </c>
      <c r="H287" s="18">
        <f t="array" aca="1" ref="H287" ca="1">IF(ROW()-ROW($C$14)&gt;=$C$3,IF($C$8,_xlfn.COVARIANCE.P(OFFSET(E287,-$C$3+1,0):E287/OFFSET(E286,-$C$3+1,0):E286,OFFSET(D287,-$C$3+1,0):D287/OFFSET(D286,-$C$3+1,0):D286)/_xlfn.VAR.P(OFFSET(D287,-$C$3+1,0):D287/OFFSET(D286,-$C$3+1,0):D286),$C$9),"")</f>
        <v>0.65122457853739568</v>
      </c>
      <c r="I287" s="19">
        <f t="array" aca="1" ref="I287" ca="1">IF(ROW()-ROW($C$14)&gt;=$C$3,_xlfn.VAR.P(OFFSET(E287,-$C$3+1,0):E287/OFFSET(E286,-$C$3+1,0):E286),"")</f>
        <v>2.0636316468328664E-4</v>
      </c>
      <c r="J287" s="19">
        <f t="array" aca="1" ref="J287" ca="1">IF(ROW()-ROW($C$14)&gt;=$C$3,_xlfn.VAR.P(OFFSET(D287,-$C$3+1,0):D287/OFFSET(D286,-$C$3+1,0):D286),"")</f>
        <v>1.0859385739396771E-4</v>
      </c>
      <c r="K287" s="19">
        <f t="shared" ca="1" si="105"/>
        <v>0.34269191946960004</v>
      </c>
      <c r="L287" s="46">
        <f t="array" aca="1" ref="L287" ca="1">IF(ROW()-ROW($C$14)&lt;$C$3,"",IF(L286="",_xlfn.VAR.P(OFFSET(E287,-$C$3+1,0):E287/OFFSET(E286,-$C$3+1,0):E286),$C$4*L286+$C$5*(1-$C$4)*(E287/E286-1)^2+(1-$C$4)*(1-$C$5)*$C$6))</f>
        <v>4.0999999999999999E-4</v>
      </c>
      <c r="M287" s="30">
        <f t="array" aca="1" ref="M287" ca="1">IF(ROW()-ROW($C$14)&gt;=$C$3,_xlfn.VAR.P(OFFSET(D287,-$C$3+1,0):D287/OFFSET(D286,-$C$3+1,0):D286)*H287^2,"")</f>
        <v>4.6053943814670645E-5</v>
      </c>
      <c r="N287" s="17">
        <f t="shared" ca="1" si="99"/>
        <v>3.6394605618532937E-4</v>
      </c>
      <c r="O287" s="18">
        <f t="shared" ca="1" si="100"/>
        <v>4.4380599755676736E-2</v>
      </c>
      <c r="P287" s="18">
        <f t="shared" ca="1" si="102"/>
        <v>-2.0510097830925389E-2</v>
      </c>
      <c r="Q287" s="18">
        <f t="shared" ca="1" si="101"/>
        <v>-1.0809028086882255E-2</v>
      </c>
      <c r="R287" s="39"/>
      <c r="V287" s="29">
        <v>41192</v>
      </c>
      <c r="W287" s="19">
        <f t="shared" ca="1" si="106"/>
        <v>-1.4896657871591779E-2</v>
      </c>
      <c r="X287" s="17">
        <f t="shared" si="107"/>
        <v>-2.0510097830925389E-2</v>
      </c>
    </row>
    <row r="288" spans="3:24">
      <c r="C288" s="29">
        <v>41193</v>
      </c>
      <c r="D288" s="19">
        <f ca="1">VLOOKUP(C288,MarketData!$B$7:$C$5000,2)</f>
        <v>713.95</v>
      </c>
      <c r="E288" s="17">
        <f>VLOOKUP('Beta-GARCH'!C288,MarketData!$E$7:$F$5000,2)</f>
        <v>74.849997999999999</v>
      </c>
      <c r="F288" s="17">
        <f t="shared" ca="1" si="103"/>
        <v>91.734337256514493</v>
      </c>
      <c r="G288" s="17">
        <f t="shared" si="104"/>
        <v>105.17071814446315</v>
      </c>
      <c r="H288" s="18">
        <f t="array" aca="1" ref="H288" ca="1">IF(ROW()-ROW($C$14)&gt;=$C$3,IF($C$8,_xlfn.COVARIANCE.P(OFFSET(E288,-$C$3+1,0):E288/OFFSET(E287,-$C$3+1,0):E287,OFFSET(D288,-$C$3+1,0):D288/OFFSET(D287,-$C$3+1,0):D287)/_xlfn.VAR.P(OFFSET(D288,-$C$3+1,0):D288/OFFSET(D287,-$C$3+1,0):D287),$C$9),"")</f>
        <v>0.65047207362708959</v>
      </c>
      <c r="I288" s="19">
        <f t="array" aca="1" ref="I288" ca="1">IF(ROW()-ROW($C$14)&gt;=$C$3,_xlfn.VAR.P(OFFSET(E288,-$C$3+1,0):E288/OFFSET(E287,-$C$3+1,0):E287),"")</f>
        <v>2.0616027676938033E-4</v>
      </c>
      <c r="J288" s="19">
        <f t="array" aca="1" ref="J288" ca="1">IF(ROW()-ROW($C$14)&gt;=$C$3,_xlfn.VAR.P(OFFSET(D288,-$C$3+1,0):D288/OFFSET(D287,-$C$3+1,0):D287),"")</f>
        <v>1.0793881369405012E-4</v>
      </c>
      <c r="K288" s="19">
        <f t="shared" ca="1" si="105"/>
        <v>0.34056601528022834</v>
      </c>
      <c r="L288" s="46">
        <f t="array" aca="1" ref="L288" ca="1">IF(ROW()-ROW($C$14)&lt;$C$3,"",IF(L287="",_xlfn.VAR.P(OFFSET(E288,-$C$3+1,0):E288/OFFSET(E287,-$C$3+1,0):E287),$C$4*L287+$C$5*(1-$C$4)*(E288/E287-1)^2+(1-$C$4)*(1-$C$5)*$C$6))</f>
        <v>4.0999999999999999E-4</v>
      </c>
      <c r="M288" s="30">
        <f t="array" aca="1" ref="M288" ca="1">IF(ROW()-ROW($C$14)&gt;=$C$3,_xlfn.VAR.P(OFFSET(D288,-$C$3+1,0):D288/OFFSET(D287,-$C$3+1,0):D287)*H288^2,"")</f>
        <v>4.56704144277492E-5</v>
      </c>
      <c r="N288" s="17">
        <f t="shared" ca="1" si="99"/>
        <v>3.6432958557225078E-4</v>
      </c>
      <c r="O288" s="18">
        <f t="shared" ca="1" si="100"/>
        <v>4.4403977921204305E-2</v>
      </c>
      <c r="P288" s="18">
        <f t="shared" ca="1" si="102"/>
        <v>4.6979597315435218E-3</v>
      </c>
      <c r="Q288" s="18">
        <f t="shared" ca="1" si="101"/>
        <v>7.3203919239188051E-3</v>
      </c>
      <c r="R288" s="39"/>
      <c r="V288" s="29">
        <v>41193</v>
      </c>
      <c r="W288" s="19">
        <f t="shared" ca="1" si="106"/>
        <v>-4.031583058981103E-3</v>
      </c>
      <c r="X288" s="17">
        <f t="shared" si="107"/>
        <v>4.6979597315435218E-3</v>
      </c>
    </row>
    <row r="289" spans="3:24">
      <c r="C289" s="29">
        <v>41194</v>
      </c>
      <c r="D289" s="19">
        <f ca="1">VLOOKUP(C289,MarketData!$B$7:$C$5000,2)</f>
        <v>718.32</v>
      </c>
      <c r="E289" s="17">
        <f>VLOOKUP('Beta-GARCH'!C289,MarketData!$E$7:$F$5000,2)</f>
        <v>74.669998000000007</v>
      </c>
      <c r="F289" s="17">
        <f t="shared" ca="1" si="103"/>
        <v>92.29583183430141</v>
      </c>
      <c r="G289" s="17">
        <f t="shared" si="104"/>
        <v>104.91780258304921</v>
      </c>
      <c r="H289" s="18">
        <f t="array" aca="1" ref="H289" ca="1">IF(ROW()-ROW($C$14)&gt;=$C$3,IF($C$8,_xlfn.COVARIANCE.P(OFFSET(E289,-$C$3+1,0):E289/OFFSET(E288,-$C$3+1,0):E288,OFFSET(D289,-$C$3+1,0):D289/OFFSET(D288,-$C$3+1,0):D288)/_xlfn.VAR.P(OFFSET(D289,-$C$3+1,0):D289/OFFSET(D288,-$C$3+1,0):D288),$C$9),"")</f>
        <v>0.65019987430660309</v>
      </c>
      <c r="I289" s="19">
        <f t="array" aca="1" ref="I289" ca="1">IF(ROW()-ROW($C$14)&gt;=$C$3,_xlfn.VAR.P(OFFSET(E289,-$C$3+1,0):E289/OFFSET(E288,-$C$3+1,0):E288),"")</f>
        <v>2.0599432705029918E-4</v>
      </c>
      <c r="J289" s="19">
        <f t="array" aca="1" ref="J289" ca="1">IF(ROW()-ROW($C$14)&gt;=$C$3,_xlfn.VAR.P(OFFSET(D289,-$C$3+1,0):D289/OFFSET(D288,-$C$3+1,0):D288),"")</f>
        <v>1.0723846891094915E-4</v>
      </c>
      <c r="K289" s="19">
        <f t="shared" ca="1" si="105"/>
        <v>0.33848718071593337</v>
      </c>
      <c r="L289" s="46">
        <f t="array" aca="1" ref="L289" ca="1">IF(ROW()-ROW($C$14)&lt;$C$3,"",IF(L288="",_xlfn.VAR.P(OFFSET(E289,-$C$3+1,0):E289/OFFSET(E288,-$C$3+1,0):E288),$C$4*L288+$C$5*(1-$C$4)*(E289/E288-1)^2+(1-$C$4)*(1-$C$5)*$C$6))</f>
        <v>4.0999999999999999E-4</v>
      </c>
      <c r="M289" s="30">
        <f t="array" aca="1" ref="M289" ca="1">IF(ROW()-ROW($C$14)&gt;=$C$3,_xlfn.VAR.P(OFFSET(D289,-$C$3+1,0):D289/OFFSET(D288,-$C$3+1,0):D288)*H289^2,"")</f>
        <v>4.5336121878023984E-5</v>
      </c>
      <c r="N289" s="17">
        <f t="shared" ca="1" si="99"/>
        <v>3.64663878121976E-4</v>
      </c>
      <c r="O289" s="18">
        <f t="shared" ca="1" si="100"/>
        <v>4.4424344803440832E-2</v>
      </c>
      <c r="P289" s="18">
        <f t="shared" ca="1" si="102"/>
        <v>-2.4048096834951016E-3</v>
      </c>
      <c r="Q289" s="18">
        <f t="shared" ca="1" si="101"/>
        <v>-6.3846030173698391E-3</v>
      </c>
      <c r="R289" s="39"/>
      <c r="V289" s="29">
        <v>41194</v>
      </c>
      <c r="W289" s="19">
        <f t="shared" ca="1" si="106"/>
        <v>6.1208768121017165E-3</v>
      </c>
      <c r="X289" s="17">
        <f t="shared" si="107"/>
        <v>-2.4048096834951016E-3</v>
      </c>
    </row>
    <row r="290" spans="3:24">
      <c r="C290" s="29">
        <v>41197</v>
      </c>
      <c r="D290" s="19">
        <f ca="1">VLOOKUP(C290,MarketData!$B$7:$C$5000,2)</f>
        <v>722.99</v>
      </c>
      <c r="E290" s="17">
        <f>VLOOKUP('Beta-GARCH'!C290,MarketData!$E$7:$F$5000,2)</f>
        <v>76.209998999999996</v>
      </c>
      <c r="F290" s="17">
        <f t="shared" ca="1" si="103"/>
        <v>92.89587295060916</v>
      </c>
      <c r="G290" s="17">
        <f t="shared" si="104"/>
        <v>107.08163712467726</v>
      </c>
      <c r="H290" s="18">
        <f t="array" aca="1" ref="H290" ca="1">IF(ROW()-ROW($C$14)&gt;=$C$3,IF($C$8,_xlfn.COVARIANCE.P(OFFSET(E290,-$C$3+1,0):E290/OFFSET(E289,-$C$3+1,0):E289,OFFSET(D290,-$C$3+1,0):D290/OFFSET(D289,-$C$3+1,0):D289)/_xlfn.VAR.P(OFFSET(D290,-$C$3+1,0):D290/OFFSET(D289,-$C$3+1,0):D289),$C$9),"")</f>
        <v>0.65892942049129344</v>
      </c>
      <c r="I290" s="19">
        <f t="array" aca="1" ref="I290" ca="1">IF(ROW()-ROW($C$14)&gt;=$C$3,_xlfn.VAR.P(OFFSET(E290,-$C$3+1,0):E290/OFFSET(E289,-$C$3+1,0):E289),"")</f>
        <v>2.0650397571855188E-4</v>
      </c>
      <c r="J290" s="19">
        <f t="array" aca="1" ref="J290" ca="1">IF(ROW()-ROW($C$14)&gt;=$C$3,_xlfn.VAR.P(OFFSET(D290,-$C$3+1,0):D290/OFFSET(D289,-$C$3+1,0):D289),"")</f>
        <v>1.0724548590629588E-4</v>
      </c>
      <c r="K290" s="19">
        <f t="shared" ca="1" si="105"/>
        <v>0.34220748357337377</v>
      </c>
      <c r="L290" s="46">
        <f t="array" aca="1" ref="L290" ca="1">IF(ROW()-ROW($C$14)&lt;$C$3,"",IF(L289="",_xlfn.VAR.P(OFFSET(E290,-$C$3+1,0):E290/OFFSET(E289,-$C$3+1,0):E289),$C$4*L289+$C$5*(1-$C$4)*(E290/E289-1)^2+(1-$C$4)*(1-$C$5)*$C$6))</f>
        <v>4.0999999999999999E-4</v>
      </c>
      <c r="M290" s="30">
        <f t="array" aca="1" ref="M290" ca="1">IF(ROW()-ROW($C$14)&gt;=$C$3,_xlfn.VAR.P(OFFSET(D290,-$C$3+1,0):D290/OFFSET(D289,-$C$3+1,0):D289)*H290^2,"")</f>
        <v>4.6564701017287083E-5</v>
      </c>
      <c r="N290" s="17">
        <f t="shared" ca="1" si="99"/>
        <v>3.6343529898271289E-4</v>
      </c>
      <c r="O290" s="18">
        <f t="shared" ca="1" si="100"/>
        <v>4.4349447241348039E-2</v>
      </c>
      <c r="P290" s="18">
        <f t="shared" ca="1" si="102"/>
        <v>2.0624093226840445E-2</v>
      </c>
      <c r="Q290" s="18">
        <f t="shared" ca="1" si="101"/>
        <v>1.6340208059095768E-2</v>
      </c>
      <c r="R290" s="39"/>
      <c r="V290" s="29">
        <v>41197</v>
      </c>
      <c r="W290" s="19">
        <f t="shared" ca="1" si="106"/>
        <v>6.5012807662323535E-3</v>
      </c>
      <c r="X290" s="17">
        <f t="shared" si="107"/>
        <v>2.0624093226840445E-2</v>
      </c>
    </row>
    <row r="291" spans="3:24">
      <c r="C291" s="29">
        <v>41198</v>
      </c>
      <c r="D291" s="19">
        <f ca="1">VLOOKUP(C291,MarketData!$B$7:$C$5000,2)</f>
        <v>732.4</v>
      </c>
      <c r="E291" s="17">
        <f>VLOOKUP('Beta-GARCH'!C291,MarketData!$E$7:$F$5000,2)</f>
        <v>77.319999999999993</v>
      </c>
      <c r="F291" s="17">
        <f t="shared" ca="1" si="103"/>
        <v>94.104949375546198</v>
      </c>
      <c r="G291" s="17">
        <f t="shared" si="104"/>
        <v>108.64128449181644</v>
      </c>
      <c r="H291" s="18">
        <f t="array" aca="1" ref="H291" ca="1">IF(ROW()-ROW($C$14)&gt;=$C$3,IF($C$8,_xlfn.COVARIANCE.P(OFFSET(E291,-$C$3+1,0):E291/OFFSET(E290,-$C$3+1,0):E290,OFFSET(D291,-$C$3+1,0):D291/OFFSET(D290,-$C$3+1,0):D290)/_xlfn.VAR.P(OFFSET(D291,-$C$3+1,0):D291/OFFSET(D290,-$C$3+1,0):D290),$C$9),"")</f>
        <v>0.65798595078302835</v>
      </c>
      <c r="I291" s="19">
        <f t="array" aca="1" ref="I291" ca="1">IF(ROW()-ROW($C$14)&gt;=$C$3,_xlfn.VAR.P(OFFSET(E291,-$C$3+1,0):E291/OFFSET(E290,-$C$3+1,0):E290),"")</f>
        <v>2.0609948989291701E-4</v>
      </c>
      <c r="J291" s="19">
        <f t="array" aca="1" ref="J291" ca="1">IF(ROW()-ROW($C$14)&gt;=$C$3,_xlfn.VAR.P(OFFSET(D291,-$C$3+1,0):D291/OFFSET(D290,-$C$3+1,0):D290),"")</f>
        <v>1.0660992900812658E-4</v>
      </c>
      <c r="K291" s="19">
        <f t="shared" ca="1" si="105"/>
        <v>0.34035909326010461</v>
      </c>
      <c r="L291" s="46">
        <f t="array" aca="1" ref="L291" ca="1">IF(ROW()-ROW($C$14)&lt;$C$3,"",IF(L290="",_xlfn.VAR.P(OFFSET(E291,-$C$3+1,0):E291/OFFSET(E290,-$C$3+1,0):E290),$C$4*L290+$C$5*(1-$C$4)*(E291/E290-1)^2+(1-$C$4)*(1-$C$5)*$C$6))</f>
        <v>4.0999999999999999E-4</v>
      </c>
      <c r="M291" s="30">
        <f t="array" aca="1" ref="M291" ca="1">IF(ROW()-ROW($C$14)&gt;=$C$3,_xlfn.VAR.P(OFFSET(D291,-$C$3+1,0):D291/OFFSET(D290,-$C$3+1,0):D290)*H291^2,"")</f>
        <v>4.6156290237709696E-5</v>
      </c>
      <c r="N291" s="17">
        <f t="shared" ref="N291:N354" ca="1" si="108">IF(M291="","",L291-M291)</f>
        <v>3.6384370976229032E-4</v>
      </c>
      <c r="O291" s="18">
        <f t="shared" ref="O291:O354" ca="1" si="109">IF(N291="","",_xlfn.NORM.INV(1-$C$10,0,1)*$C$7*SQRT(N291))</f>
        <v>4.4374359112405108E-2</v>
      </c>
      <c r="P291" s="18">
        <f t="shared" ca="1" si="102"/>
        <v>1.456503102696538E-2</v>
      </c>
      <c r="Q291" s="18">
        <f t="shared" ref="Q291:Q354" ca="1" si="110">IF(P291="","",P291-H291*$C$7*(D291/D290-1))</f>
        <v>6.0010843653679584E-3</v>
      </c>
      <c r="R291" s="39"/>
      <c r="V291" s="29">
        <v>41198</v>
      </c>
      <c r="W291" s="19">
        <f t="shared" ca="1" si="106"/>
        <v>1.3015394403795399E-2</v>
      </c>
      <c r="X291" s="17">
        <f t="shared" si="107"/>
        <v>1.456503102696538E-2</v>
      </c>
    </row>
    <row r="292" spans="3:24">
      <c r="C292" s="29">
        <v>41199</v>
      </c>
      <c r="D292" s="19">
        <f ca="1">VLOOKUP(C292,MarketData!$B$7:$C$5000,2)</f>
        <v>739.79</v>
      </c>
      <c r="E292" s="17">
        <f>VLOOKUP('Beta-GARCH'!C292,MarketData!$E$7:$F$5000,2)</f>
        <v>77.989998</v>
      </c>
      <c r="F292" s="17">
        <f t="shared" ca="1" si="103"/>
        <v>95.054479107776245</v>
      </c>
      <c r="G292" s="17">
        <f t="shared" si="104"/>
        <v>109.58268960468436</v>
      </c>
      <c r="H292" s="18">
        <f t="array" aca="1" ref="H292" ca="1">IF(ROW()-ROW($C$14)&gt;=$C$3,IF($C$8,_xlfn.COVARIANCE.P(OFFSET(E292,-$C$3+1,0):E292/OFFSET(E291,-$C$3+1,0):E291,OFFSET(D292,-$C$3+1,0):D292/OFFSET(D291,-$C$3+1,0):D291)/_xlfn.VAR.P(OFFSET(D292,-$C$3+1,0):D292/OFFSET(D291,-$C$3+1,0):D291),$C$9),"")</f>
        <v>0.65908705105115051</v>
      </c>
      <c r="I292" s="19">
        <f t="array" aca="1" ref="I292" ca="1">IF(ROW()-ROW($C$14)&gt;=$C$3,_xlfn.VAR.P(OFFSET(E292,-$C$3+1,0):E292/OFFSET(E291,-$C$3+1,0):E291),"")</f>
        <v>2.0617994021279159E-4</v>
      </c>
      <c r="J292" s="19">
        <f t="array" aca="1" ref="J292" ca="1">IF(ROW()-ROW($C$14)&gt;=$C$3,_xlfn.VAR.P(OFFSET(D292,-$C$3+1,0):D292/OFFSET(D291,-$C$3+1,0):D291),"")</f>
        <v>1.070011618894752E-4</v>
      </c>
      <c r="K292" s="19">
        <f t="shared" ca="1" si="105"/>
        <v>0.34204627363843632</v>
      </c>
      <c r="L292" s="46">
        <f t="array" aca="1" ref="L292" ca="1">IF(ROW()-ROW($C$14)&lt;$C$3,"",IF(L291="",_xlfn.VAR.P(OFFSET(E292,-$C$3+1,0):E292/OFFSET(E291,-$C$3+1,0):E291),$C$4*L291+$C$5*(1-$C$4)*(E292/E291-1)^2+(1-$C$4)*(1-$C$5)*$C$6))</f>
        <v>4.0999999999999999E-4</v>
      </c>
      <c r="M292" s="30">
        <f t="array" aca="1" ref="M292" ca="1">IF(ROW()-ROW($C$14)&gt;=$C$3,_xlfn.VAR.P(OFFSET(D292,-$C$3+1,0):D292/OFFSET(D291,-$C$3+1,0):D291)*H292^2,"")</f>
        <v>4.6480848992212682E-5</v>
      </c>
      <c r="N292" s="17">
        <f t="shared" ca="1" si="108"/>
        <v>3.635191510077873E-4</v>
      </c>
      <c r="O292" s="18">
        <f t="shared" ca="1" si="109"/>
        <v>4.4354563112724329E-2</v>
      </c>
      <c r="P292" s="18">
        <f t="shared" ca="1" si="102"/>
        <v>8.6652612519400041E-3</v>
      </c>
      <c r="Q292" s="18">
        <f t="shared" ca="1" si="110"/>
        <v>2.0149973152005472E-3</v>
      </c>
      <c r="R292" s="39"/>
      <c r="V292" s="29">
        <v>41199</v>
      </c>
      <c r="W292" s="19">
        <f t="shared" ca="1" si="106"/>
        <v>1.00901146914254E-2</v>
      </c>
      <c r="X292" s="17">
        <f t="shared" si="107"/>
        <v>8.6652612519400041E-3</v>
      </c>
    </row>
    <row r="293" spans="3:24">
      <c r="C293" s="29">
        <v>41200</v>
      </c>
      <c r="D293" s="19">
        <f ca="1">VLOOKUP(C293,MarketData!$B$7:$C$5000,2)</f>
        <v>752.3</v>
      </c>
      <c r="E293" s="17">
        <f>VLOOKUP('Beta-GARCH'!C293,MarketData!$E$7:$F$5000,2)</f>
        <v>78.510002</v>
      </c>
      <c r="F293" s="17">
        <f t="shared" ca="1" si="103"/>
        <v>96.6618697640953</v>
      </c>
      <c r="G293" s="17">
        <f t="shared" si="104"/>
        <v>110.31334018022604</v>
      </c>
      <c r="H293" s="18">
        <f t="array" aca="1" ref="H293" ca="1">IF(ROW()-ROW($C$14)&gt;=$C$3,IF($C$8,_xlfn.COVARIANCE.P(OFFSET(E293,-$C$3+1,0):E293/OFFSET(E292,-$C$3+1,0):E292,OFFSET(D293,-$C$3+1,0):D293/OFFSET(D292,-$C$3+1,0):D292)/_xlfn.VAR.P(OFFSET(D293,-$C$3+1,0):D293/OFFSET(D292,-$C$3+1,0):D292),$C$9),"")</f>
        <v>0.6576892505477735</v>
      </c>
      <c r="I293" s="19">
        <f t="array" aca="1" ref="I293" ca="1">IF(ROW()-ROW($C$14)&gt;=$C$3,_xlfn.VAR.P(OFFSET(E293,-$C$3+1,0):E293/OFFSET(E292,-$C$3+1,0):E292),"")</f>
        <v>2.0630411287740516E-4</v>
      </c>
      <c r="J293" s="19">
        <f t="array" aca="1" ref="J293" ca="1">IF(ROW()-ROW($C$14)&gt;=$C$3,_xlfn.VAR.P(OFFSET(D293,-$C$3+1,0):D293/OFFSET(D292,-$C$3+1,0):D292),"")</f>
        <v>1.0793279426407272E-4</v>
      </c>
      <c r="K293" s="19">
        <f t="shared" ca="1" si="105"/>
        <v>0.34408542601982983</v>
      </c>
      <c r="L293" s="46">
        <f t="array" aca="1" ref="L293" ca="1">IF(ROW()-ROW($C$14)&lt;$C$3,"",IF(L292="",_xlfn.VAR.P(OFFSET(E293,-$C$3+1,0):E293/OFFSET(E292,-$C$3+1,0):E292),$C$4*L292+$C$5*(1-$C$4)*(E293/E292-1)^2+(1-$C$4)*(1-$C$5)*$C$6))</f>
        <v>4.0999999999999999E-4</v>
      </c>
      <c r="M293" s="30">
        <f t="array" aca="1" ref="M293" ca="1">IF(ROW()-ROW($C$14)&gt;=$C$3,_xlfn.VAR.P(OFFSET(D293,-$C$3+1,0):D293/OFFSET(D292,-$C$3+1,0):D292)*H293^2,"")</f>
        <v>4.6686886043693825E-5</v>
      </c>
      <c r="N293" s="17">
        <f t="shared" ca="1" si="108"/>
        <v>3.6331311395630618E-4</v>
      </c>
      <c r="O293" s="18">
        <f t="shared" ca="1" si="109"/>
        <v>4.4341991589791546E-2</v>
      </c>
      <c r="P293" s="18">
        <f t="shared" ca="1" si="102"/>
        <v>6.6675729367244863E-3</v>
      </c>
      <c r="Q293" s="18">
        <f t="shared" ca="1" si="110"/>
        <v>-4.4540866211941442E-3</v>
      </c>
      <c r="R293" s="39"/>
      <c r="V293" s="29">
        <v>41200</v>
      </c>
      <c r="W293" s="19">
        <f t="shared" ca="1" si="106"/>
        <v>1.6910204247151173E-2</v>
      </c>
      <c r="X293" s="17">
        <f t="shared" si="107"/>
        <v>6.6675729367244863E-3</v>
      </c>
    </row>
    <row r="294" spans="3:24">
      <c r="C294" s="29">
        <v>41201</v>
      </c>
      <c r="D294" s="19">
        <f ca="1">VLOOKUP(C294,MarketData!$B$7:$C$5000,2)</f>
        <v>754.39</v>
      </c>
      <c r="E294" s="17">
        <f>VLOOKUP('Beta-GARCH'!C294,MarketData!$E$7:$F$5000,2)</f>
        <v>77.830001999999993</v>
      </c>
      <c r="F294" s="17">
        <f t="shared" ca="1" si="103"/>
        <v>96.930410649123829</v>
      </c>
      <c r="G294" s="17">
        <f t="shared" si="104"/>
        <v>109.35788139266221</v>
      </c>
      <c r="H294" s="18">
        <f t="array" aca="1" ref="H294" ca="1">IF(ROW()-ROW($C$14)&gt;=$C$3,IF($C$8,_xlfn.COVARIANCE.P(OFFSET(E294,-$C$3+1,0):E294/OFFSET(E293,-$C$3+1,0):E293,OFFSET(D294,-$C$3+1,0):D294/OFFSET(D293,-$C$3+1,0):D293)/_xlfn.VAR.P(OFFSET(D294,-$C$3+1,0):D294/OFFSET(D293,-$C$3+1,0):D293),$C$9),"")</f>
        <v>0.65876903756390914</v>
      </c>
      <c r="I294" s="19">
        <f t="array" aca="1" ref="I294" ca="1">IF(ROW()-ROW($C$14)&gt;=$C$3,_xlfn.VAR.P(OFFSET(E294,-$C$3+1,0):E294/OFFSET(E293,-$C$3+1,0):E293),"")</f>
        <v>2.0657957989997838E-4</v>
      </c>
      <c r="J294" s="19">
        <f t="array" aca="1" ref="J294" ca="1">IF(ROW()-ROW($C$14)&gt;=$C$3,_xlfn.VAR.P(OFFSET(D294,-$C$3+1,0):D294/OFFSET(D293,-$C$3+1,0):D293),"")</f>
        <v>1.0726500040743458E-4</v>
      </c>
      <c r="K294" s="19">
        <f t="shared" ca="1" si="105"/>
        <v>0.34206121010078305</v>
      </c>
      <c r="L294" s="46">
        <f t="array" aca="1" ref="L294" ca="1">IF(ROW()-ROW($C$14)&lt;$C$3,"",IF(L293="",_xlfn.VAR.P(OFFSET(E294,-$C$3+1,0):E294/OFFSET(E293,-$C$3+1,0):E293),$C$4*L293+$C$5*(1-$C$4)*(E294/E293-1)^2+(1-$C$4)*(1-$C$5)*$C$6))</f>
        <v>4.0999999999999999E-4</v>
      </c>
      <c r="M294" s="30">
        <f t="array" aca="1" ref="M294" ca="1">IF(ROW()-ROW($C$14)&gt;=$C$3,_xlfn.VAR.P(OFFSET(D294,-$C$3+1,0):D294/OFFSET(D293,-$C$3+1,0):D293)*H294^2,"")</f>
        <v>4.6550504986961169E-5</v>
      </c>
      <c r="N294" s="17">
        <f t="shared" ca="1" si="108"/>
        <v>3.6344949501303882E-4</v>
      </c>
      <c r="O294" s="18">
        <f t="shared" ca="1" si="109"/>
        <v>4.4350313392698557E-2</v>
      </c>
      <c r="P294" s="18">
        <f t="shared" ca="1" si="102"/>
        <v>-8.6613168090354797E-3</v>
      </c>
      <c r="Q294" s="18">
        <f t="shared" ca="1" si="110"/>
        <v>-1.0491474044857037E-2</v>
      </c>
      <c r="R294" s="39"/>
      <c r="V294" s="29">
        <v>41201</v>
      </c>
      <c r="W294" s="19">
        <f t="shared" ca="1" si="106"/>
        <v>2.7781470158181332E-3</v>
      </c>
      <c r="X294" s="17">
        <f t="shared" si="107"/>
        <v>-8.6613168090354797E-3</v>
      </c>
    </row>
    <row r="295" spans="3:24">
      <c r="C295" s="29">
        <v>41204</v>
      </c>
      <c r="D295" s="19">
        <f ca="1">VLOOKUP(C295,MarketData!$B$7:$C$5000,2)</f>
        <v>753.72</v>
      </c>
      <c r="E295" s="17">
        <f>VLOOKUP('Beta-GARCH'!C295,MarketData!$E$7:$F$5000,2)</f>
        <v>78.970000999999996</v>
      </c>
      <c r="F295" s="17">
        <f t="shared" ca="1" si="103"/>
        <v>96.844323379760624</v>
      </c>
      <c r="G295" s="17">
        <f t="shared" si="104"/>
        <v>110.95967854319746</v>
      </c>
      <c r="H295" s="18">
        <f t="array" aca="1" ref="H295" ca="1">IF(ROW()-ROW($C$14)&gt;=$C$3,IF($C$8,_xlfn.COVARIANCE.P(OFFSET(E295,-$C$3+1,0):E295/OFFSET(E294,-$C$3+1,0):E294,OFFSET(D295,-$C$3+1,0):D295/OFFSET(D294,-$C$3+1,0):D294)/_xlfn.VAR.P(OFFSET(D295,-$C$3+1,0):D295/OFFSET(D294,-$C$3+1,0):D294),$C$9),"")</f>
        <v>0.6675383750432643</v>
      </c>
      <c r="I295" s="19">
        <f t="array" aca="1" ref="I295" ca="1">IF(ROW()-ROW($C$14)&gt;=$C$3,_xlfn.VAR.P(OFFSET(E295,-$C$3+1,0):E295/OFFSET(E294,-$C$3+1,0):E294),"")</f>
        <v>2.0732043856997327E-4</v>
      </c>
      <c r="J295" s="19">
        <f t="array" aca="1" ref="J295" ca="1">IF(ROW()-ROW($C$14)&gt;=$C$3,_xlfn.VAR.P(OFFSET(D295,-$C$3+1,0):D295/OFFSET(D294,-$C$3+1,0):D294),"")</f>
        <v>1.0606598096849205E-4</v>
      </c>
      <c r="K295" s="19">
        <f t="shared" ca="1" si="105"/>
        <v>0.34151535213533729</v>
      </c>
      <c r="L295" s="46">
        <f t="array" aca="1" ref="L295" ca="1">IF(ROW()-ROW($C$14)&lt;$C$3,"",IF(L294="",_xlfn.VAR.P(OFFSET(E295,-$C$3+1,0):E295/OFFSET(E294,-$C$3+1,0):E294),$C$4*L294+$C$5*(1-$C$4)*(E295/E294-1)^2+(1-$C$4)*(1-$C$5)*$C$6))</f>
        <v>4.0999999999999999E-4</v>
      </c>
      <c r="M295" s="30">
        <f t="array" aca="1" ref="M295" ca="1">IF(ROW()-ROW($C$14)&gt;=$C$3,_xlfn.VAR.P(OFFSET(D295,-$C$3+1,0):D295/OFFSET(D294,-$C$3+1,0):D294)*H295^2,"")</f>
        <v>4.7263794721712508E-5</v>
      </c>
      <c r="N295" s="17">
        <f t="shared" ca="1" si="108"/>
        <v>3.6273620527828748E-4</v>
      </c>
      <c r="O295" s="18">
        <f t="shared" ca="1" si="109"/>
        <v>4.4306772047705612E-2</v>
      </c>
      <c r="P295" s="18">
        <f t="shared" ca="1" si="102"/>
        <v>1.4647295010990824E-2</v>
      </c>
      <c r="Q295" s="18">
        <f t="shared" ca="1" si="110"/>
        <v>1.524015906178547E-2</v>
      </c>
      <c r="R295" s="39"/>
      <c r="V295" s="29">
        <v>41204</v>
      </c>
      <c r="W295" s="19">
        <f t="shared" ca="1" si="106"/>
        <v>-8.8813478439531135E-4</v>
      </c>
      <c r="X295" s="17">
        <f t="shared" si="107"/>
        <v>1.4647295010990824E-2</v>
      </c>
    </row>
    <row r="296" spans="3:24">
      <c r="C296" s="29">
        <v>41205</v>
      </c>
      <c r="D296" s="19">
        <f ca="1">VLOOKUP(C296,MarketData!$B$7:$C$5000,2)</f>
        <v>749.37</v>
      </c>
      <c r="E296" s="17">
        <f>VLOOKUP('Beta-GARCH'!C296,MarketData!$E$7:$F$5000,2)</f>
        <v>77.680000000000007</v>
      </c>
      <c r="F296" s="17">
        <f t="shared" ca="1" si="103"/>
        <v>96.285398571208432</v>
      </c>
      <c r="G296" s="17">
        <f t="shared" si="104"/>
        <v>109.14711561464435</v>
      </c>
      <c r="H296" s="18">
        <f t="array" aca="1" ref="H296" ca="1">IF(ROW()-ROW($C$14)&gt;=$C$3,IF($C$8,_xlfn.COVARIANCE.P(OFFSET(E296,-$C$3+1,0):E296/OFFSET(E295,-$C$3+1,0):E295,OFFSET(D296,-$C$3+1,0):D296/OFFSET(D295,-$C$3+1,0):D295)/_xlfn.VAR.P(OFFSET(D296,-$C$3+1,0):D296/OFFSET(D295,-$C$3+1,0):D295),$C$9),"")</f>
        <v>0.68122684750813189</v>
      </c>
      <c r="I296" s="19">
        <f t="array" aca="1" ref="I296" ca="1">IF(ROW()-ROW($C$14)&gt;=$C$3,_xlfn.VAR.P(OFFSET(E296,-$C$3+1,0):E296/OFFSET(E295,-$C$3+1,0):E295),"")</f>
        <v>2.0797146721535982E-4</v>
      </c>
      <c r="J296" s="19">
        <f t="array" aca="1" ref="J296" ca="1">IF(ROW()-ROW($C$14)&gt;=$C$3,_xlfn.VAR.P(OFFSET(D296,-$C$3+1,0):D296/OFFSET(D295,-$C$3+1,0):D295),"")</f>
        <v>1.0542248726263707E-4</v>
      </c>
      <c r="K296" s="19">
        <f t="shared" ca="1" si="105"/>
        <v>0.345319623003979</v>
      </c>
      <c r="L296" s="46">
        <f t="array" aca="1" ref="L296" ca="1">IF(ROW()-ROW($C$14)&lt;$C$3,"",IF(L295="",_xlfn.VAR.P(OFFSET(E296,-$C$3+1,0):E296/OFFSET(E295,-$C$3+1,0):E295),$C$4*L295+$C$5*(1-$C$4)*(E296/E295-1)^2+(1-$C$4)*(1-$C$5)*$C$6))</f>
        <v>4.0999999999999999E-4</v>
      </c>
      <c r="M296" s="30">
        <f t="array" aca="1" ref="M296" ca="1">IF(ROW()-ROW($C$14)&gt;=$C$3,_xlfn.VAR.P(OFFSET(D296,-$C$3+1,0):D296/OFFSET(D295,-$C$3+1,0):D295)*H296^2,"")</f>
        <v>4.8923415536893935E-5</v>
      </c>
      <c r="N296" s="17">
        <f t="shared" ca="1" si="108"/>
        <v>3.6107658446310606E-4</v>
      </c>
      <c r="O296" s="18">
        <f t="shared" ca="1" si="109"/>
        <v>4.4205297834535688E-2</v>
      </c>
      <c r="P296" s="18">
        <f t="shared" ca="1" si="102"/>
        <v>-1.633532966524831E-2</v>
      </c>
      <c r="Q296" s="18">
        <f t="shared" ca="1" si="110"/>
        <v>-1.2403714759632988E-2</v>
      </c>
      <c r="R296" s="39"/>
      <c r="V296" s="29">
        <v>41205</v>
      </c>
      <c r="W296" s="19">
        <f t="shared" ca="1" si="106"/>
        <v>-5.7713739850342449E-3</v>
      </c>
      <c r="X296" s="17">
        <f t="shared" si="107"/>
        <v>-1.633532966524831E-2</v>
      </c>
    </row>
    <row r="297" spans="3:24">
      <c r="C297" s="29">
        <v>41206</v>
      </c>
      <c r="D297" s="19">
        <f ca="1">VLOOKUP(C297,MarketData!$B$7:$C$5000,2)</f>
        <v>743.27</v>
      </c>
      <c r="E297" s="17">
        <f>VLOOKUP('Beta-GARCH'!C297,MarketData!$E$7:$F$5000,2)</f>
        <v>77.370002999999997</v>
      </c>
      <c r="F297" s="17">
        <f t="shared" ca="1" si="103"/>
        <v>95.501618954617996</v>
      </c>
      <c r="G297" s="17">
        <f t="shared" si="104"/>
        <v>108.71154302969079</v>
      </c>
      <c r="H297" s="18">
        <f t="array" aca="1" ref="H297" ca="1">IF(ROW()-ROW($C$14)&gt;=$C$3,IF($C$8,_xlfn.COVARIANCE.P(OFFSET(E297,-$C$3+1,0):E297/OFFSET(E296,-$C$3+1,0):E296,OFFSET(D297,-$C$3+1,0):D297/OFFSET(D296,-$C$3+1,0):D296)/_xlfn.VAR.P(OFFSET(D297,-$C$3+1,0):D297/OFFSET(D296,-$C$3+1,0):D296),$C$9),"")</f>
        <v>0.68108260165733958</v>
      </c>
      <c r="I297" s="19">
        <f t="array" aca="1" ref="I297" ca="1">IF(ROW()-ROW($C$14)&gt;=$C$3,_xlfn.VAR.P(OFFSET(E297,-$C$3+1,0):E297/OFFSET(E296,-$C$3+1,0):E296),"")</f>
        <v>2.0747649057089673E-4</v>
      </c>
      <c r="J297" s="19">
        <f t="array" aca="1" ref="J297" ca="1">IF(ROW()-ROW($C$14)&gt;=$C$3,_xlfn.VAR.P(OFFSET(D297,-$C$3+1,0):D297/OFFSET(D296,-$C$3+1,0):D296),"")</f>
        <v>1.0568674260931683E-4</v>
      </c>
      <c r="K297" s="19">
        <f t="shared" ca="1" si="105"/>
        <v>0.34693762854276911</v>
      </c>
      <c r="L297" s="46">
        <f t="array" aca="1" ref="L297" ca="1">IF(ROW()-ROW($C$14)&lt;$C$3,"",IF(L296="",_xlfn.VAR.P(OFFSET(E297,-$C$3+1,0):E297/OFFSET(E296,-$C$3+1,0):E296),$C$4*L296+$C$5*(1-$C$4)*(E297/E296-1)^2+(1-$C$4)*(1-$C$5)*$C$6))</f>
        <v>4.0999999999999999E-4</v>
      </c>
      <c r="M297" s="30">
        <f t="array" aca="1" ref="M297" ca="1">IF(ROW()-ROW($C$14)&gt;=$C$3,_xlfn.VAR.P(OFFSET(D297,-$C$3+1,0):D297/OFFSET(D296,-$C$3+1,0):D296)*H297^2,"")</f>
        <v>4.902528028427755E-5</v>
      </c>
      <c r="N297" s="17">
        <f t="shared" ca="1" si="108"/>
        <v>3.6097471971572242E-4</v>
      </c>
      <c r="O297" s="18">
        <f t="shared" ca="1" si="109"/>
        <v>4.4199061928743684E-2</v>
      </c>
      <c r="P297" s="18">
        <f t="shared" ca="1" si="102"/>
        <v>-3.9906925849640951E-3</v>
      </c>
      <c r="Q297" s="18">
        <f t="shared" ca="1" si="110"/>
        <v>1.5534363101208605E-3</v>
      </c>
      <c r="R297" s="39"/>
      <c r="V297" s="29">
        <v>41206</v>
      </c>
      <c r="W297" s="19">
        <f t="shared" ca="1" si="106"/>
        <v>-8.1401710770381275E-3</v>
      </c>
      <c r="X297" s="17">
        <f t="shared" si="107"/>
        <v>-3.9906925849640951E-3</v>
      </c>
    </row>
    <row r="298" spans="3:24">
      <c r="C298" s="29">
        <v>41207</v>
      </c>
      <c r="D298" s="19">
        <f ca="1">VLOOKUP(C298,MarketData!$B$7:$C$5000,2)</f>
        <v>751.42</v>
      </c>
      <c r="E298" s="17">
        <f>VLOOKUP('Beta-GARCH'!C298,MarketData!$E$7:$F$5000,2)</f>
        <v>78.449996999999996</v>
      </c>
      <c r="F298" s="17">
        <f t="shared" ca="1" si="103"/>
        <v>96.548799917767511</v>
      </c>
      <c r="G298" s="17">
        <f t="shared" si="104"/>
        <v>110.2290279676558</v>
      </c>
      <c r="H298" s="18">
        <f t="array" aca="1" ref="H298" ca="1">IF(ROW()-ROW($C$14)&gt;=$C$3,IF($C$8,_xlfn.COVARIANCE.P(OFFSET(E298,-$C$3+1,0):E298/OFFSET(E297,-$C$3+1,0):E297,OFFSET(D298,-$C$3+1,0):D298/OFFSET(D297,-$C$3+1,0):D297)/_xlfn.VAR.P(OFFSET(D298,-$C$3+1,0):D298/OFFSET(D297,-$C$3+1,0):D297),$C$9),"")</f>
        <v>0.6824004931682851</v>
      </c>
      <c r="I298" s="19">
        <f t="array" aca="1" ref="I298" ca="1">IF(ROW()-ROW($C$14)&gt;=$C$3,_xlfn.VAR.P(OFFSET(E298,-$C$3+1,0):E298/OFFSET(E297,-$C$3+1,0):E297),"")</f>
        <v>2.0786232149402206E-4</v>
      </c>
      <c r="J298" s="19">
        <f t="array" aca="1" ref="J298" ca="1">IF(ROW()-ROW($C$14)&gt;=$C$3,_xlfn.VAR.P(OFFSET(D298,-$C$3+1,0):D298/OFFSET(D297,-$C$3+1,0):D297),"")</f>
        <v>1.0594703719734783E-4</v>
      </c>
      <c r="K298" s="19">
        <f t="shared" ca="1" si="105"/>
        <v>0.34781825736160676</v>
      </c>
      <c r="L298" s="46">
        <f t="array" aca="1" ref="L298" ca="1">IF(ROW()-ROW($C$14)&lt;$C$3,"",IF(L297="",_xlfn.VAR.P(OFFSET(E298,-$C$3+1,0):E298/OFFSET(E297,-$C$3+1,0):E297),$C$4*L297+$C$5*(1-$C$4)*(E298/E297-1)^2+(1-$C$4)*(1-$C$5)*$C$6))</f>
        <v>4.0999999999999999E-4</v>
      </c>
      <c r="M298" s="30">
        <f t="array" aca="1" ref="M298" ca="1">IF(ROW()-ROW($C$14)&gt;=$C$3,_xlfn.VAR.P(OFFSET(D298,-$C$3+1,0):D298/OFFSET(D297,-$C$3+1,0):D297)*H298^2,"")</f>
        <v>4.9336402694841811E-5</v>
      </c>
      <c r="N298" s="17">
        <f t="shared" ca="1" si="108"/>
        <v>3.6066359730515819E-4</v>
      </c>
      <c r="O298" s="18">
        <f t="shared" ca="1" si="109"/>
        <v>4.4180010341101215E-2</v>
      </c>
      <c r="P298" s="18">
        <f t="shared" ca="1" si="102"/>
        <v>1.3958820707296482E-2</v>
      </c>
      <c r="Q298" s="18">
        <f t="shared" ca="1" si="110"/>
        <v>6.476258489903775E-3</v>
      </c>
      <c r="R298" s="39"/>
      <c r="V298" s="29">
        <v>41207</v>
      </c>
      <c r="W298" s="19">
        <f t="shared" ca="1" si="106"/>
        <v>1.0965059803301536E-2</v>
      </c>
      <c r="X298" s="17">
        <f t="shared" si="107"/>
        <v>1.3958820707296482E-2</v>
      </c>
    </row>
    <row r="299" spans="3:24">
      <c r="C299" s="29">
        <v>41208</v>
      </c>
      <c r="D299" s="19">
        <f ca="1">VLOOKUP(C299,MarketData!$B$7:$C$5000,2)</f>
        <v>741.23</v>
      </c>
      <c r="E299" s="17">
        <f>VLOOKUP('Beta-GARCH'!C299,MarketData!$E$7:$F$5000,2)</f>
        <v>77.360000999999997</v>
      </c>
      <c r="F299" s="17">
        <f t="shared" ca="1" si="103"/>
        <v>95.23950249267628</v>
      </c>
      <c r="G299" s="17">
        <f t="shared" si="104"/>
        <v>108.69748935499489</v>
      </c>
      <c r="H299" s="18">
        <f t="array" aca="1" ref="H299" ca="1">IF(ROW()-ROW($C$14)&gt;=$C$3,IF($C$8,_xlfn.COVARIANCE.P(OFFSET(E299,-$C$3+1,0):E299/OFFSET(E298,-$C$3+1,0):E298,OFFSET(D299,-$C$3+1,0):D299/OFFSET(D298,-$C$3+1,0):D298)/_xlfn.VAR.P(OFFSET(D299,-$C$3+1,0):D299/OFFSET(D298,-$C$3+1,0):D298),$C$9),"")</f>
        <v>0.6863096616800658</v>
      </c>
      <c r="I299" s="19">
        <f t="array" aca="1" ref="I299" ca="1">IF(ROW()-ROW($C$14)&gt;=$C$3,_xlfn.VAR.P(OFFSET(E299,-$C$3+1,0):E299/OFFSET(E298,-$C$3+1,0):E298),"")</f>
        <v>2.0817366783803531E-4</v>
      </c>
      <c r="J299" s="19">
        <f t="array" aca="1" ref="J299" ca="1">IF(ROW()-ROW($C$14)&gt;=$C$3,_xlfn.VAR.P(OFFSET(D299,-$C$3+1,0):D299/OFFSET(D298,-$C$3+1,0):D298),"")</f>
        <v>1.0665869994182266E-4</v>
      </c>
      <c r="K299" s="19">
        <f t="shared" ca="1" si="105"/>
        <v>0.35163379226838726</v>
      </c>
      <c r="L299" s="46">
        <f t="array" aca="1" ref="L299" ca="1">IF(ROW()-ROW($C$14)&lt;$C$3,"",IF(L298="",_xlfn.VAR.P(OFFSET(E299,-$C$3+1,0):E299/OFFSET(E298,-$C$3+1,0):E298),$C$4*L298+$C$5*(1-$C$4)*(E299/E298-1)^2+(1-$C$4)*(1-$C$5)*$C$6))</f>
        <v>4.0999999999999999E-4</v>
      </c>
      <c r="M299" s="30">
        <f t="array" aca="1" ref="M299" ca="1">IF(ROW()-ROW($C$14)&gt;=$C$3,_xlfn.VAR.P(OFFSET(D299,-$C$3+1,0):D299/OFFSET(D298,-$C$3+1,0):D298)*H299^2,"")</f>
        <v>5.0238482355325267E-5</v>
      </c>
      <c r="N299" s="17">
        <f t="shared" ca="1" si="108"/>
        <v>3.5976151764467474E-4</v>
      </c>
      <c r="O299" s="18">
        <f t="shared" ca="1" si="109"/>
        <v>4.4124724971934648E-2</v>
      </c>
      <c r="P299" s="18">
        <f t="shared" ca="1" si="102"/>
        <v>-1.389414967090441E-2</v>
      </c>
      <c r="Q299" s="18">
        <f t="shared" ca="1" si="110"/>
        <v>-4.587110395239874E-3</v>
      </c>
      <c r="R299" s="39"/>
      <c r="V299" s="29">
        <v>41208</v>
      </c>
      <c r="W299" s="19">
        <f t="shared" ca="1" si="106"/>
        <v>-1.3560991190013527E-2</v>
      </c>
      <c r="X299" s="17">
        <f t="shared" si="107"/>
        <v>-1.389414967090441E-2</v>
      </c>
    </row>
    <row r="300" spans="3:24">
      <c r="C300" s="29">
        <v>41211</v>
      </c>
      <c r="D300" s="19">
        <f ca="1">VLOOKUP(C300,MarketData!$B$7:$C$5000,2)</f>
        <v>740.3</v>
      </c>
      <c r="E300" s="17">
        <f>VLOOKUP('Beta-GARCH'!C300,MarketData!$E$7:$F$5000,2)</f>
        <v>77.360000999999997</v>
      </c>
      <c r="F300" s="17">
        <f t="shared" ca="1" si="103"/>
        <v>95.120008223261664</v>
      </c>
      <c r="G300" s="17">
        <f t="shared" si="104"/>
        <v>108.69748935499489</v>
      </c>
      <c r="H300" s="18">
        <f t="array" aca="1" ref="H300" ca="1">IF(ROW()-ROW($C$14)&gt;=$C$3,IF($C$8,_xlfn.COVARIANCE.P(OFFSET(E300,-$C$3+1,0):E300/OFFSET(E299,-$C$3+1,0):E299,OFFSET(D300,-$C$3+1,0):D300/OFFSET(D299,-$C$3+1,0):D299)/_xlfn.VAR.P(OFFSET(D300,-$C$3+1,0):D300/OFFSET(D299,-$C$3+1,0):D299),$C$9),"")</f>
        <v>0.68899653003140215</v>
      </c>
      <c r="I300" s="19">
        <f t="array" aca="1" ref="I300" ca="1">IF(ROW()-ROW($C$14)&gt;=$C$3,_xlfn.VAR.P(OFFSET(E300,-$C$3+1,0):E300/OFFSET(E299,-$C$3+1,0):E299),"")</f>
        <v>2.080514098644979E-4</v>
      </c>
      <c r="J300" s="19">
        <f t="array" aca="1" ref="J300" ca="1">IF(ROW()-ROW($C$14)&gt;=$C$3,_xlfn.VAR.P(OFFSET(D300,-$C$3+1,0):D300/OFFSET(D299,-$C$3+1,0):D299),"")</f>
        <v>1.0576200949671123E-4</v>
      </c>
      <c r="K300" s="19">
        <f t="shared" ca="1" si="105"/>
        <v>0.35024832371884251</v>
      </c>
      <c r="L300" s="46">
        <f t="array" aca="1" ref="L300" ca="1">IF(ROW()-ROW($C$14)&lt;$C$3,"",IF(L299="",_xlfn.VAR.P(OFFSET(E300,-$C$3+1,0):E300/OFFSET(E299,-$C$3+1,0):E299),$C$4*L299+$C$5*(1-$C$4)*(E300/E299-1)^2+(1-$C$4)*(1-$C$5)*$C$6))</f>
        <v>4.0999999999999999E-4</v>
      </c>
      <c r="M300" s="30">
        <f t="array" aca="1" ref="M300" ca="1">IF(ROW()-ROW($C$14)&gt;=$C$3,_xlfn.VAR.P(OFFSET(D300,-$C$3+1,0):D300/OFFSET(D299,-$C$3+1,0):D299)*H300^2,"")</f>
        <v>5.0206941198167919E-5</v>
      </c>
      <c r="N300" s="17">
        <f t="shared" ca="1" si="108"/>
        <v>3.5979305880183207E-4</v>
      </c>
      <c r="O300" s="18">
        <f t="shared" ca="1" si="109"/>
        <v>4.4126659189900629E-2</v>
      </c>
      <c r="P300" s="18">
        <f t="shared" ca="1" si="102"/>
        <v>0</v>
      </c>
      <c r="Q300" s="18">
        <f t="shared" ca="1" si="110"/>
        <v>8.6446416487360078E-4</v>
      </c>
      <c r="R300" s="39"/>
      <c r="V300" s="29">
        <v>41211</v>
      </c>
      <c r="W300" s="19">
        <f t="shared" ca="1" si="106"/>
        <v>-1.2546712896133183E-3</v>
      </c>
      <c r="X300" s="17">
        <f t="shared" si="107"/>
        <v>0</v>
      </c>
    </row>
    <row r="301" spans="3:24">
      <c r="C301" s="29">
        <v>41212</v>
      </c>
      <c r="D301" s="19">
        <f ca="1">VLOOKUP(C301,MarketData!$B$7:$C$5000,2)</f>
        <v>733.46</v>
      </c>
      <c r="E301" s="17">
        <f>VLOOKUP('Beta-GARCH'!C301,MarketData!$E$7:$F$5000,2)</f>
        <v>77.360000999999997</v>
      </c>
      <c r="F301" s="17">
        <f t="shared" ca="1" si="103"/>
        <v>94.241147144986499</v>
      </c>
      <c r="G301" s="17">
        <f t="shared" si="104"/>
        <v>108.69748935499489</v>
      </c>
      <c r="H301" s="18">
        <f t="array" aca="1" ref="H301" ca="1">IF(ROW()-ROW($C$14)&gt;=$C$3,IF($C$8,_xlfn.COVARIANCE.P(OFFSET(E301,-$C$3+1,0):E301/OFFSET(E300,-$C$3+1,0):E300,OFFSET(D301,-$C$3+1,0):D301/OFFSET(D300,-$C$3+1,0):D300)/_xlfn.VAR.P(OFFSET(D301,-$C$3+1,0):D301/OFFSET(D300,-$C$3+1,0):D300),$C$9),"")</f>
        <v>0.67983139794577951</v>
      </c>
      <c r="I301" s="19">
        <f t="array" aca="1" ref="I301" ca="1">IF(ROW()-ROW($C$14)&gt;=$C$3,_xlfn.VAR.P(OFFSET(E301,-$C$3+1,0):E301/OFFSET(E300,-$C$3+1,0):E300),"")</f>
        <v>2.0541177765243205E-4</v>
      </c>
      <c r="J301" s="19">
        <f t="array" aca="1" ref="J301" ca="1">IF(ROW()-ROW($C$14)&gt;=$C$3,_xlfn.VAR.P(OFFSET(D301,-$C$3+1,0):D301/OFFSET(D300,-$C$3+1,0):D300),"")</f>
        <v>1.0568441222901312E-4</v>
      </c>
      <c r="K301" s="19">
        <f t="shared" ca="1" si="105"/>
        <v>0.34977342841703096</v>
      </c>
      <c r="L301" s="46">
        <f t="array" aca="1" ref="L301" ca="1">IF(ROW()-ROW($C$14)&lt;$C$3,"",IF(L300="",_xlfn.VAR.P(OFFSET(E301,-$C$3+1,0):E301/OFFSET(E300,-$C$3+1,0):E300),$C$4*L300+$C$5*(1-$C$4)*(E301/E300-1)^2+(1-$C$4)*(1-$C$5)*$C$6))</f>
        <v>4.0999999999999999E-4</v>
      </c>
      <c r="M301" s="30">
        <f t="array" aca="1" ref="M301" ca="1">IF(ROW()-ROW($C$14)&gt;=$C$3,_xlfn.VAR.P(OFFSET(D301,-$C$3+1,0):D301/OFFSET(D300,-$C$3+1,0):D300)*H301^2,"")</f>
        <v>4.8844241910708528E-5</v>
      </c>
      <c r="N301" s="17">
        <f t="shared" ca="1" si="108"/>
        <v>3.6115575808929148E-4</v>
      </c>
      <c r="O301" s="18">
        <f t="shared" ca="1" si="109"/>
        <v>4.4210144038971923E-2</v>
      </c>
      <c r="P301" s="18">
        <f t="shared" ca="1" si="102"/>
        <v>0</v>
      </c>
      <c r="Q301" s="18">
        <f t="shared" ca="1" si="110"/>
        <v>6.2813005024301627E-3</v>
      </c>
      <c r="R301" s="39"/>
      <c r="V301" s="29">
        <v>41212</v>
      </c>
      <c r="W301" s="19">
        <f t="shared" ca="1" si="106"/>
        <v>-9.2394975010129388E-3</v>
      </c>
      <c r="X301" s="17">
        <f t="shared" si="107"/>
        <v>0</v>
      </c>
    </row>
    <row r="302" spans="3:24">
      <c r="C302" s="29">
        <v>41213</v>
      </c>
      <c r="D302" s="19">
        <f ca="1">VLOOKUP(C302,MarketData!$B$7:$C$5000,2)</f>
        <v>742.33</v>
      </c>
      <c r="E302" s="17">
        <f>VLOOKUP('Beta-GARCH'!C302,MarketData!$E$7:$F$5000,2)</f>
        <v>77.470000999999996</v>
      </c>
      <c r="F302" s="17">
        <f t="shared" ca="1" si="103"/>
        <v>95.380839800586031</v>
      </c>
      <c r="G302" s="17">
        <f t="shared" si="104"/>
        <v>108.85204886474786</v>
      </c>
      <c r="H302" s="18">
        <f t="array" aca="1" ref="H302" ca="1">IF(ROW()-ROW($C$14)&gt;=$C$3,IF($C$8,_xlfn.COVARIANCE.P(OFFSET(E302,-$C$3+1,0):E302/OFFSET(E301,-$C$3+1,0):E301,OFFSET(D302,-$C$3+1,0):D302/OFFSET(D301,-$C$3+1,0):D301)/_xlfn.VAR.P(OFFSET(D302,-$C$3+1,0):D302/OFFSET(D301,-$C$3+1,0):D301),$C$9),"")</f>
        <v>0.67699683630653718</v>
      </c>
      <c r="I302" s="19">
        <f t="array" aca="1" ref="I302" ca="1">IF(ROW()-ROW($C$14)&gt;=$C$3,_xlfn.VAR.P(OFFSET(E302,-$C$3+1,0):E302/OFFSET(E301,-$C$3+1,0):E301),"")</f>
        <v>2.0516648953787102E-4</v>
      </c>
      <c r="J302" s="19">
        <f t="array" aca="1" ref="J302" ca="1">IF(ROW()-ROW($C$14)&gt;=$C$3,_xlfn.VAR.P(OFFSET(D302,-$C$3+1,0):D302/OFFSET(D301,-$C$3+1,0):D301),"")</f>
        <v>1.0625379160016033E-4</v>
      </c>
      <c r="K302" s="19">
        <f t="shared" ca="1" si="105"/>
        <v>0.35061028202466116</v>
      </c>
      <c r="L302" s="46">
        <f t="array" aca="1" ref="L302" ca="1">IF(ROW()-ROW($C$14)&lt;$C$3,"",IF(L301="",_xlfn.VAR.P(OFFSET(E302,-$C$3+1,0):E302/OFFSET(E301,-$C$3+1,0):E301),$C$4*L301+$C$5*(1-$C$4)*(E302/E301-1)^2+(1-$C$4)*(1-$C$5)*$C$6))</f>
        <v>4.0999999999999999E-4</v>
      </c>
      <c r="M302" s="30">
        <f t="array" aca="1" ref="M302" ca="1">IF(ROW()-ROW($C$14)&gt;=$C$3,_xlfn.VAR.P(OFFSET(D302,-$C$3+1,0):D302/OFFSET(D301,-$C$3+1,0):D301)*H302^2,"")</f>
        <v>4.8698738898280723E-5</v>
      </c>
      <c r="N302" s="17">
        <f t="shared" ca="1" si="108"/>
        <v>3.6130126110171925E-4</v>
      </c>
      <c r="O302" s="18">
        <f t="shared" ca="1" si="109"/>
        <v>4.4219048869116394E-2</v>
      </c>
      <c r="P302" s="18">
        <f t="shared" ca="1" si="102"/>
        <v>1.4219234562833361E-3</v>
      </c>
      <c r="Q302" s="18">
        <f t="shared" ca="1" si="110"/>
        <v>-6.765246857079377E-3</v>
      </c>
      <c r="R302" s="39"/>
      <c r="V302" s="29">
        <v>41213</v>
      </c>
      <c r="W302" s="19">
        <f t="shared" ca="1" si="106"/>
        <v>1.2093365691380642E-2</v>
      </c>
      <c r="X302" s="17">
        <f t="shared" si="107"/>
        <v>1.4219234562833361E-3</v>
      </c>
    </row>
    <row r="303" spans="3:24">
      <c r="C303" s="29">
        <v>41214</v>
      </c>
      <c r="D303" s="19">
        <f ca="1">VLOOKUP(C303,MarketData!$B$7:$C$5000,2)</f>
        <v>743.32</v>
      </c>
      <c r="E303" s="17">
        <f>VLOOKUP('Beta-GARCH'!C303,MarketData!$E$7:$F$5000,2)</f>
        <v>78.050003000000004</v>
      </c>
      <c r="F303" s="17">
        <f t="shared" ca="1" si="103"/>
        <v>95.508043377704794</v>
      </c>
      <c r="G303" s="17">
        <f t="shared" si="104"/>
        <v>109.66700181725463</v>
      </c>
      <c r="H303" s="18">
        <f t="array" aca="1" ref="H303" ca="1">IF(ROW()-ROW($C$14)&gt;=$C$3,IF($C$8,_xlfn.COVARIANCE.P(OFFSET(E303,-$C$3+1,0):E303/OFFSET(E302,-$C$3+1,0):E302,OFFSET(D303,-$C$3+1,0):D303/OFFSET(D302,-$C$3+1,0):D302)/_xlfn.VAR.P(OFFSET(D303,-$C$3+1,0):D303/OFFSET(D302,-$C$3+1,0):D302),$C$9),"")</f>
        <v>0.66067521809931284</v>
      </c>
      <c r="I303" s="19">
        <f t="array" aca="1" ref="I303" ca="1">IF(ROW()-ROW($C$14)&gt;=$C$3,_xlfn.VAR.P(OFFSET(E303,-$C$3+1,0):E303/OFFSET(E302,-$C$3+1,0):E302),"")</f>
        <v>2.0054692248257008E-4</v>
      </c>
      <c r="J303" s="19">
        <f t="array" aca="1" ref="J303" ca="1">IF(ROW()-ROW($C$14)&gt;=$C$3,_xlfn.VAR.P(OFFSET(D303,-$C$3+1,0):D303/OFFSET(D302,-$C$3+1,0):D302),"")</f>
        <v>1.0436487279835511E-4</v>
      </c>
      <c r="K303" s="19">
        <f t="shared" ca="1" si="105"/>
        <v>0.34381622138306805</v>
      </c>
      <c r="L303" s="46">
        <f t="array" aca="1" ref="L303" ca="1">IF(ROW()-ROW($C$14)&lt;$C$3,"",IF(L302="",_xlfn.VAR.P(OFFSET(E303,-$C$3+1,0):E303/OFFSET(E302,-$C$3+1,0):E302),$C$4*L302+$C$5*(1-$C$4)*(E303/E302-1)^2+(1-$C$4)*(1-$C$5)*$C$6))</f>
        <v>4.0999999999999999E-4</v>
      </c>
      <c r="M303" s="30">
        <f t="array" aca="1" ref="M303" ca="1">IF(ROW()-ROW($C$14)&gt;=$C$3,_xlfn.VAR.P(OFFSET(D303,-$C$3+1,0):D303/OFFSET(D302,-$C$3+1,0):D302)*H303^2,"")</f>
        <v>4.5554405320322821E-5</v>
      </c>
      <c r="N303" s="17">
        <f t="shared" ca="1" si="108"/>
        <v>3.6444559467967716E-4</v>
      </c>
      <c r="O303" s="18">
        <f t="shared" ca="1" si="109"/>
        <v>4.4411046872025337E-2</v>
      </c>
      <c r="P303" s="18">
        <f t="shared" ca="1" si="102"/>
        <v>7.4867947917027777E-3</v>
      </c>
      <c r="Q303" s="18">
        <f t="shared" ca="1" si="110"/>
        <v>6.6056927671068102E-3</v>
      </c>
      <c r="R303" s="39"/>
      <c r="V303" s="29">
        <v>41214</v>
      </c>
      <c r="W303" s="19">
        <f t="shared" ca="1" si="106"/>
        <v>1.3336386782158982E-3</v>
      </c>
      <c r="X303" s="17">
        <f t="shared" si="107"/>
        <v>7.4867947917027777E-3</v>
      </c>
    </row>
    <row r="304" spans="3:24">
      <c r="C304" s="29">
        <v>41215</v>
      </c>
      <c r="D304" s="19">
        <f ca="1">VLOOKUP(C304,MarketData!$B$7:$C$5000,2)</f>
        <v>752.09</v>
      </c>
      <c r="E304" s="17">
        <f>VLOOKUP('Beta-GARCH'!C304,MarketData!$E$7:$F$5000,2)</f>
        <v>77.800003000000004</v>
      </c>
      <c r="F304" s="17">
        <f t="shared" ca="1" si="103"/>
        <v>96.634887187130701</v>
      </c>
      <c r="G304" s="17">
        <f t="shared" si="104"/>
        <v>109.3157302041797</v>
      </c>
      <c r="H304" s="18">
        <f t="array" aca="1" ref="H304" ca="1">IF(ROW()-ROW($C$14)&gt;=$C$3,IF($C$8,_xlfn.COVARIANCE.P(OFFSET(E304,-$C$3+1,0):E304/OFFSET(E303,-$C$3+1,0):E303,OFFSET(D304,-$C$3+1,0):D304/OFFSET(D303,-$C$3+1,0):D303)/_xlfn.VAR.P(OFFSET(D304,-$C$3+1,0):D304/OFFSET(D303,-$C$3+1,0):D303),$C$9),"")</f>
        <v>0.65645072444546104</v>
      </c>
      <c r="I304" s="19">
        <f t="array" aca="1" ref="I304" ca="1">IF(ROW()-ROW($C$14)&gt;=$C$3,_xlfn.VAR.P(OFFSET(E304,-$C$3+1,0):E304/OFFSET(E303,-$C$3+1,0):E303),"")</f>
        <v>2.0049493082810333E-4</v>
      </c>
      <c r="J304" s="19">
        <f t="array" aca="1" ref="J304" ca="1">IF(ROW()-ROW($C$14)&gt;=$C$3,_xlfn.VAR.P(OFFSET(D304,-$C$3+1,0):D304/OFFSET(D303,-$C$3+1,0):D303),"")</f>
        <v>1.0440833322744085E-4</v>
      </c>
      <c r="K304" s="19">
        <f t="shared" ca="1" si="105"/>
        <v>0.34184867269317298</v>
      </c>
      <c r="L304" s="46">
        <f t="array" aca="1" ref="L304" ca="1">IF(ROW()-ROW($C$14)&lt;$C$3,"",IF(L303="",_xlfn.VAR.P(OFFSET(E304,-$C$3+1,0):E304/OFFSET(E303,-$C$3+1,0):E303),$C$4*L303+$C$5*(1-$C$4)*(E304/E303-1)^2+(1-$C$4)*(1-$C$5)*$C$6))</f>
        <v>4.0999999999999999E-4</v>
      </c>
      <c r="M304" s="30">
        <f t="array" aca="1" ref="M304" ca="1">IF(ROW()-ROW($C$14)&gt;=$C$3,_xlfn.VAR.P(OFFSET(D304,-$C$3+1,0):D304/OFFSET(D303,-$C$3+1,0):D303)*H304^2,"")</f>
        <v>4.4992427615761823E-5</v>
      </c>
      <c r="N304" s="17">
        <f t="shared" ca="1" si="108"/>
        <v>3.6500757238423819E-4</v>
      </c>
      <c r="O304" s="18">
        <f t="shared" ca="1" si="109"/>
        <v>4.4445274757604125E-2</v>
      </c>
      <c r="P304" s="18">
        <f t="shared" ca="1" si="102"/>
        <v>-3.2030748288376376E-3</v>
      </c>
      <c r="Q304" s="18">
        <f t="shared" ca="1" si="110"/>
        <v>-1.0948154812406801E-2</v>
      </c>
      <c r="R304" s="39"/>
      <c r="V304" s="29">
        <v>41215</v>
      </c>
      <c r="W304" s="19">
        <f t="shared" ca="1" si="106"/>
        <v>1.1798417908841285E-2</v>
      </c>
      <c r="X304" s="17">
        <f t="shared" si="107"/>
        <v>-3.2030748288376376E-3</v>
      </c>
    </row>
    <row r="305" spans="3:24">
      <c r="C305" s="29">
        <v>41218</v>
      </c>
      <c r="D305" s="19">
        <f ca="1">VLOOKUP(C305,MarketData!$B$7:$C$5000,2)</f>
        <v>747.95</v>
      </c>
      <c r="E305" s="17">
        <f>VLOOKUP('Beta-GARCH'!C305,MarketData!$E$7:$F$5000,2)</f>
        <v>81.349997999999999</v>
      </c>
      <c r="F305" s="17">
        <f t="shared" ca="1" si="103"/>
        <v>96.102944955543109</v>
      </c>
      <c r="G305" s="17">
        <f t="shared" si="104"/>
        <v>114.30378008441153</v>
      </c>
      <c r="H305" s="18">
        <f t="array" aca="1" ref="H305" ca="1">IF(ROW()-ROW($C$14)&gt;=$C$3,IF($C$8,_xlfn.COVARIANCE.P(OFFSET(E305,-$C$3+1,0):E305/OFFSET(E304,-$C$3+1,0):E304,OFFSET(D305,-$C$3+1,0):D305/OFFSET(D304,-$C$3+1,0):D304)/_xlfn.VAR.P(OFFSET(D305,-$C$3+1,0):D305/OFFSET(D304,-$C$3+1,0):D304),$C$9),"")</f>
        <v>0.63301183349546053</v>
      </c>
      <c r="I305" s="19">
        <f t="array" aca="1" ref="I305" ca="1">IF(ROW()-ROW($C$14)&gt;=$C$3,_xlfn.VAR.P(OFFSET(E305,-$C$3+1,0):E305/OFFSET(E304,-$C$3+1,0):E304),"")</f>
        <v>2.0114241367775635E-4</v>
      </c>
      <c r="J305" s="19">
        <f t="array" aca="1" ref="J305" ca="1">IF(ROW()-ROW($C$14)&gt;=$C$3,_xlfn.VAR.P(OFFSET(D305,-$C$3+1,0):D305/OFFSET(D304,-$C$3+1,0):D304),"")</f>
        <v>1.0416768383498216E-4</v>
      </c>
      <c r="K305" s="19">
        <f t="shared" ca="1" si="105"/>
        <v>0.32782432769747316</v>
      </c>
      <c r="L305" s="46">
        <f t="array" aca="1" ref="L305" ca="1">IF(ROW()-ROW($C$14)&lt;$C$3,"",IF(L304="",_xlfn.VAR.P(OFFSET(E305,-$C$3+1,0):E305/OFFSET(E304,-$C$3+1,0):E304),$C$4*L304+$C$5*(1-$C$4)*(E305/E304-1)^2+(1-$C$4)*(1-$C$5)*$C$6))</f>
        <v>4.0999999999999999E-4</v>
      </c>
      <c r="M305" s="30">
        <f t="array" aca="1" ref="M305" ca="1">IF(ROW()-ROW($C$14)&gt;=$C$3,_xlfn.VAR.P(OFFSET(D305,-$C$3+1,0):D305/OFFSET(D304,-$C$3+1,0):D304)*H305^2,"")</f>
        <v>4.1740405640194201E-5</v>
      </c>
      <c r="N305" s="17">
        <f t="shared" ca="1" si="108"/>
        <v>3.682595943598058E-4</v>
      </c>
      <c r="O305" s="18">
        <f t="shared" ca="1" si="109"/>
        <v>4.4642827507878159E-2</v>
      </c>
      <c r="P305" s="18">
        <f t="shared" ca="1" si="102"/>
        <v>4.5629754024559599E-2</v>
      </c>
      <c r="Q305" s="18">
        <f t="shared" ca="1" si="110"/>
        <v>4.9114269163268019E-2</v>
      </c>
      <c r="R305" s="39"/>
      <c r="V305" s="29">
        <v>41218</v>
      </c>
      <c r="W305" s="19">
        <f t="shared" ca="1" si="106"/>
        <v>-5.5046603465011001E-3</v>
      </c>
      <c r="X305" s="17">
        <f t="shared" si="107"/>
        <v>4.5629754024559599E-2</v>
      </c>
    </row>
    <row r="306" spans="3:24">
      <c r="C306" s="29">
        <v>41219</v>
      </c>
      <c r="D306" s="19">
        <f ca="1">VLOOKUP(C306,MarketData!$B$7:$C$5000,2)</f>
        <v>744.88</v>
      </c>
      <c r="E306" s="17">
        <f>VLOOKUP('Beta-GARCH'!C306,MarketData!$E$7:$F$5000,2)</f>
        <v>81.239998</v>
      </c>
      <c r="F306" s="17">
        <f t="shared" ca="1" si="103"/>
        <v>95.708485378013165</v>
      </c>
      <c r="G306" s="17">
        <f t="shared" si="104"/>
        <v>114.14922057465857</v>
      </c>
      <c r="H306" s="18">
        <f t="array" aca="1" ref="H306" ca="1">IF(ROW()-ROW($C$14)&gt;=$C$3,IF($C$8,_xlfn.COVARIANCE.P(OFFSET(E306,-$C$3+1,0):E306/OFFSET(E305,-$C$3+1,0):E305,OFFSET(D306,-$C$3+1,0):D306/OFFSET(D305,-$C$3+1,0):D305)/_xlfn.VAR.P(OFFSET(D306,-$C$3+1,0):D306/OFFSET(D305,-$C$3+1,0):D305),$C$9),"")</f>
        <v>0.6259026583348295</v>
      </c>
      <c r="I306" s="19">
        <f t="array" aca="1" ref="I306" ca="1">IF(ROW()-ROW($C$14)&gt;=$C$3,_xlfn.VAR.P(OFFSET(E306,-$C$3+1,0):E306/OFFSET(E305,-$C$3+1,0):E305),"")</f>
        <v>1.9912471265562206E-4</v>
      </c>
      <c r="J306" s="19">
        <f t="array" aca="1" ref="J306" ca="1">IF(ROW()-ROW($C$14)&gt;=$C$3,_xlfn.VAR.P(OFFSET(D306,-$C$3+1,0):D306/OFFSET(D305,-$C$3+1,0):D305),"")</f>
        <v>1.0361435046457908E-4</v>
      </c>
      <c r="K306" s="19">
        <f t="shared" ca="1" si="105"/>
        <v>0.32568783920645972</v>
      </c>
      <c r="L306" s="46">
        <f t="array" aca="1" ref="L306" ca="1">IF(ROW()-ROW($C$14)&lt;$C$3,"",IF(L305="",_xlfn.VAR.P(OFFSET(E306,-$C$3+1,0):E306/OFFSET(E305,-$C$3+1,0):E305),$C$4*L305+$C$5*(1-$C$4)*(E306/E305-1)^2+(1-$C$4)*(1-$C$5)*$C$6))</f>
        <v>4.0999999999999999E-4</v>
      </c>
      <c r="M306" s="30">
        <f t="array" aca="1" ref="M306" ca="1">IF(ROW()-ROW($C$14)&gt;=$C$3,_xlfn.VAR.P(OFFSET(D306,-$C$3+1,0):D306/OFFSET(D305,-$C$3+1,0):D305)*H306^2,"")</f>
        <v>4.0591350520695739E-5</v>
      </c>
      <c r="N306" s="17">
        <f t="shared" ca="1" si="108"/>
        <v>3.6940864947930427E-4</v>
      </c>
      <c r="O306" s="18">
        <f t="shared" ca="1" si="109"/>
        <v>4.4712421237284285E-2</v>
      </c>
      <c r="P306" s="18">
        <f t="shared" ca="1" si="102"/>
        <v>-1.3521819631759913E-3</v>
      </c>
      <c r="Q306" s="18">
        <f t="shared" ca="1" si="110"/>
        <v>1.2168683223884751E-3</v>
      </c>
      <c r="R306" s="39"/>
      <c r="V306" s="29">
        <v>41219</v>
      </c>
      <c r="W306" s="19">
        <f t="shared" ca="1" si="106"/>
        <v>-4.1045524433451774E-3</v>
      </c>
      <c r="X306" s="17">
        <f t="shared" si="107"/>
        <v>-1.3521819631759913E-3</v>
      </c>
    </row>
    <row r="307" spans="3:24">
      <c r="C307" s="29">
        <v>41220</v>
      </c>
      <c r="D307" s="19">
        <f ca="1">VLOOKUP(C307,MarketData!$B$7:$C$5000,2)</f>
        <v>745.71</v>
      </c>
      <c r="E307" s="17">
        <f>VLOOKUP('Beta-GARCH'!C307,MarketData!$E$7:$F$5000,2)</f>
        <v>79.680000000000007</v>
      </c>
      <c r="F307" s="17">
        <f t="shared" ca="1" si="103"/>
        <v>95.81513080125417</v>
      </c>
      <c r="G307" s="17">
        <f t="shared" si="104"/>
        <v>111.95728851924387</v>
      </c>
      <c r="H307" s="18">
        <f t="array" aca="1" ref="H307" ca="1">IF(ROW()-ROW($C$14)&gt;=$C$3,IF($C$8,_xlfn.COVARIANCE.P(OFFSET(E307,-$C$3+1,0):E307/OFFSET(E306,-$C$3+1,0):E306,OFFSET(D307,-$C$3+1,0):D307/OFFSET(D306,-$C$3+1,0):D306)/_xlfn.VAR.P(OFFSET(D307,-$C$3+1,0):D307/OFFSET(D306,-$C$3+1,0):D306),$C$9),"")</f>
        <v>0.62985968959851368</v>
      </c>
      <c r="I307" s="19">
        <f t="array" aca="1" ref="I307" ca="1">IF(ROW()-ROW($C$14)&gt;=$C$3,_xlfn.VAR.P(OFFSET(E307,-$C$3+1,0):E307/OFFSET(E306,-$C$3+1,0):E306),"")</f>
        <v>2.0051914281376827E-4</v>
      </c>
      <c r="J307" s="19">
        <f t="array" aca="1" ref="J307" ca="1">IF(ROW()-ROW($C$14)&gt;=$C$3,_xlfn.VAR.P(OFFSET(D307,-$C$3+1,0):D307/OFFSET(D306,-$C$3+1,0):D306),"")</f>
        <v>1.0184463134299037E-4</v>
      </c>
      <c r="K307" s="19">
        <f t="shared" ca="1" si="105"/>
        <v>0.31990874778747752</v>
      </c>
      <c r="L307" s="46">
        <f t="array" aca="1" ref="L307" ca="1">IF(ROW()-ROW($C$14)&lt;$C$3,"",IF(L306="",_xlfn.VAR.P(OFFSET(E307,-$C$3+1,0):E307/OFFSET(E306,-$C$3+1,0):E306),$C$4*L306+$C$5*(1-$C$4)*(E307/E306-1)^2+(1-$C$4)*(1-$C$5)*$C$6))</f>
        <v>4.0999999999999999E-4</v>
      </c>
      <c r="M307" s="30">
        <f t="array" aca="1" ref="M307" ca="1">IF(ROW()-ROW($C$14)&gt;=$C$3,_xlfn.VAR.P(OFFSET(D307,-$C$3+1,0):D307/OFFSET(D306,-$C$3+1,0):D306)*H307^2,"")</f>
        <v>4.0404130960046702E-5</v>
      </c>
      <c r="N307" s="17">
        <f t="shared" ca="1" si="108"/>
        <v>3.695958690399533E-4</v>
      </c>
      <c r="O307" s="18">
        <f t="shared" ca="1" si="109"/>
        <v>4.4723750126728107E-2</v>
      </c>
      <c r="P307" s="18">
        <f t="shared" ca="1" si="102"/>
        <v>-1.9202339222115561E-2</v>
      </c>
      <c r="Q307" s="18">
        <f t="shared" ca="1" si="110"/>
        <v>-1.990417514517262E-2</v>
      </c>
      <c r="R307" s="39"/>
      <c r="V307" s="29">
        <v>41220</v>
      </c>
      <c r="W307" s="19">
        <f t="shared" ca="1" si="106"/>
        <v>1.1142734400171328E-3</v>
      </c>
      <c r="X307" s="17">
        <f t="shared" si="107"/>
        <v>-1.9202339222115561E-2</v>
      </c>
    </row>
    <row r="308" spans="3:24">
      <c r="C308" s="29">
        <v>41221</v>
      </c>
      <c r="D308" s="19">
        <f ca="1">VLOOKUP(C308,MarketData!$B$7:$C$5000,2)</f>
        <v>735.35</v>
      </c>
      <c r="E308" s="17">
        <f>VLOOKUP('Beta-GARCH'!C308,MarketData!$E$7:$F$5000,2)</f>
        <v>78.349997999999999</v>
      </c>
      <c r="F308" s="17">
        <f t="shared" ca="1" si="103"/>
        <v>94.483990337667791</v>
      </c>
      <c r="G308" s="17">
        <f t="shared" si="104"/>
        <v>110.08852072751229</v>
      </c>
      <c r="H308" s="18">
        <f t="array" aca="1" ref="H308" ca="1">IF(ROW()-ROW($C$14)&gt;=$C$3,IF($C$8,_xlfn.COVARIANCE.P(OFFSET(E308,-$C$3+1,0):E308/OFFSET(E307,-$C$3+1,0):E307,OFFSET(D308,-$C$3+1,0):D308/OFFSET(D307,-$C$3+1,0):D307)/_xlfn.VAR.P(OFFSET(D308,-$C$3+1,0):D308/OFFSET(D307,-$C$3+1,0):D307),$C$9),"")</f>
        <v>0.63969455430201272</v>
      </c>
      <c r="I308" s="19">
        <f t="array" aca="1" ref="I308" ca="1">IF(ROW()-ROW($C$14)&gt;=$C$3,_xlfn.VAR.P(OFFSET(E308,-$C$3+1,0):E308/OFFSET(E307,-$C$3+1,0):E307),"")</f>
        <v>2.0166789485714091E-4</v>
      </c>
      <c r="J308" s="19">
        <f t="array" aca="1" ref="J308" ca="1">IF(ROW()-ROW($C$14)&gt;=$C$3,_xlfn.VAR.P(OFFSET(D308,-$C$3+1,0):D308/OFFSET(D307,-$C$3+1,0):D307),"")</f>
        <v>1.0130298391643704E-4</v>
      </c>
      <c r="K308" s="19">
        <f t="shared" ca="1" si="105"/>
        <v>0.32133507017462937</v>
      </c>
      <c r="L308" s="46">
        <f t="array" aca="1" ref="L308" ca="1">IF(ROW()-ROW($C$14)&lt;$C$3,"",IF(L307="",_xlfn.VAR.P(OFFSET(E308,-$C$3+1,0):E308/OFFSET(E307,-$C$3+1,0):E307),$C$4*L307+$C$5*(1-$C$4)*(E308/E307-1)^2+(1-$C$4)*(1-$C$5)*$C$6))</f>
        <v>4.0999999999999999E-4</v>
      </c>
      <c r="M308" s="30">
        <f t="array" aca="1" ref="M308" ca="1">IF(ROW()-ROW($C$14)&gt;=$C$3,_xlfn.VAR.P(OFFSET(D308,-$C$3+1,0):D308/OFFSET(D307,-$C$3+1,0):D307)*H308^2,"")</f>
        <v>4.1454105185837531E-5</v>
      </c>
      <c r="N308" s="17">
        <f t="shared" ca="1" si="108"/>
        <v>3.6854589481416245E-4</v>
      </c>
      <c r="O308" s="18">
        <f t="shared" ca="1" si="109"/>
        <v>4.466017773960046E-2</v>
      </c>
      <c r="P308" s="18">
        <f t="shared" ca="1" si="102"/>
        <v>-1.6691792168674779E-2</v>
      </c>
      <c r="Q308" s="18">
        <f t="shared" ca="1" si="110"/>
        <v>-7.8046435685904837E-3</v>
      </c>
      <c r="R308" s="39"/>
      <c r="V308" s="29">
        <v>41221</v>
      </c>
      <c r="W308" s="19">
        <f t="shared" ca="1" si="106"/>
        <v>-1.3892800150192453E-2</v>
      </c>
      <c r="X308" s="17">
        <f t="shared" si="107"/>
        <v>-1.6691792168674779E-2</v>
      </c>
    </row>
    <row r="309" spans="3:24">
      <c r="C309" s="29">
        <v>41222</v>
      </c>
      <c r="D309" s="19">
        <f ca="1">VLOOKUP(C309,MarketData!$B$7:$C$5000,2)</f>
        <v>730.74</v>
      </c>
      <c r="E309" s="17">
        <f>VLOOKUP('Beta-GARCH'!C309,MarketData!$E$7:$F$5000,2)</f>
        <v>78.650002000000001</v>
      </c>
      <c r="F309" s="17">
        <f t="shared" ca="1" si="103"/>
        <v>93.891658529064202</v>
      </c>
      <c r="G309" s="17">
        <f t="shared" si="104"/>
        <v>110.51005228354801</v>
      </c>
      <c r="H309" s="18">
        <f t="array" aca="1" ref="H309" ca="1">IF(ROW()-ROW($C$14)&gt;=$C$3,IF($C$8,_xlfn.COVARIANCE.P(OFFSET(E309,-$C$3+1,0):E309/OFFSET(E308,-$C$3+1,0):E308,OFFSET(D309,-$C$3+1,0):D309/OFFSET(D308,-$C$3+1,0):D308)/_xlfn.VAR.P(OFFSET(D309,-$C$3+1,0):D309/OFFSET(D308,-$C$3+1,0):D308),$C$9),"")</f>
        <v>0.63840099659321237</v>
      </c>
      <c r="I309" s="19">
        <f t="array" aca="1" ref="I309" ca="1">IF(ROW()-ROW($C$14)&gt;=$C$3,_xlfn.VAR.P(OFFSET(E309,-$C$3+1,0):E309/OFFSET(E308,-$C$3+1,0):E308),"")</f>
        <v>2.0164710187716822E-4</v>
      </c>
      <c r="J309" s="19">
        <f t="array" aca="1" ref="J309" ca="1">IF(ROW()-ROW($C$14)&gt;=$C$3,_xlfn.VAR.P(OFFSET(D309,-$C$3+1,0):D309/OFFSET(D308,-$C$3+1,0):D308),"")</f>
        <v>1.0144010198924901E-4</v>
      </c>
      <c r="K309" s="19">
        <f t="shared" ca="1" si="105"/>
        <v>0.32115245694878081</v>
      </c>
      <c r="L309" s="46">
        <f t="array" aca="1" ref="L309" ca="1">IF(ROW()-ROW($C$14)&lt;$C$3,"",IF(L308="",_xlfn.VAR.P(OFFSET(E309,-$C$3+1,0):E309/OFFSET(E308,-$C$3+1,0):E308),$C$4*L308+$C$5*(1-$C$4)*(E309/E308-1)^2+(1-$C$4)*(1-$C$5)*$C$6))</f>
        <v>4.0999999999999999E-4</v>
      </c>
      <c r="M309" s="30">
        <f t="array" aca="1" ref="M309" ca="1">IF(ROW()-ROW($C$14)&gt;=$C$3,_xlfn.VAR.P(OFFSET(D309,-$C$3+1,0):D309/OFFSET(D308,-$C$3+1,0):D308)*H309^2,"")</f>
        <v>4.1342505210163694E-5</v>
      </c>
      <c r="N309" s="17">
        <f t="shared" ca="1" si="108"/>
        <v>3.6865749478983632E-4</v>
      </c>
      <c r="O309" s="18">
        <f t="shared" ca="1" si="109"/>
        <v>4.4666939037945719E-2</v>
      </c>
      <c r="P309" s="18">
        <f t="shared" ca="1" si="102"/>
        <v>3.8290237097389213E-3</v>
      </c>
      <c r="Q309" s="18">
        <f t="shared" ca="1" si="110"/>
        <v>7.8312384296610176E-3</v>
      </c>
      <c r="R309" s="39"/>
      <c r="V309" s="29">
        <v>41222</v>
      </c>
      <c r="W309" s="19">
        <f t="shared" ca="1" si="106"/>
        <v>-6.2691235466104667E-3</v>
      </c>
      <c r="X309" s="17">
        <f t="shared" si="107"/>
        <v>3.8290237097389213E-3</v>
      </c>
    </row>
    <row r="310" spans="3:24">
      <c r="C310" s="29">
        <v>41225</v>
      </c>
      <c r="D310" s="19">
        <f ca="1">VLOOKUP(C310,MarketData!$B$7:$C$5000,2)</f>
        <v>722.58</v>
      </c>
      <c r="E310" s="17">
        <f>VLOOKUP('Beta-GARCH'!C310,MarketData!$E$7:$F$5000,2)</f>
        <v>77.699996999999996</v>
      </c>
      <c r="F310" s="17">
        <f t="shared" ca="1" si="103"/>
        <v>92.843192681297339</v>
      </c>
      <c r="G310" s="17">
        <f t="shared" si="104"/>
        <v>109.17521312843098</v>
      </c>
      <c r="H310" s="18">
        <f t="array" aca="1" ref="H310" ca="1">IF(ROW()-ROW($C$14)&gt;=$C$3,IF($C$8,_xlfn.COVARIANCE.P(OFFSET(E310,-$C$3+1,0):E310/OFFSET(E309,-$C$3+1,0):E309,OFFSET(D310,-$C$3+1,0):D310/OFFSET(D309,-$C$3+1,0):D309)/_xlfn.VAR.P(OFFSET(D310,-$C$3+1,0):D310/OFFSET(D309,-$C$3+1,0):D309),$C$9),"")</f>
        <v>0.63861833402765378</v>
      </c>
      <c r="I310" s="19">
        <f t="array" aca="1" ref="I310" ca="1">IF(ROW()-ROW($C$14)&gt;=$C$3,_xlfn.VAR.P(OFFSET(E310,-$C$3+1,0):E310/OFFSET(E309,-$C$3+1,0):E309),"")</f>
        <v>2.0151758730681415E-4</v>
      </c>
      <c r="J310" s="19">
        <f t="array" aca="1" ref="J310" ca="1">IF(ROW()-ROW($C$14)&gt;=$C$3,_xlfn.VAR.P(OFFSET(D310,-$C$3+1,0):D310/OFFSET(D309,-$C$3+1,0):D309),"")</f>
        <v>1.0084989447094085E-4</v>
      </c>
      <c r="K310" s="19">
        <f t="shared" ca="1" si="105"/>
        <v>0.31959786961839609</v>
      </c>
      <c r="L310" s="46">
        <f t="array" aca="1" ref="L310" ca="1">IF(ROW()-ROW($C$14)&lt;$C$3,"",IF(L309="",_xlfn.VAR.P(OFFSET(E310,-$C$3+1,0):E310/OFFSET(E309,-$C$3+1,0):E309),$C$4*L309+$C$5*(1-$C$4)*(E310/E309-1)^2+(1-$C$4)*(1-$C$5)*$C$6))</f>
        <v>4.0999999999999999E-4</v>
      </c>
      <c r="M310" s="30">
        <f t="array" aca="1" ref="M310" ca="1">IF(ROW()-ROW($C$14)&gt;=$C$3,_xlfn.VAR.P(OFFSET(D310,-$C$3+1,0):D310/OFFSET(D309,-$C$3+1,0):D309)*H310^2,"")</f>
        <v>4.1129952987425897E-5</v>
      </c>
      <c r="N310" s="17">
        <f t="shared" ca="1" si="108"/>
        <v>3.688700470125741E-4</v>
      </c>
      <c r="O310" s="18">
        <f t="shared" ca="1" si="109"/>
        <v>4.4679813710557285E-2</v>
      </c>
      <c r="P310" s="18">
        <f t="shared" ca="1" si="102"/>
        <v>-1.2078893526283774E-2</v>
      </c>
      <c r="Q310" s="18">
        <f t="shared" ca="1" si="110"/>
        <v>-4.9475942876138742E-3</v>
      </c>
      <c r="R310" s="39"/>
      <c r="V310" s="29">
        <v>41225</v>
      </c>
      <c r="W310" s="19">
        <f t="shared" ca="1" si="106"/>
        <v>-1.1166762459972057E-2</v>
      </c>
      <c r="X310" s="17">
        <f t="shared" si="107"/>
        <v>-1.2078893526283774E-2</v>
      </c>
    </row>
    <row r="311" spans="3:24">
      <c r="C311" s="29">
        <v>41226</v>
      </c>
      <c r="D311" s="19">
        <f ca="1">VLOOKUP(C311,MarketData!$B$7:$C$5000,2)</f>
        <v>722.56</v>
      </c>
      <c r="E311" s="17">
        <f>VLOOKUP('Beta-GARCH'!C311,MarketData!$E$7:$F$5000,2)</f>
        <v>77.870002999999997</v>
      </c>
      <c r="F311" s="17">
        <f t="shared" ca="1" si="103"/>
        <v>92.840622912062599</v>
      </c>
      <c r="G311" s="17">
        <f t="shared" si="104"/>
        <v>109.41408625584064</v>
      </c>
      <c r="H311" s="18">
        <f t="array" aca="1" ref="H311" ca="1">IF(ROW()-ROW($C$14)&gt;=$C$3,IF($C$8,_xlfn.COVARIANCE.P(OFFSET(E311,-$C$3+1,0):E311/OFFSET(E310,-$C$3+1,0):E310,OFFSET(D311,-$C$3+1,0):D311/OFFSET(D310,-$C$3+1,0):D310)/_xlfn.VAR.P(OFFSET(D311,-$C$3+1,0):D311/OFFSET(D310,-$C$3+1,0):D310),$C$9),"")</f>
        <v>0.65092344485402331</v>
      </c>
      <c r="I311" s="19">
        <f t="array" aca="1" ref="I311" ca="1">IF(ROW()-ROW($C$14)&gt;=$C$3,_xlfn.VAR.P(OFFSET(E311,-$C$3+1,0):E311/OFFSET(E310,-$C$3+1,0):E310),"")</f>
        <v>2.0111646062965333E-4</v>
      </c>
      <c r="J311" s="19">
        <f t="array" aca="1" ref="J311" ca="1">IF(ROW()-ROW($C$14)&gt;=$C$3,_xlfn.VAR.P(OFFSET(D311,-$C$3+1,0):D311/OFFSET(D310,-$C$3+1,0):D310),"")</f>
        <v>9.9900210729405919E-5</v>
      </c>
      <c r="K311" s="19">
        <f t="shared" ca="1" si="105"/>
        <v>0.32333200925493955</v>
      </c>
      <c r="L311" s="46">
        <f t="array" aca="1" ref="L311" ca="1">IF(ROW()-ROW($C$14)&lt;$C$3,"",IF(L310="",_xlfn.VAR.P(OFFSET(E311,-$C$3+1,0):E311/OFFSET(E310,-$C$3+1,0):E310),$C$4*L310+$C$5*(1-$C$4)*(E311/E310-1)^2+(1-$C$4)*(1-$C$5)*$C$6))</f>
        <v>4.0999999999999999E-4</v>
      </c>
      <c r="M311" s="30">
        <f t="array" aca="1" ref="M311" ca="1">IF(ROW()-ROW($C$14)&gt;=$C$3,_xlfn.VAR.P(OFFSET(D311,-$C$3+1,0):D311/OFFSET(D310,-$C$3+1,0):D310)*H311^2,"")</f>
        <v>4.2327852259286591E-5</v>
      </c>
      <c r="N311" s="17">
        <f t="shared" ca="1" si="108"/>
        <v>3.6767214774071342E-4</v>
      </c>
      <c r="O311" s="18">
        <f t="shared" ca="1" si="109"/>
        <v>4.4607206243069693E-2</v>
      </c>
      <c r="P311" s="18">
        <f t="shared" ca="1" si="102"/>
        <v>2.1879794924573037E-3</v>
      </c>
      <c r="Q311" s="18">
        <f t="shared" ca="1" si="110"/>
        <v>2.2059961396065971E-3</v>
      </c>
      <c r="R311" s="39"/>
      <c r="V311" s="29">
        <v>41226</v>
      </c>
      <c r="W311" s="19">
        <f t="shared" ca="1" si="106"/>
        <v>-2.7678596141722522E-5</v>
      </c>
      <c r="X311" s="17">
        <f t="shared" si="107"/>
        <v>2.1879794924573037E-3</v>
      </c>
    </row>
    <row r="312" spans="3:24">
      <c r="C312" s="29">
        <v>41227</v>
      </c>
      <c r="D312" s="19">
        <f ca="1">VLOOKUP(C312,MarketData!$B$7:$C$5000,2)</f>
        <v>722.41</v>
      </c>
      <c r="E312" s="17">
        <f>VLOOKUP('Beta-GARCH'!C312,MarketData!$E$7:$F$5000,2)</f>
        <v>76.410004000000001</v>
      </c>
      <c r="F312" s="17">
        <f t="shared" ca="1" si="103"/>
        <v>92.821349642802176</v>
      </c>
      <c r="G312" s="17">
        <f t="shared" si="104"/>
        <v>107.36266144056947</v>
      </c>
      <c r="H312" s="18">
        <f t="array" aca="1" ref="H312" ca="1">IF(ROW()-ROW($C$14)&gt;=$C$3,IF($C$8,_xlfn.COVARIANCE.P(OFFSET(E312,-$C$3+1,0):E312/OFFSET(E311,-$C$3+1,0):E311,OFFSET(D312,-$C$3+1,0):D312/OFFSET(D311,-$C$3+1,0):D311)/_xlfn.VAR.P(OFFSET(D312,-$C$3+1,0):D312/OFFSET(D311,-$C$3+1,0):D311),$C$9),"")</f>
        <v>0.67450360456485636</v>
      </c>
      <c r="I312" s="19">
        <f t="array" aca="1" ref="I312" ca="1">IF(ROW()-ROW($C$14)&gt;=$C$3,_xlfn.VAR.P(OFFSET(E312,-$C$3+1,0):E312/OFFSET(E311,-$C$3+1,0):E311),"")</f>
        <v>2.0249219119425999E-4</v>
      </c>
      <c r="J312" s="19">
        <f t="array" aca="1" ref="J312" ca="1">IF(ROW()-ROW($C$14)&gt;=$C$3,_xlfn.VAR.P(OFFSET(D312,-$C$3+1,0):D312/OFFSET(D311,-$C$3+1,0):D311),"")</f>
        <v>9.7331593695323962E-5</v>
      </c>
      <c r="K312" s="19">
        <f t="shared" ca="1" si="105"/>
        <v>0.32421255554766815</v>
      </c>
      <c r="L312" s="46">
        <f t="array" aca="1" ref="L312" ca="1">IF(ROW()-ROW($C$14)&lt;$C$3,"",IF(L311="",_xlfn.VAR.P(OFFSET(E312,-$C$3+1,0):E312/OFFSET(E311,-$C$3+1,0):E311),$C$4*L311+$C$5*(1-$C$4)*(E312/E311-1)^2+(1-$C$4)*(1-$C$5)*$C$6))</f>
        <v>4.0999999999999999E-4</v>
      </c>
      <c r="M312" s="30">
        <f t="array" aca="1" ref="M312" ca="1">IF(ROW()-ROW($C$14)&gt;=$C$3,_xlfn.VAR.P(OFFSET(D312,-$C$3+1,0):D312/OFFSET(D311,-$C$3+1,0):D311)*H312^2,"")</f>
        <v>4.4281506166369403E-5</v>
      </c>
      <c r="N312" s="17">
        <f t="shared" ca="1" si="108"/>
        <v>3.6571849383363057E-4</v>
      </c>
      <c r="O312" s="18">
        <f t="shared" ca="1" si="109"/>
        <v>4.4488536502247475E-2</v>
      </c>
      <c r="P312" s="18">
        <f t="shared" ca="1" si="102"/>
        <v>-1.8749183816006765E-2</v>
      </c>
      <c r="Q312" s="18">
        <f t="shared" ca="1" si="110"/>
        <v>-1.8609160093845663E-2</v>
      </c>
      <c r="R312" s="39"/>
      <c r="V312" s="29">
        <v>41227</v>
      </c>
      <c r="W312" s="19">
        <f t="shared" ca="1" si="106"/>
        <v>-2.0759521700619565E-4</v>
      </c>
      <c r="X312" s="17">
        <f t="shared" si="107"/>
        <v>-1.8749183816006765E-2</v>
      </c>
    </row>
    <row r="313" spans="3:24">
      <c r="C313" s="29">
        <v>41228</v>
      </c>
      <c r="D313" s="19">
        <f ca="1">VLOOKUP(C313,MarketData!$B$7:$C$5000,2)</f>
        <v>737.51</v>
      </c>
      <c r="E313" s="17">
        <f>VLOOKUP('Beta-GARCH'!C313,MarketData!$E$7:$F$5000,2)</f>
        <v>80.260002</v>
      </c>
      <c r="F313" s="17">
        <f t="shared" ca="1" si="103"/>
        <v>94.761525415017843</v>
      </c>
      <c r="G313" s="17">
        <f t="shared" si="104"/>
        <v>112.7722414717506</v>
      </c>
      <c r="H313" s="18">
        <f t="array" aca="1" ref="H313" ca="1">IF(ROW()-ROW($C$14)&gt;=$C$3,IF($C$8,_xlfn.COVARIANCE.P(OFFSET(E313,-$C$3+1,0):E313/OFFSET(E312,-$C$3+1,0):E312,OFFSET(D313,-$C$3+1,0):D313/OFFSET(D312,-$C$3+1,0):D312)/_xlfn.VAR.P(OFFSET(D313,-$C$3+1,0):D313/OFFSET(D312,-$C$3+1,0):D312),$C$9),"")</f>
        <v>0.70378285819060882</v>
      </c>
      <c r="I313" s="19">
        <f t="array" aca="1" ref="I313" ca="1">IF(ROW()-ROW($C$14)&gt;=$C$3,_xlfn.VAR.P(OFFSET(E313,-$C$3+1,0):E313/OFFSET(E312,-$C$3+1,0):E312),"")</f>
        <v>2.1207195984745042E-4</v>
      </c>
      <c r="J313" s="19">
        <f t="array" aca="1" ref="J313" ca="1">IF(ROW()-ROW($C$14)&gt;=$C$3,_xlfn.VAR.P(OFFSET(D313,-$C$3+1,0):D313/OFFSET(D312,-$C$3+1,0):D312),"")</f>
        <v>9.9046190252782604E-5</v>
      </c>
      <c r="K313" s="19">
        <f t="shared" ca="1" si="105"/>
        <v>0.32869508500386596</v>
      </c>
      <c r="L313" s="46">
        <f t="array" aca="1" ref="L313" ca="1">IF(ROW()-ROW($C$14)&lt;$C$3,"",IF(L312="",_xlfn.VAR.P(OFFSET(E313,-$C$3+1,0):E313/OFFSET(E312,-$C$3+1,0):E312),$C$4*L312+$C$5*(1-$C$4)*(E313/E312-1)^2+(1-$C$4)*(1-$C$5)*$C$6))</f>
        <v>4.0999999999999999E-4</v>
      </c>
      <c r="M313" s="30">
        <f t="array" aca="1" ref="M313" ca="1">IF(ROW()-ROW($C$14)&gt;=$C$3,_xlfn.VAR.P(OFFSET(D313,-$C$3+1,0):D313/OFFSET(D312,-$C$3+1,0):D312)*H313^2,"")</f>
        <v>4.9058599345304543E-5</v>
      </c>
      <c r="N313" s="17">
        <f t="shared" ca="1" si="108"/>
        <v>3.6094140065469544E-4</v>
      </c>
      <c r="O313" s="18">
        <f t="shared" ca="1" si="109"/>
        <v>4.419702202796133E-2</v>
      </c>
      <c r="P313" s="18">
        <f t="shared" ca="1" si="102"/>
        <v>5.0386046308805277E-2</v>
      </c>
      <c r="Q313" s="18">
        <f t="shared" ca="1" si="110"/>
        <v>3.5675395627504873E-2</v>
      </c>
      <c r="R313" s="39"/>
      <c r="V313" s="29">
        <v>41228</v>
      </c>
      <c r="W313" s="19">
        <f t="shared" ca="1" si="106"/>
        <v>2.0902257720684991E-2</v>
      </c>
      <c r="X313" s="17">
        <f t="shared" si="107"/>
        <v>5.0386046308805277E-2</v>
      </c>
    </row>
    <row r="314" spans="3:24">
      <c r="C314" s="29">
        <v>41229</v>
      </c>
      <c r="D314" s="19">
        <f ca="1">VLOOKUP(C314,MarketData!$B$7:$C$5000,2)</f>
        <v>751.34</v>
      </c>
      <c r="E314" s="17">
        <f>VLOOKUP('Beta-GARCH'!C314,MarketData!$E$7:$F$5000,2)</f>
        <v>82.089995999999999</v>
      </c>
      <c r="F314" s="17">
        <f t="shared" ca="1" si="103"/>
        <v>96.538520840828625</v>
      </c>
      <c r="G314" s="17">
        <f t="shared" si="104"/>
        <v>115.34354124894044</v>
      </c>
      <c r="H314" s="18">
        <f t="array" aca="1" ref="H314" ca="1">IF(ROW()-ROW($C$14)&gt;=$C$3,IF($C$8,_xlfn.COVARIANCE.P(OFFSET(E314,-$C$3+1,0):E314/OFFSET(E313,-$C$3+1,0):E313,OFFSET(D314,-$C$3+1,0):D314/OFFSET(D313,-$C$3+1,0):D313)/_xlfn.VAR.P(OFFSET(D314,-$C$3+1,0):D314/OFFSET(D313,-$C$3+1,0):D313),$C$9),"")</f>
        <v>0.7117888565899092</v>
      </c>
      <c r="I314" s="19">
        <f t="array" aca="1" ref="I314" ca="1">IF(ROW()-ROW($C$14)&gt;=$C$3,_xlfn.VAR.P(OFFSET(E314,-$C$3+1,0):E314/OFFSET(E313,-$C$3+1,0):E313),"")</f>
        <v>2.1393698216010543E-4</v>
      </c>
      <c r="J314" s="19">
        <f t="array" aca="1" ref="J314" ca="1">IF(ROW()-ROW($C$14)&gt;=$C$3,_xlfn.VAR.P(OFFSET(D314,-$C$3+1,0):D314/OFFSET(D313,-$C$3+1,0):D313),"")</f>
        <v>1.000959335813479E-4</v>
      </c>
      <c r="K314" s="19">
        <f t="shared" ca="1" si="105"/>
        <v>0.33302877040607876</v>
      </c>
      <c r="L314" s="46">
        <f t="array" aca="1" ref="L314" ca="1">IF(ROW()-ROW($C$14)&lt;$C$3,"",IF(L313="",_xlfn.VAR.P(OFFSET(E314,-$C$3+1,0):E314/OFFSET(E313,-$C$3+1,0):E313),$C$4*L313+$C$5*(1-$C$4)*(E314/E313-1)^2+(1-$C$4)*(1-$C$5)*$C$6))</f>
        <v>4.0999999999999999E-4</v>
      </c>
      <c r="M314" s="30">
        <f t="array" aca="1" ref="M314" ca="1">IF(ROW()-ROW($C$14)&gt;=$C$3,_xlfn.VAR.P(OFFSET(D314,-$C$3+1,0):D314/OFFSET(D313,-$C$3+1,0):D313)*H314^2,"")</f>
        <v>5.0712941750117971E-5</v>
      </c>
      <c r="N314" s="17">
        <f t="shared" ca="1" si="108"/>
        <v>3.5928705824988204E-4</v>
      </c>
      <c r="O314" s="18">
        <f t="shared" ca="1" si="109"/>
        <v>4.4095619166674968E-2</v>
      </c>
      <c r="P314" s="18">
        <f t="shared" ca="1" si="102"/>
        <v>2.2800821759261902E-2</v>
      </c>
      <c r="Q314" s="18">
        <f t="shared" ca="1" si="110"/>
        <v>9.453152050866831E-3</v>
      </c>
      <c r="R314" s="39"/>
      <c r="V314" s="29">
        <v>41229</v>
      </c>
      <c r="W314" s="19">
        <f t="shared" ca="1" si="106"/>
        <v>1.8752288104568082E-2</v>
      </c>
      <c r="X314" s="17">
        <f t="shared" si="107"/>
        <v>2.2800821759261902E-2</v>
      </c>
    </row>
    <row r="315" spans="3:24">
      <c r="C315" s="29">
        <v>41232</v>
      </c>
      <c r="D315" s="19">
        <f ca="1">VLOOKUP(C315,MarketData!$B$7:$C$5000,2)</f>
        <v>762.16</v>
      </c>
      <c r="E315" s="17">
        <f>VLOOKUP('Beta-GARCH'!C315,MarketData!$E$7:$F$5000,2)</f>
        <v>83.309997999999993</v>
      </c>
      <c r="F315" s="17">
        <f t="shared" ca="1" si="103"/>
        <v>97.92876599681361</v>
      </c>
      <c r="G315" s="17">
        <f t="shared" si="104"/>
        <v>117.05774953091903</v>
      </c>
      <c r="H315" s="18">
        <f t="array" aca="1" ref="H315" ca="1">IF(ROW()-ROW($C$14)&gt;=$C$3,IF($C$8,_xlfn.COVARIANCE.P(OFFSET(E315,-$C$3+1,0):E315/OFFSET(E314,-$C$3+1,0):E314,OFFSET(D315,-$C$3+1,0):D315/OFFSET(D314,-$C$3+1,0):D314)/_xlfn.VAR.P(OFFSET(D315,-$C$3+1,0):D315/OFFSET(D314,-$C$3+1,0):D314),$C$9),"")</f>
        <v>0.71328370429300991</v>
      </c>
      <c r="I315" s="19">
        <f t="array" aca="1" ref="I315" ca="1">IF(ROW()-ROW($C$14)&gt;=$C$3,_xlfn.VAR.P(OFFSET(E315,-$C$3+1,0):E315/OFFSET(E314,-$C$3+1,0):E314),"")</f>
        <v>2.1449943664163221E-4</v>
      </c>
      <c r="J315" s="19">
        <f t="array" aca="1" ref="J315" ca="1">IF(ROW()-ROW($C$14)&gt;=$C$3,_xlfn.VAR.P(OFFSET(D315,-$C$3+1,0):D315/OFFSET(D314,-$C$3+1,0):D314),"")</f>
        <v>1.0071079796440629E-4</v>
      </c>
      <c r="K315" s="19">
        <f t="shared" ca="1" si="105"/>
        <v>0.33489771422744197</v>
      </c>
      <c r="L315" s="46">
        <f t="array" aca="1" ref="L315" ca="1">IF(ROW()-ROW($C$14)&lt;$C$3,"",IF(L314="",_xlfn.VAR.P(OFFSET(E315,-$C$3+1,0):E315/OFFSET(E314,-$C$3+1,0):E314),$C$4*L314+$C$5*(1-$C$4)*(E315/E314-1)^2+(1-$C$4)*(1-$C$5)*$C$6))</f>
        <v>4.0999999999999999E-4</v>
      </c>
      <c r="M315" s="30">
        <f t="array" aca="1" ref="M315" ca="1">IF(ROW()-ROW($C$14)&gt;=$C$3,_xlfn.VAR.P(OFFSET(D315,-$C$3+1,0):D315/OFFSET(D314,-$C$3+1,0):D314)*H315^2,"")</f>
        <v>5.1238999550648691E-5</v>
      </c>
      <c r="N315" s="17">
        <f t="shared" ca="1" si="108"/>
        <v>3.5876100044935131E-4</v>
      </c>
      <c r="O315" s="18">
        <f t="shared" ca="1" si="109"/>
        <v>4.4063325571401524E-2</v>
      </c>
      <c r="P315" s="18">
        <f t="shared" ca="1" si="102"/>
        <v>1.4861762205470086E-2</v>
      </c>
      <c r="Q315" s="18">
        <f t="shared" ca="1" si="110"/>
        <v>4.5898085221171819E-3</v>
      </c>
      <c r="R315" s="39"/>
      <c r="V315" s="29">
        <v>41232</v>
      </c>
      <c r="W315" s="19">
        <f t="shared" ca="1" si="106"/>
        <v>1.4400936992573277E-2</v>
      </c>
      <c r="X315" s="17">
        <f t="shared" si="107"/>
        <v>1.4861762205470086E-2</v>
      </c>
    </row>
    <row r="316" spans="3:24">
      <c r="C316" s="29">
        <v>41233</v>
      </c>
      <c r="D316" s="19">
        <f ca="1">VLOOKUP(C316,MarketData!$B$7:$C$5000,2)</f>
        <v>762.04</v>
      </c>
      <c r="E316" s="17">
        <f>VLOOKUP('Beta-GARCH'!C316,MarketData!$E$7:$F$5000,2)</f>
        <v>82.870002999999997</v>
      </c>
      <c r="F316" s="17">
        <f t="shared" ca="1" si="103"/>
        <v>97.913347381405273</v>
      </c>
      <c r="G316" s="17">
        <f t="shared" si="104"/>
        <v>116.43951851733939</v>
      </c>
      <c r="H316" s="18">
        <f t="array" aca="1" ref="H316" ca="1">IF(ROW()-ROW($C$14)&gt;=$C$3,IF($C$8,_xlfn.COVARIANCE.P(OFFSET(E316,-$C$3+1,0):E316/OFFSET(E315,-$C$3+1,0):E315,OFFSET(D316,-$C$3+1,0):D316/OFFSET(D315,-$C$3+1,0):D315)/_xlfn.VAR.P(OFFSET(D316,-$C$3+1,0):D316/OFFSET(D315,-$C$3+1,0):D315),$C$9),"")</f>
        <v>0.71314848240271989</v>
      </c>
      <c r="I316" s="19">
        <f t="array" aca="1" ref="I316" ca="1">IF(ROW()-ROW($C$14)&gt;=$C$3,_xlfn.VAR.P(OFFSET(E316,-$C$3+1,0):E316/OFFSET(E315,-$C$3+1,0):E315),"")</f>
        <v>2.1444585984067035E-4</v>
      </c>
      <c r="J316" s="19">
        <f t="array" aca="1" ref="J316" ca="1">IF(ROW()-ROW($C$14)&gt;=$C$3,_xlfn.VAR.P(OFFSET(D316,-$C$3+1,0):D316/OFFSET(D315,-$C$3+1,0):D315),"")</f>
        <v>1.003503950088008E-4</v>
      </c>
      <c r="K316" s="19">
        <f t="shared" ca="1" si="105"/>
        <v>0.33371934511681012</v>
      </c>
      <c r="L316" s="46">
        <f t="array" aca="1" ref="L316" ca="1">IF(ROW()-ROW($C$14)&lt;$C$3,"",IF(L315="",_xlfn.VAR.P(OFFSET(E316,-$C$3+1,0):E316/OFFSET(E315,-$C$3+1,0):E315),$C$4*L315+$C$5*(1-$C$4)*(E316/E315-1)^2+(1-$C$4)*(1-$C$5)*$C$6))</f>
        <v>4.0999999999999999E-4</v>
      </c>
      <c r="M316" s="30">
        <f t="array" aca="1" ref="M316" ca="1">IF(ROW()-ROW($C$14)&gt;=$C$3,_xlfn.VAR.P(OFFSET(D316,-$C$3+1,0):D316/OFFSET(D315,-$C$3+1,0):D315)*H316^2,"")</f>
        <v>5.1036279954489214E-5</v>
      </c>
      <c r="N316" s="17">
        <f t="shared" ca="1" si="108"/>
        <v>3.5896372004551075E-4</v>
      </c>
      <c r="O316" s="18">
        <f t="shared" ca="1" si="109"/>
        <v>4.407577290830926E-2</v>
      </c>
      <c r="P316" s="18">
        <f t="shared" ca="1" si="102"/>
        <v>-5.2814189240527609E-3</v>
      </c>
      <c r="Q316" s="18">
        <f t="shared" ca="1" si="110"/>
        <v>-5.1691356529701372E-3</v>
      </c>
      <c r="R316" s="39"/>
      <c r="V316" s="29">
        <v>41233</v>
      </c>
      <c r="W316" s="19">
        <f t="shared" ca="1" si="106"/>
        <v>-1.574472551695294E-4</v>
      </c>
      <c r="X316" s="17">
        <f t="shared" si="107"/>
        <v>-5.2814189240527609E-3</v>
      </c>
    </row>
    <row r="317" spans="3:24">
      <c r="C317" s="29">
        <v>41234</v>
      </c>
      <c r="D317" s="19">
        <f ca="1">VLOOKUP(C317,MarketData!$B$7:$C$5000,2)</f>
        <v>767.01</v>
      </c>
      <c r="E317" s="17">
        <f>VLOOKUP('Beta-GARCH'!C317,MarketData!$E$7:$F$5000,2)</f>
        <v>84.43</v>
      </c>
      <c r="F317" s="17">
        <f t="shared" ca="1" si="103"/>
        <v>98.551935036233871</v>
      </c>
      <c r="G317" s="17">
        <f t="shared" si="104"/>
        <v>118.63144916766765</v>
      </c>
      <c r="H317" s="18">
        <f t="array" aca="1" ref="H317" ca="1">IF(ROW()-ROW($C$14)&gt;=$C$3,IF($C$8,_xlfn.COVARIANCE.P(OFFSET(E317,-$C$3+1,0):E317/OFFSET(E316,-$C$3+1,0):E316,OFFSET(D317,-$C$3+1,0):D317/OFFSET(D316,-$C$3+1,0):D316)/_xlfn.VAR.P(OFFSET(D317,-$C$3+1,0):D317/OFFSET(D316,-$C$3+1,0):D316),$C$9),"")</f>
        <v>0.71494113680924709</v>
      </c>
      <c r="I317" s="19">
        <f t="array" aca="1" ref="I317" ca="1">IF(ROW()-ROW($C$14)&gt;=$C$3,_xlfn.VAR.P(OFFSET(E317,-$C$3+1,0):E317/OFFSET(E316,-$C$3+1,0):E316),"")</f>
        <v>2.1517910487159795E-4</v>
      </c>
      <c r="J317" s="19">
        <f t="array" aca="1" ref="J317" ca="1">IF(ROW()-ROW($C$14)&gt;=$C$3,_xlfn.VAR.P(OFFSET(D317,-$C$3+1,0):D317/OFFSET(D316,-$C$3+1,0):D316),"")</f>
        <v>1.0041795748841112E-4</v>
      </c>
      <c r="K317" s="19">
        <f t="shared" ca="1" si="105"/>
        <v>0.33364265887093308</v>
      </c>
      <c r="L317" s="46">
        <f t="array" aca="1" ref="L317" ca="1">IF(ROW()-ROW($C$14)&lt;$C$3,"",IF(L316="",_xlfn.VAR.P(OFFSET(E317,-$C$3+1,0):E317/OFFSET(E316,-$C$3+1,0):E316),$C$4*L316+$C$5*(1-$C$4)*(E317/E316-1)^2+(1-$C$4)*(1-$C$5)*$C$6))</f>
        <v>4.0999999999999999E-4</v>
      </c>
      <c r="M317" s="30">
        <f t="array" aca="1" ref="M317" ca="1">IF(ROW()-ROW($C$14)&gt;=$C$3,_xlfn.VAR.P(OFFSET(D317,-$C$3+1,0):D317/OFFSET(D316,-$C$3+1,0):D316)*H317^2,"")</f>
        <v>5.1327718047365746E-5</v>
      </c>
      <c r="N317" s="17">
        <f t="shared" ca="1" si="108"/>
        <v>3.5867228195263424E-4</v>
      </c>
      <c r="O317" s="18">
        <f t="shared" ca="1" si="109"/>
        <v>4.4057876994619397E-2</v>
      </c>
      <c r="P317" s="18">
        <f t="shared" ca="1" si="102"/>
        <v>1.8824628255413645E-2</v>
      </c>
      <c r="Q317" s="18">
        <f t="shared" ca="1" si="110"/>
        <v>1.4161805503403299E-2</v>
      </c>
      <c r="R317" s="39"/>
      <c r="V317" s="29">
        <v>41234</v>
      </c>
      <c r="W317" s="19">
        <f t="shared" ca="1" si="106"/>
        <v>6.5219673507952436E-3</v>
      </c>
      <c r="X317" s="17">
        <f t="shared" si="107"/>
        <v>1.8824628255413645E-2</v>
      </c>
    </row>
    <row r="318" spans="3:24">
      <c r="C318" s="29">
        <v>41235</v>
      </c>
      <c r="D318" s="19">
        <f ca="1">VLOOKUP(C318,MarketData!$B$7:$C$5000,2)</f>
        <v>776.43</v>
      </c>
      <c r="E318" s="17">
        <f>VLOOKUP('Beta-GARCH'!C318,MarketData!$E$7:$F$5000,2)</f>
        <v>84.43</v>
      </c>
      <c r="F318" s="17">
        <f t="shared" ca="1" si="103"/>
        <v>99.762296345788258</v>
      </c>
      <c r="G318" s="17">
        <f t="shared" si="104"/>
        <v>118.63144916766765</v>
      </c>
      <c r="H318" s="18">
        <f t="array" aca="1" ref="H318" ca="1">IF(ROW()-ROW($C$14)&gt;=$C$3,IF($C$8,_xlfn.COVARIANCE.P(OFFSET(E318,-$C$3+1,0):E318/OFFSET(E317,-$C$3+1,0):E317,OFFSET(D318,-$C$3+1,0):D318/OFFSET(D317,-$C$3+1,0):D317)/_xlfn.VAR.P(OFFSET(D318,-$C$3+1,0):D318/OFFSET(D317,-$C$3+1,0):D317),$C$9),"")</f>
        <v>0.70800416843974356</v>
      </c>
      <c r="I318" s="19">
        <f t="array" aca="1" ref="I318" ca="1">IF(ROW()-ROW($C$14)&gt;=$C$3,_xlfn.VAR.P(OFFSET(E318,-$C$3+1,0):E318/OFFSET(E317,-$C$3+1,0):E317),"")</f>
        <v>2.144955940870761E-4</v>
      </c>
      <c r="J318" s="19">
        <f t="array" aca="1" ref="J318" ca="1">IF(ROW()-ROW($C$14)&gt;=$C$3,_xlfn.VAR.P(OFFSET(D318,-$C$3+1,0):D318/OFFSET(D317,-$C$3+1,0):D317),"")</f>
        <v>1.0051342261905246E-4</v>
      </c>
      <c r="K318" s="19">
        <f t="shared" ca="1" si="105"/>
        <v>0.33177335180854678</v>
      </c>
      <c r="L318" s="46">
        <f t="array" aca="1" ref="L318" ca="1">IF(ROW()-ROW($C$14)&lt;$C$3,"",IF(L317="",_xlfn.VAR.P(OFFSET(E318,-$C$3+1,0):E318/OFFSET(E317,-$C$3+1,0):E317),$C$4*L317+$C$5*(1-$C$4)*(E318/E317-1)^2+(1-$C$4)*(1-$C$5)*$C$6))</f>
        <v>4.0999999999999999E-4</v>
      </c>
      <c r="M318" s="30">
        <f t="array" aca="1" ref="M318" ca="1">IF(ROW()-ROW($C$14)&gt;=$C$3,_xlfn.VAR.P(OFFSET(D318,-$C$3+1,0):D318/OFFSET(D317,-$C$3+1,0):D317)*H318^2,"")</f>
        <v>5.0384353559013403E-5</v>
      </c>
      <c r="N318" s="17">
        <f t="shared" ca="1" si="108"/>
        <v>3.596156464409866E-4</v>
      </c>
      <c r="O318" s="18">
        <f t="shared" ca="1" si="109"/>
        <v>4.4115778518507204E-2</v>
      </c>
      <c r="P318" s="18">
        <f t="shared" ca="1" si="102"/>
        <v>0</v>
      </c>
      <c r="Q318" s="18">
        <f t="shared" ca="1" si="110"/>
        <v>-8.6953224426049251E-3</v>
      </c>
      <c r="R318" s="39"/>
      <c r="V318" s="29">
        <v>41235</v>
      </c>
      <c r="W318" s="19">
        <f t="shared" ca="1" si="106"/>
        <v>1.2281456565103488E-2</v>
      </c>
      <c r="X318" s="17">
        <f t="shared" si="107"/>
        <v>0</v>
      </c>
    </row>
    <row r="319" spans="3:24">
      <c r="C319" s="29">
        <v>41239</v>
      </c>
      <c r="D319" s="19">
        <f ca="1">VLOOKUP(C319,MarketData!$B$7:$C$5000,2)</f>
        <v>779.5</v>
      </c>
      <c r="E319" s="17">
        <f>VLOOKUP('Beta-GARCH'!C319,MarketData!$E$7:$F$5000,2)</f>
        <v>86.730002999999996</v>
      </c>
      <c r="F319" s="17">
        <f t="shared" ca="1" si="103"/>
        <v>100.1567559233182</v>
      </c>
      <c r="G319" s="17">
        <f t="shared" si="104"/>
        <v>121.8631522232164</v>
      </c>
      <c r="H319" s="18">
        <f t="array" aca="1" ref="H319" ca="1">IF(ROW()-ROW($C$14)&gt;=$C$3,IF($C$8,_xlfn.COVARIANCE.P(OFFSET(E319,-$C$3+1,0):E319/OFFSET(E318,-$C$3+1,0):E318,OFFSET(D319,-$C$3+1,0):D319/OFFSET(D318,-$C$3+1,0):D318)/_xlfn.VAR.P(OFFSET(D319,-$C$3+1,0):D319/OFFSET(D318,-$C$3+1,0):D318),$C$9),"")</f>
        <v>0.7051453133226151</v>
      </c>
      <c r="I319" s="19">
        <f t="array" aca="1" ref="I319" ca="1">IF(ROW()-ROW($C$14)&gt;=$C$3,_xlfn.VAR.P(OFFSET(E319,-$C$3+1,0):E319/OFFSET(E318,-$C$3+1,0):E318),"")</f>
        <v>2.1122551183542251E-4</v>
      </c>
      <c r="J319" s="19">
        <f t="array" aca="1" ref="J319" ca="1">IF(ROW()-ROW($C$14)&gt;=$C$3,_xlfn.VAR.P(OFFSET(D319,-$C$3+1,0):D319/OFFSET(D318,-$C$3+1,0):D318),"")</f>
        <v>1.0048791883386955E-4</v>
      </c>
      <c r="K319" s="19">
        <f t="shared" ca="1" si="105"/>
        <v>0.3354641415969502</v>
      </c>
      <c r="L319" s="46">
        <f t="array" aca="1" ref="L319" ca="1">IF(ROW()-ROW($C$14)&lt;$C$3,"",IF(L318="",_xlfn.VAR.P(OFFSET(E319,-$C$3+1,0):E319/OFFSET(E318,-$C$3+1,0):E318),$C$4*L318+$C$5*(1-$C$4)*(E319/E318-1)^2+(1-$C$4)*(1-$C$5)*$C$6))</f>
        <v>4.0999999999999999E-4</v>
      </c>
      <c r="M319" s="30">
        <f t="array" aca="1" ref="M319" ca="1">IF(ROW()-ROW($C$14)&gt;=$C$3,_xlfn.VAR.P(OFFSET(D319,-$C$3+1,0):D319/OFFSET(D318,-$C$3+1,0):D318)*H319^2,"")</f>
        <v>4.9965599129352541E-5</v>
      </c>
      <c r="N319" s="17">
        <f t="shared" ca="1" si="108"/>
        <v>3.6003440087064746E-4</v>
      </c>
      <c r="O319" s="18">
        <f t="shared" ca="1" si="109"/>
        <v>4.4141456354087845E-2</v>
      </c>
      <c r="P319" s="18">
        <f t="shared" ca="1" si="102"/>
        <v>2.7241537368233981E-2</v>
      </c>
      <c r="Q319" s="18">
        <f t="shared" ca="1" si="110"/>
        <v>2.445339663191461E-2</v>
      </c>
      <c r="R319" s="39"/>
      <c r="V319" s="29">
        <v>41239</v>
      </c>
      <c r="W319" s="19">
        <f t="shared" ca="1" si="106"/>
        <v>3.9539945648674468E-3</v>
      </c>
      <c r="X319" s="17">
        <f t="shared" si="107"/>
        <v>2.7241537368233981E-2</v>
      </c>
    </row>
    <row r="320" spans="3:24">
      <c r="C320" s="29">
        <v>41240</v>
      </c>
      <c r="D320" s="19">
        <f ca="1">VLOOKUP(C320,MarketData!$B$7:$C$5000,2)</f>
        <v>781.6</v>
      </c>
      <c r="E320" s="17">
        <f>VLOOKUP('Beta-GARCH'!C320,MarketData!$E$7:$F$5000,2)</f>
        <v>85.239998</v>
      </c>
      <c r="F320" s="17">
        <f t="shared" ca="1" si="103"/>
        <v>100.42658169296409</v>
      </c>
      <c r="G320" s="17">
        <f t="shared" si="104"/>
        <v>119.76956638385752</v>
      </c>
      <c r="H320" s="18">
        <f t="array" aca="1" ref="H320" ca="1">IF(ROW()-ROW($C$14)&gt;=$C$3,IF($C$8,_xlfn.COVARIANCE.P(OFFSET(E320,-$C$3+1,0):E320/OFFSET(E319,-$C$3+1,0):E319,OFFSET(D320,-$C$3+1,0):D320/OFFSET(D319,-$C$3+1,0):D319)/_xlfn.VAR.P(OFFSET(D320,-$C$3+1,0):D320/OFFSET(D319,-$C$3+1,0):D319),$C$9),"")</f>
        <v>0.70305153848270308</v>
      </c>
      <c r="I320" s="19">
        <f t="array" aca="1" ref="I320" ca="1">IF(ROW()-ROW($C$14)&gt;=$C$3,_xlfn.VAR.P(OFFSET(E320,-$C$3+1,0):E320/OFFSET(E319,-$C$3+1,0):E319),"")</f>
        <v>2.1213506255780403E-4</v>
      </c>
      <c r="J320" s="19">
        <f t="array" aca="1" ref="J320" ca="1">IF(ROW()-ROW($C$14)&gt;=$C$3,_xlfn.VAR.P(OFFSET(D320,-$C$3+1,0):D320/OFFSET(D319,-$C$3+1,0):D319),"")</f>
        <v>1.0050762485532767E-4</v>
      </c>
      <c r="K320" s="19">
        <f t="shared" ca="1" si="105"/>
        <v>0.33309929736167965</v>
      </c>
      <c r="L320" s="46">
        <f t="array" aca="1" ref="L320" ca="1">IF(ROW()-ROW($C$14)&lt;$C$3,"",IF(L319="",_xlfn.VAR.P(OFFSET(E320,-$C$3+1,0):E320/OFFSET(E319,-$C$3+1,0):E319),$C$4*L319+$C$5*(1-$C$4)*(E320/E319-1)^2+(1-$C$4)*(1-$C$5)*$C$6))</f>
        <v>4.0999999999999999E-4</v>
      </c>
      <c r="M320" s="30">
        <f t="array" aca="1" ref="M320" ca="1">IF(ROW()-ROW($C$14)&gt;=$C$3,_xlfn.VAR.P(OFFSET(D320,-$C$3+1,0):D320/OFFSET(D319,-$C$3+1,0):D319)*H320^2,"")</f>
        <v>4.9679056133838608E-5</v>
      </c>
      <c r="N320" s="17">
        <f t="shared" ca="1" si="108"/>
        <v>3.6032094386616136E-4</v>
      </c>
      <c r="O320" s="18">
        <f t="shared" ca="1" si="109"/>
        <v>4.4159018439063183E-2</v>
      </c>
      <c r="P320" s="18">
        <f t="shared" ca="1" si="102"/>
        <v>-1.7179810313162291E-2</v>
      </c>
      <c r="Q320" s="18">
        <f t="shared" ca="1" si="110"/>
        <v>-1.9073855509844456E-2</v>
      </c>
      <c r="R320" s="39"/>
      <c r="V320" s="29">
        <v>41240</v>
      </c>
      <c r="W320" s="19">
        <f t="shared" ca="1" si="106"/>
        <v>2.6940346375883273E-3</v>
      </c>
      <c r="X320" s="17">
        <f t="shared" si="107"/>
        <v>-1.7179810313162291E-2</v>
      </c>
    </row>
    <row r="321" spans="3:24">
      <c r="C321" s="29">
        <v>41241</v>
      </c>
      <c r="D321" s="19">
        <f ca="1">VLOOKUP(C321,MarketData!$B$7:$C$5000,2)</f>
        <v>771.39</v>
      </c>
      <c r="E321" s="17">
        <f>VLOOKUP('Beta-GARCH'!C321,MarketData!$E$7:$F$5000,2)</f>
        <v>85.110000999999997</v>
      </c>
      <c r="F321" s="17">
        <f t="shared" ca="1" si="103"/>
        <v>99.114714498638151</v>
      </c>
      <c r="G321" s="17">
        <f t="shared" si="104"/>
        <v>119.5869093603179</v>
      </c>
      <c r="H321" s="18">
        <f t="array" aca="1" ref="H321" ca="1">IF(ROW()-ROW($C$14)&gt;=$C$3,IF($C$8,_xlfn.COVARIANCE.P(OFFSET(E321,-$C$3+1,0):E321/OFFSET(E320,-$C$3+1,0):E320,OFFSET(D321,-$C$3+1,0):D321/OFFSET(D320,-$C$3+1,0):D320)/_xlfn.VAR.P(OFFSET(D321,-$C$3+1,0):D321/OFFSET(D320,-$C$3+1,0):D320),$C$9),"")</f>
        <v>0.68984239846296269</v>
      </c>
      <c r="I321" s="19">
        <f t="array" aca="1" ref="I321" ca="1">IF(ROW()-ROW($C$14)&gt;=$C$3,_xlfn.VAR.P(OFFSET(E321,-$C$3+1,0):E321/OFFSET(E320,-$C$3+1,0):E320),"")</f>
        <v>2.0939449824110759E-4</v>
      </c>
      <c r="J321" s="19">
        <f t="array" aca="1" ref="J321" ca="1">IF(ROW()-ROW($C$14)&gt;=$C$3,_xlfn.VAR.P(OFFSET(D321,-$C$3+1,0):D321/OFFSET(D320,-$C$3+1,0):D320),"")</f>
        <v>1.001184536502325E-4</v>
      </c>
      <c r="K321" s="19">
        <f t="shared" ca="1" si="105"/>
        <v>0.32983652759086945</v>
      </c>
      <c r="L321" s="46">
        <f t="array" aca="1" ref="L321" ca="1">IF(ROW()-ROW($C$14)&lt;$C$3,"",IF(L320="",_xlfn.VAR.P(OFFSET(E321,-$C$3+1,0):E321/OFFSET(E320,-$C$3+1,0):E320),$C$4*L320+$C$5*(1-$C$4)*(E321/E320-1)^2+(1-$C$4)*(1-$C$5)*$C$6))</f>
        <v>4.0999999999999999E-4</v>
      </c>
      <c r="M321" s="30">
        <f t="array" aca="1" ref="M321" ca="1">IF(ROW()-ROW($C$14)&gt;=$C$3,_xlfn.VAR.P(OFFSET(D321,-$C$3+1,0):D321/OFFSET(D320,-$C$3+1,0):D320)*H321^2,"")</f>
        <v>4.7644623495032439E-5</v>
      </c>
      <c r="N321" s="17">
        <f t="shared" ca="1" si="108"/>
        <v>3.6235537650496758E-4</v>
      </c>
      <c r="O321" s="18">
        <f t="shared" ca="1" si="109"/>
        <v>4.4283507586570341E-2</v>
      </c>
      <c r="P321" s="18">
        <f t="shared" ca="1" si="102"/>
        <v>-1.5250704252715019E-3</v>
      </c>
      <c r="Q321" s="18">
        <f t="shared" ca="1" si="110"/>
        <v>7.4863048156533357E-3</v>
      </c>
      <c r="R321" s="39"/>
      <c r="V321" s="29">
        <v>41241</v>
      </c>
      <c r="W321" s="19">
        <f t="shared" ca="1" si="106"/>
        <v>-1.3062947799385882E-2</v>
      </c>
      <c r="X321" s="17">
        <f t="shared" si="107"/>
        <v>-1.5250704252715019E-3</v>
      </c>
    </row>
    <row r="322" spans="3:24">
      <c r="C322" s="29">
        <v>41242</v>
      </c>
      <c r="D322" s="19">
        <f ca="1">VLOOKUP(C322,MarketData!$B$7:$C$5000,2)</f>
        <v>779.44</v>
      </c>
      <c r="E322" s="17">
        <f>VLOOKUP('Beta-GARCH'!C322,MarketData!$E$7:$F$5000,2)</f>
        <v>86.510002</v>
      </c>
      <c r="F322" s="17">
        <f t="shared" ca="1" si="103"/>
        <v>100.14904661561405</v>
      </c>
      <c r="G322" s="17">
        <f t="shared" si="104"/>
        <v>121.554031798624</v>
      </c>
      <c r="H322" s="18">
        <f t="array" aca="1" ref="H322" ca="1">IF(ROW()-ROW($C$14)&gt;=$C$3,IF($C$8,_xlfn.COVARIANCE.P(OFFSET(E322,-$C$3+1,0):E322/OFFSET(E321,-$C$3+1,0):E321,OFFSET(D322,-$C$3+1,0):D322/OFFSET(D321,-$C$3+1,0):D321)/_xlfn.VAR.P(OFFSET(D322,-$C$3+1,0):D322/OFFSET(D321,-$C$3+1,0):D321),$C$9),"")</f>
        <v>0.69270945681653862</v>
      </c>
      <c r="I322" s="19">
        <f t="array" aca="1" ref="I322" ca="1">IF(ROW()-ROW($C$14)&gt;=$C$3,_xlfn.VAR.P(OFFSET(E322,-$C$3+1,0):E322/OFFSET(E321,-$C$3+1,0):E321),"")</f>
        <v>2.0738695321404795E-4</v>
      </c>
      <c r="J322" s="19">
        <f t="array" aca="1" ref="J322" ca="1">IF(ROW()-ROW($C$14)&gt;=$C$3,_xlfn.VAR.P(OFFSET(D322,-$C$3+1,0):D322/OFFSET(D321,-$C$3+1,0):D321),"")</f>
        <v>1.0051609896900909E-4</v>
      </c>
      <c r="K322" s="19">
        <f t="shared" ca="1" si="105"/>
        <v>0.33574171971307615</v>
      </c>
      <c r="L322" s="46">
        <f t="array" aca="1" ref="L322" ca="1">IF(ROW()-ROW($C$14)&lt;$C$3,"",IF(L321="",_xlfn.VAR.P(OFFSET(E322,-$C$3+1,0):E322/OFFSET(E321,-$C$3+1,0):E321),$C$4*L321+$C$5*(1-$C$4)*(E322/E321-1)^2+(1-$C$4)*(1-$C$5)*$C$6))</f>
        <v>4.0999999999999999E-4</v>
      </c>
      <c r="M322" s="30">
        <f t="array" aca="1" ref="M322" ca="1">IF(ROW()-ROW($C$14)&gt;=$C$3,_xlfn.VAR.P(OFFSET(D322,-$C$3+1,0):D322/OFFSET(D321,-$C$3+1,0):D321)*H322^2,"")</f>
        <v>4.8232287384274826E-5</v>
      </c>
      <c r="N322" s="17">
        <f t="shared" ca="1" si="108"/>
        <v>3.6176771261572514E-4</v>
      </c>
      <c r="O322" s="18">
        <f t="shared" ca="1" si="109"/>
        <v>4.4247583767255697E-2</v>
      </c>
      <c r="P322" s="18">
        <f t="shared" ca="1" si="102"/>
        <v>1.6449312460941057E-2</v>
      </c>
      <c r="Q322" s="18">
        <f t="shared" ca="1" si="110"/>
        <v>9.2203995538859777E-3</v>
      </c>
      <c r="R322" s="39"/>
      <c r="V322" s="29">
        <v>41242</v>
      </c>
      <c r="W322" s="19">
        <f t="shared" ca="1" si="106"/>
        <v>1.0435706970533865E-2</v>
      </c>
      <c r="X322" s="17">
        <f t="shared" si="107"/>
        <v>1.6449312460941057E-2</v>
      </c>
    </row>
    <row r="323" spans="3:24">
      <c r="C323" s="29">
        <v>41243</v>
      </c>
      <c r="D323" s="19">
        <f ca="1">VLOOKUP(C323,MarketData!$B$7:$C$5000,2)</f>
        <v>781.46</v>
      </c>
      <c r="E323" s="17">
        <f>VLOOKUP('Beta-GARCH'!C323,MarketData!$E$7:$F$5000,2)</f>
        <v>86.080001999999993</v>
      </c>
      <c r="F323" s="17">
        <f t="shared" ca="1" si="103"/>
        <v>100.40859330832106</v>
      </c>
      <c r="G323" s="17">
        <f t="shared" si="104"/>
        <v>120.9498446241351</v>
      </c>
      <c r="H323" s="18">
        <f t="array" aca="1" ref="H323" ca="1">IF(ROW()-ROW($C$14)&gt;=$C$3,IF($C$8,_xlfn.COVARIANCE.P(OFFSET(E323,-$C$3+1,0):E323/OFFSET(E322,-$C$3+1,0):E322,OFFSET(D323,-$C$3+1,0):D323/OFFSET(D322,-$C$3+1,0):D322)/_xlfn.VAR.P(OFFSET(D323,-$C$3+1,0):D323/OFFSET(D322,-$C$3+1,0):D322),$C$9),"")</f>
        <v>0.68055853348904305</v>
      </c>
      <c r="I323" s="19">
        <f t="array" aca="1" ref="I323" ca="1">IF(ROW()-ROW($C$14)&gt;=$C$3,_xlfn.VAR.P(OFFSET(E323,-$C$3+1,0):E323/OFFSET(E322,-$C$3+1,0):E322),"")</f>
        <v>2.0352629234371314E-4</v>
      </c>
      <c r="J323" s="19">
        <f t="array" aca="1" ref="J323" ca="1">IF(ROW()-ROW($C$14)&gt;=$C$3,_xlfn.VAR.P(OFFSET(D323,-$C$3+1,0):D323/OFFSET(D322,-$C$3+1,0):D322),"")</f>
        <v>9.9918812862307644E-5</v>
      </c>
      <c r="K323" s="19">
        <f t="shared" ca="1" si="105"/>
        <v>0.3341121187168265</v>
      </c>
      <c r="L323" s="46">
        <f t="array" aca="1" ref="L323" ca="1">IF(ROW()-ROW($C$14)&lt;$C$3,"",IF(L322="",_xlfn.VAR.P(OFFSET(E323,-$C$3+1,0):E323/OFFSET(E322,-$C$3+1,0):E322),$C$4*L322+$C$5*(1-$C$4)*(E323/E322-1)^2+(1-$C$4)*(1-$C$5)*$C$6))</f>
        <v>4.0999999999999999E-4</v>
      </c>
      <c r="M323" s="30">
        <f t="array" aca="1" ref="M323" ca="1">IF(ROW()-ROW($C$14)&gt;=$C$3,_xlfn.VAR.P(OFFSET(D323,-$C$3+1,0):D323/OFFSET(D322,-$C$3+1,0):D322)*H323^2,"")</f>
        <v>4.6278389122479653E-5</v>
      </c>
      <c r="N323" s="17">
        <f t="shared" ca="1" si="108"/>
        <v>3.6372161087752034E-4</v>
      </c>
      <c r="O323" s="18">
        <f t="shared" ca="1" si="109"/>
        <v>4.4366912900968961E-2</v>
      </c>
      <c r="P323" s="18">
        <f t="shared" ca="1" si="102"/>
        <v>-4.9705235239736467E-3</v>
      </c>
      <c r="Q323" s="18">
        <f t="shared" ca="1" si="110"/>
        <v>-6.7342618972259871E-3</v>
      </c>
      <c r="R323" s="39"/>
      <c r="V323" s="29">
        <v>41243</v>
      </c>
      <c r="W323" s="19">
        <f t="shared" ca="1" si="106"/>
        <v>2.5916042286768803E-3</v>
      </c>
      <c r="X323" s="17">
        <f t="shared" si="107"/>
        <v>-4.9705235239736467E-3</v>
      </c>
    </row>
    <row r="324" spans="3:24">
      <c r="C324" s="29">
        <v>41246</v>
      </c>
      <c r="D324" s="19">
        <f ca="1">VLOOKUP(C324,MarketData!$B$7:$C$5000,2)</f>
        <v>781.73</v>
      </c>
      <c r="E324" s="17">
        <f>VLOOKUP('Beta-GARCH'!C324,MarketData!$E$7:$F$5000,2)</f>
        <v>85.660004000000001</v>
      </c>
      <c r="F324" s="17">
        <f t="shared" ca="1" si="103"/>
        <v>100.4432851929898</v>
      </c>
      <c r="G324" s="17">
        <f t="shared" si="104"/>
        <v>120.35971112434213</v>
      </c>
      <c r="H324" s="18">
        <f t="array" aca="1" ref="H324" ca="1">IF(ROW()-ROW($C$14)&gt;=$C$3,IF($C$8,_xlfn.COVARIANCE.P(OFFSET(E324,-$C$3+1,0):E324/OFFSET(E323,-$C$3+1,0):E323,OFFSET(D324,-$C$3+1,0):D324/OFFSET(D323,-$C$3+1,0):D323)/_xlfn.VAR.P(OFFSET(D324,-$C$3+1,0):D324/OFFSET(D323,-$C$3+1,0):D323),$C$9),"")</f>
        <v>0.68896224040019849</v>
      </c>
      <c r="I324" s="19">
        <f t="array" aca="1" ref="I324" ca="1">IF(ROW()-ROW($C$14)&gt;=$C$3,_xlfn.VAR.P(OFFSET(E324,-$C$3+1,0):E324/OFFSET(E323,-$C$3+1,0):E323),"")</f>
        <v>2.0365660312887719E-4</v>
      </c>
      <c r="J324" s="19">
        <f t="array" aca="1" ref="J324" ca="1">IF(ROW()-ROW($C$14)&gt;=$C$3,_xlfn.VAR.P(OFFSET(D324,-$C$3+1,0):D324/OFFSET(D323,-$C$3+1,0):D323),"")</f>
        <v>9.8460132077922197E-5</v>
      </c>
      <c r="K324" s="19">
        <f t="shared" ca="1" si="105"/>
        <v>0.33308673592860349</v>
      </c>
      <c r="L324" s="46">
        <f t="array" aca="1" ref="L324" ca="1">IF(ROW()-ROW($C$14)&lt;$C$3,"",IF(L323="",_xlfn.VAR.P(OFFSET(E324,-$C$3+1,0):E324/OFFSET(E323,-$C$3+1,0):E323),$C$4*L323+$C$5*(1-$C$4)*(E324/E323-1)^2+(1-$C$4)*(1-$C$5)*$C$6))</f>
        <v>4.0999999999999999E-4</v>
      </c>
      <c r="M324" s="30">
        <f t="array" aca="1" ref="M324" ca="1">IF(ROW()-ROW($C$14)&gt;=$C$3,_xlfn.VAR.P(OFFSET(D324,-$C$3+1,0):D324/OFFSET(D323,-$C$3+1,0):D323)*H324^2,"")</f>
        <v>4.6735969351223421E-5</v>
      </c>
      <c r="N324" s="17">
        <f t="shared" ca="1" si="108"/>
        <v>3.6326403064877656E-4</v>
      </c>
      <c r="O324" s="18">
        <f t="shared" ca="1" si="109"/>
        <v>4.433899620503904E-2</v>
      </c>
      <c r="P324" s="18">
        <f t="shared" ca="1" si="102"/>
        <v>-4.8791588085695947E-3</v>
      </c>
      <c r="Q324" s="18">
        <f t="shared" ca="1" si="110"/>
        <v>-5.117200173333075E-3</v>
      </c>
      <c r="R324" s="39"/>
      <c r="V324" s="29">
        <v>41246</v>
      </c>
      <c r="W324" s="19">
        <f t="shared" ca="1" si="106"/>
        <v>3.4550712768410818E-4</v>
      </c>
      <c r="X324" s="17">
        <f t="shared" si="107"/>
        <v>-4.8791588085695947E-3</v>
      </c>
    </row>
    <row r="325" spans="3:24">
      <c r="C325" s="29">
        <v>41247</v>
      </c>
      <c r="D325" s="19">
        <f ca="1">VLOOKUP(C325,MarketData!$B$7:$C$5000,2)</f>
        <v>781.97</v>
      </c>
      <c r="E325" s="17">
        <f>VLOOKUP('Beta-GARCH'!C325,MarketData!$E$7:$F$5000,2)</f>
        <v>85.519997000000004</v>
      </c>
      <c r="F325" s="17">
        <f t="shared" ca="1" si="103"/>
        <v>100.47412242380649</v>
      </c>
      <c r="G325" s="17">
        <f t="shared" si="104"/>
        <v>120.162989185415</v>
      </c>
      <c r="H325" s="18">
        <f t="array" aca="1" ref="H325" ca="1">IF(ROW()-ROW($C$14)&gt;=$C$3,IF($C$8,_xlfn.COVARIANCE.P(OFFSET(E325,-$C$3+1,0):E325/OFFSET(E324,-$C$3+1,0):E324,OFFSET(D325,-$C$3+1,0):D325/OFFSET(D324,-$C$3+1,0):D324)/_xlfn.VAR.P(OFFSET(D325,-$C$3+1,0):D325/OFFSET(D324,-$C$3+1,0):D324),$C$9),"")</f>
        <v>0.6908817138622857</v>
      </c>
      <c r="I325" s="19">
        <f t="array" aca="1" ref="I325" ca="1">IF(ROW()-ROW($C$14)&gt;=$C$3,_xlfn.VAR.P(OFFSET(E325,-$C$3+1,0):E325/OFFSET(E324,-$C$3+1,0):E324),"")</f>
        <v>2.0169315521714699E-4</v>
      </c>
      <c r="J325" s="19">
        <f t="array" aca="1" ref="J325" ca="1">IF(ROW()-ROW($C$14)&gt;=$C$3,_xlfn.VAR.P(OFFSET(D325,-$C$3+1,0):D325/OFFSET(D324,-$C$3+1,0):D324),"")</f>
        <v>9.8444283335751462E-5</v>
      </c>
      <c r="K325" s="19">
        <f t="shared" ca="1" si="105"/>
        <v>0.33721201454617461</v>
      </c>
      <c r="L325" s="46">
        <f t="array" aca="1" ref="L325" ca="1">IF(ROW()-ROW($C$14)&lt;$C$3,"",IF(L324="",_xlfn.VAR.P(OFFSET(E325,-$C$3+1,0):E325/OFFSET(E324,-$C$3+1,0):E324),$C$4*L324+$C$5*(1-$C$4)*(E325/E324-1)^2+(1-$C$4)*(1-$C$5)*$C$6))</f>
        <v>4.0999999999999999E-4</v>
      </c>
      <c r="M325" s="30">
        <f t="array" aca="1" ref="M325" ca="1">IF(ROW()-ROW($C$14)&gt;=$C$3,_xlfn.VAR.P(OFFSET(D325,-$C$3+1,0):D325/OFFSET(D324,-$C$3+1,0):D324)*H325^2,"")</f>
        <v>4.698918339984683E-5</v>
      </c>
      <c r="N325" s="17">
        <f t="shared" ca="1" si="108"/>
        <v>3.6301081660015315E-4</v>
      </c>
      <c r="O325" s="18">
        <f t="shared" ca="1" si="109"/>
        <v>4.4323540210263634E-2</v>
      </c>
      <c r="P325" s="18">
        <f t="shared" ca="1" si="102"/>
        <v>-1.6344500754400526E-3</v>
      </c>
      <c r="Q325" s="18">
        <f t="shared" ca="1" si="110"/>
        <v>-1.8465586184497865E-3</v>
      </c>
      <c r="R325" s="39"/>
      <c r="V325" s="29">
        <v>41247</v>
      </c>
      <c r="W325" s="19">
        <f t="shared" ca="1" si="106"/>
        <v>3.0701137221300634E-4</v>
      </c>
      <c r="X325" s="17">
        <f t="shared" si="107"/>
        <v>-1.6344500754400526E-3</v>
      </c>
    </row>
    <row r="326" spans="3:24">
      <c r="C326" s="29">
        <v>41248</v>
      </c>
      <c r="D326" s="19">
        <f ca="1">VLOOKUP(C326,MarketData!$B$7:$C$5000,2)</f>
        <v>781.86</v>
      </c>
      <c r="E326" s="17">
        <f>VLOOKUP('Beta-GARCH'!C326,MarketData!$E$7:$F$5000,2)</f>
        <v>85.269997000000004</v>
      </c>
      <c r="F326" s="17">
        <f t="shared" ca="1" si="103"/>
        <v>100.45998869301552</v>
      </c>
      <c r="G326" s="17">
        <f t="shared" si="104"/>
        <v>119.81171757234006</v>
      </c>
      <c r="H326" s="18">
        <f t="array" aca="1" ref="H326" ca="1">IF(ROW()-ROW($C$14)&gt;=$C$3,IF($C$8,_xlfn.COVARIANCE.P(OFFSET(E326,-$C$3+1,0):E326/OFFSET(E325,-$C$3+1,0):E325,OFFSET(D326,-$C$3+1,0):D326/OFFSET(D325,-$C$3+1,0):D325)/_xlfn.VAR.P(OFFSET(D326,-$C$3+1,0):D326/OFFSET(D325,-$C$3+1,0):D325),$C$9),"")</f>
        <v>0.70029873566918188</v>
      </c>
      <c r="I326" s="19">
        <f t="array" aca="1" ref="I326" ca="1">IF(ROW()-ROW($C$14)&gt;=$C$3,_xlfn.VAR.P(OFFSET(E326,-$C$3+1,0):E326/OFFSET(E325,-$C$3+1,0):E325),"")</f>
        <v>2.0169445385264238E-4</v>
      </c>
      <c r="J326" s="19">
        <f t="array" aca="1" ref="J326" ca="1">IF(ROW()-ROW($C$14)&gt;=$C$3,_xlfn.VAR.P(OFFSET(D326,-$C$3+1,0):D326/OFFSET(D325,-$C$3+1,0):D325),"")</f>
        <v>9.7484704070677686E-5</v>
      </c>
      <c r="K326" s="19">
        <f t="shared" ca="1" si="105"/>
        <v>0.33847442854158361</v>
      </c>
      <c r="L326" s="46">
        <f t="array" aca="1" ref="L326" ca="1">IF(ROW()-ROW($C$14)&lt;$C$3,"",IF(L325="",_xlfn.VAR.P(OFFSET(E326,-$C$3+1,0):E326/OFFSET(E325,-$C$3+1,0):E325),$C$4*L325+$C$5*(1-$C$4)*(E326/E325-1)^2+(1-$C$4)*(1-$C$5)*$C$6))</f>
        <v>4.0999999999999999E-4</v>
      </c>
      <c r="M326" s="30">
        <f t="array" aca="1" ref="M326" ca="1">IF(ROW()-ROW($C$14)&gt;=$C$3,_xlfn.VAR.P(OFFSET(D326,-$C$3+1,0):D326/OFFSET(D325,-$C$3+1,0):D325)*H326^2,"")</f>
        <v>4.7808284716087289E-5</v>
      </c>
      <c r="N326" s="17">
        <f t="shared" ca="1" si="108"/>
        <v>3.6219171528391271E-4</v>
      </c>
      <c r="O326" s="18">
        <f t="shared" ca="1" si="109"/>
        <v>4.4273505925316398E-2</v>
      </c>
      <c r="P326" s="18">
        <f t="shared" ca="1" si="102"/>
        <v>-2.9232928995542862E-3</v>
      </c>
      <c r="Q326" s="18">
        <f t="shared" ca="1" si="110"/>
        <v>-2.8247816255621873E-3</v>
      </c>
      <c r="R326" s="39"/>
      <c r="V326" s="29">
        <v>41248</v>
      </c>
      <c r="W326" s="19">
        <f t="shared" ca="1" si="106"/>
        <v>-1.4067035819786966E-4</v>
      </c>
      <c r="X326" s="17">
        <f t="shared" si="107"/>
        <v>-2.9232928995542862E-3</v>
      </c>
    </row>
    <row r="327" spans="3:24">
      <c r="C327" s="29">
        <v>41249</v>
      </c>
      <c r="D327" s="19">
        <f ca="1">VLOOKUP(C327,MarketData!$B$7:$C$5000,2)</f>
        <v>788.74</v>
      </c>
      <c r="E327" s="17">
        <f>VLOOKUP('Beta-GARCH'!C327,MarketData!$E$7:$F$5000,2)</f>
        <v>85.660004000000001</v>
      </c>
      <c r="F327" s="17">
        <f t="shared" ca="1" si="103"/>
        <v>101.34398930976013</v>
      </c>
      <c r="G327" s="17">
        <f t="shared" si="104"/>
        <v>120.35971112434213</v>
      </c>
      <c r="H327" s="18">
        <f t="array" aca="1" ref="H327" ca="1">IF(ROW()-ROW($C$14)&gt;=$C$3,IF($C$8,_xlfn.COVARIANCE.P(OFFSET(E327,-$C$3+1,0):E327/OFFSET(E326,-$C$3+1,0):E326,OFFSET(D327,-$C$3+1,0):D327/OFFSET(D326,-$C$3+1,0):D326)/_xlfn.VAR.P(OFFSET(D327,-$C$3+1,0):D327/OFFSET(D326,-$C$3+1,0):D326),$C$9),"")</f>
        <v>0.69882803773915803</v>
      </c>
      <c r="I327" s="19">
        <f t="array" aca="1" ref="I327" ca="1">IF(ROW()-ROW($C$14)&gt;=$C$3,_xlfn.VAR.P(OFFSET(E327,-$C$3+1,0):E327/OFFSET(E326,-$C$3+1,0):E326),"")</f>
        <v>2.0157494549032649E-4</v>
      </c>
      <c r="J327" s="19">
        <f t="array" aca="1" ref="J327" ca="1">IF(ROW()-ROW($C$14)&gt;=$C$3,_xlfn.VAR.P(OFFSET(D327,-$C$3+1,0):D327/OFFSET(D326,-$C$3+1,0):D326),"")</f>
        <v>9.7661386484097152E-5</v>
      </c>
      <c r="K327" s="19">
        <f t="shared" ca="1" si="105"/>
        <v>0.33857637869405932</v>
      </c>
      <c r="L327" s="46">
        <f t="array" aca="1" ref="L327" ca="1">IF(ROW()-ROW($C$14)&lt;$C$3,"",IF(L326="",_xlfn.VAR.P(OFFSET(E327,-$C$3+1,0):E327/OFFSET(E326,-$C$3+1,0):E326),$C$4*L326+$C$5*(1-$C$4)*(E327/E326-1)^2+(1-$C$4)*(1-$C$5)*$C$6))</f>
        <v>4.0999999999999999E-4</v>
      </c>
      <c r="M327" s="30">
        <f t="array" aca="1" ref="M327" ca="1">IF(ROW()-ROW($C$14)&gt;=$C$3,_xlfn.VAR.P(OFFSET(D327,-$C$3+1,0):D327/OFFSET(D326,-$C$3+1,0):D326)*H327^2,"")</f>
        <v>4.7693975871665247E-5</v>
      </c>
      <c r="N327" s="17">
        <f t="shared" ca="1" si="108"/>
        <v>3.6230602412833476E-4</v>
      </c>
      <c r="O327" s="18">
        <f t="shared" ca="1" si="109"/>
        <v>4.4280491803022855E-2</v>
      </c>
      <c r="P327" s="18">
        <f t="shared" ca="1" si="102"/>
        <v>4.5737893012942621E-3</v>
      </c>
      <c r="Q327" s="18">
        <f t="shared" ca="1" si="110"/>
        <v>-1.57556851167155E-3</v>
      </c>
      <c r="R327" s="39"/>
      <c r="V327" s="29">
        <v>41249</v>
      </c>
      <c r="W327" s="19">
        <f t="shared" ca="1" si="106"/>
        <v>8.7995293275011655E-3</v>
      </c>
      <c r="X327" s="17">
        <f t="shared" si="107"/>
        <v>4.5737893012942621E-3</v>
      </c>
    </row>
    <row r="328" spans="3:24">
      <c r="C328" s="29">
        <v>41250</v>
      </c>
      <c r="D328" s="19">
        <f ca="1">VLOOKUP(C328,MarketData!$B$7:$C$5000,2)</f>
        <v>790.24</v>
      </c>
      <c r="E328" s="17">
        <f>VLOOKUP('Beta-GARCH'!C328,MarketData!$E$7:$F$5000,2)</f>
        <v>86.099997999999999</v>
      </c>
      <c r="F328" s="17">
        <f t="shared" ca="1" si="103"/>
        <v>101.53672200236434</v>
      </c>
      <c r="G328" s="17">
        <f t="shared" si="104"/>
        <v>120.97794073283529</v>
      </c>
      <c r="H328" s="18">
        <f t="array" aca="1" ref="H328" ca="1">IF(ROW()-ROW($C$14)&gt;=$C$3,IF($C$8,_xlfn.COVARIANCE.P(OFFSET(E328,-$C$3+1,0):E328/OFFSET(E327,-$C$3+1,0):E327,OFFSET(D328,-$C$3+1,0):D328/OFFSET(D327,-$C$3+1,0):D327)/_xlfn.VAR.P(OFFSET(D328,-$C$3+1,0):D328/OFFSET(D327,-$C$3+1,0):D327),$C$9),"")</f>
        <v>0.6937602411607765</v>
      </c>
      <c r="I328" s="19">
        <f t="array" aca="1" ref="I328" ca="1">IF(ROW()-ROW($C$14)&gt;=$C$3,_xlfn.VAR.P(OFFSET(E328,-$C$3+1,0):E328/OFFSET(E327,-$C$3+1,0):E327),"")</f>
        <v>1.9884148179341878E-4</v>
      </c>
      <c r="J328" s="19">
        <f t="array" aca="1" ref="J328" ca="1">IF(ROW()-ROW($C$14)&gt;=$C$3,_xlfn.VAR.P(OFFSET(D328,-$C$3+1,0):D328/OFFSET(D327,-$C$3+1,0):D327),"")</f>
        <v>9.7541402446320023E-5</v>
      </c>
      <c r="K328" s="19">
        <f t="shared" ca="1" si="105"/>
        <v>0.34032308688296586</v>
      </c>
      <c r="L328" s="46">
        <f t="array" aca="1" ref="L328" ca="1">IF(ROW()-ROW($C$14)&lt;$C$3,"",IF(L327="",_xlfn.VAR.P(OFFSET(E328,-$C$3+1,0):E328/OFFSET(E327,-$C$3+1,0):E327),$C$4*L327+$C$5*(1-$C$4)*(E328/E327-1)^2+(1-$C$4)*(1-$C$5)*$C$6))</f>
        <v>4.0999999999999999E-4</v>
      </c>
      <c r="M328" s="30">
        <f t="array" aca="1" ref="M328" ca="1">IF(ROW()-ROW($C$14)&gt;=$C$3,_xlfn.VAR.P(OFFSET(D328,-$C$3+1,0):D328/OFFSET(D327,-$C$3+1,0):D327)*H328^2,"")</f>
        <v>4.6946996173898783E-5</v>
      </c>
      <c r="N328" s="17">
        <f t="shared" ca="1" si="108"/>
        <v>3.6305300382610123E-4</v>
      </c>
      <c r="O328" s="18">
        <f t="shared" ca="1" si="109"/>
        <v>4.4326115660906121E-2</v>
      </c>
      <c r="P328" s="18">
        <f t="shared" ca="1" si="102"/>
        <v>5.1365162205689874E-3</v>
      </c>
      <c r="Q328" s="18">
        <f t="shared" ca="1" si="110"/>
        <v>3.8171456272921532E-3</v>
      </c>
      <c r="R328" s="39"/>
      <c r="V328" s="29">
        <v>41250</v>
      </c>
      <c r="W328" s="19">
        <f t="shared" ca="1" si="106"/>
        <v>1.9017673758146003E-3</v>
      </c>
      <c r="X328" s="17">
        <f t="shared" si="107"/>
        <v>5.1365162205689874E-3</v>
      </c>
    </row>
    <row r="329" spans="3:24">
      <c r="C329" s="29">
        <v>41253</v>
      </c>
      <c r="D329" s="19">
        <f ca="1">VLOOKUP(C329,MarketData!$B$7:$C$5000,2)</f>
        <v>788.48</v>
      </c>
      <c r="E329" s="17">
        <f>VLOOKUP('Beta-GARCH'!C329,MarketData!$E$7:$F$5000,2)</f>
        <v>85.919998000000007</v>
      </c>
      <c r="F329" s="17">
        <f t="shared" ca="1" si="103"/>
        <v>101.31058230970874</v>
      </c>
      <c r="G329" s="17">
        <f t="shared" si="104"/>
        <v>120.72502517142135</v>
      </c>
      <c r="H329" s="18">
        <f t="array" aca="1" ref="H329" ca="1">IF(ROW()-ROW($C$14)&gt;=$C$3,IF($C$8,_xlfn.COVARIANCE.P(OFFSET(E329,-$C$3+1,0):E329/OFFSET(E328,-$C$3+1,0):E328,OFFSET(D329,-$C$3+1,0):D329/OFFSET(D328,-$C$3+1,0):D328)/_xlfn.VAR.P(OFFSET(D329,-$C$3+1,0):D329/OFFSET(D328,-$C$3+1,0):D328),$C$9),"")</f>
        <v>0.69103250273924488</v>
      </c>
      <c r="I329" s="19">
        <f t="array" aca="1" ref="I329" ca="1">IF(ROW()-ROW($C$14)&gt;=$C$3,_xlfn.VAR.P(OFFSET(E329,-$C$3+1,0):E329/OFFSET(E328,-$C$3+1,0):E328),"")</f>
        <v>1.980033786668316E-4</v>
      </c>
      <c r="J329" s="19">
        <f t="array" aca="1" ref="J329" ca="1">IF(ROW()-ROW($C$14)&gt;=$C$3,_xlfn.VAR.P(OFFSET(D329,-$C$3+1,0):D329/OFFSET(D328,-$C$3+1,0):D328),"")</f>
        <v>9.6738277660158233E-5</v>
      </c>
      <c r="K329" s="19">
        <f t="shared" ca="1" si="105"/>
        <v>0.33761693650019187</v>
      </c>
      <c r="L329" s="46">
        <f t="array" aca="1" ref="L329" ca="1">IF(ROW()-ROW($C$14)&lt;$C$3,"",IF(L328="",_xlfn.VAR.P(OFFSET(E329,-$C$3+1,0):E329/OFFSET(E328,-$C$3+1,0):E328),$C$4*L328+$C$5*(1-$C$4)*(E329/E328-1)^2+(1-$C$4)*(1-$C$5)*$C$6))</f>
        <v>4.0999999999999999E-4</v>
      </c>
      <c r="M329" s="30">
        <f t="array" aca="1" ref="M329" ca="1">IF(ROW()-ROW($C$14)&gt;=$C$3,_xlfn.VAR.P(OFFSET(D329,-$C$3+1,0):D329/OFFSET(D328,-$C$3+1,0):D328)*H329^2,"")</f>
        <v>4.6195035023604101E-5</v>
      </c>
      <c r="N329" s="17">
        <f t="shared" ca="1" si="108"/>
        <v>3.638049649763959E-4</v>
      </c>
      <c r="O329" s="18">
        <f t="shared" ca="1" si="109"/>
        <v>4.4371996393510131E-2</v>
      </c>
      <c r="P329" s="18">
        <f t="shared" ca="1" si="102"/>
        <v>-2.0905923830566442E-3</v>
      </c>
      <c r="Q329" s="18">
        <f t="shared" ca="1" si="110"/>
        <v>-5.5154449276882092E-4</v>
      </c>
      <c r="R329" s="39"/>
      <c r="V329" s="29">
        <v>41253</v>
      </c>
      <c r="W329" s="19">
        <f t="shared" ca="1" si="106"/>
        <v>-2.2271714922048602E-3</v>
      </c>
      <c r="X329" s="17">
        <f t="shared" si="107"/>
        <v>-2.0905923830566442E-3</v>
      </c>
    </row>
    <row r="330" spans="3:24">
      <c r="C330" s="29">
        <v>41254</v>
      </c>
      <c r="D330" s="19">
        <f ca="1">VLOOKUP(C330,MarketData!$B$7:$C$5000,2)</f>
        <v>786.07</v>
      </c>
      <c r="E330" s="17">
        <f>VLOOKUP('Beta-GARCH'!C330,MarketData!$E$7:$F$5000,2)</f>
        <v>86.050003000000004</v>
      </c>
      <c r="F330" s="17">
        <f t="shared" ca="1" si="103"/>
        <v>101.00092511692465</v>
      </c>
      <c r="G330" s="17">
        <f t="shared" si="104"/>
        <v>120.90769343565259</v>
      </c>
      <c r="H330" s="18">
        <f t="array" aca="1" ref="H330" ca="1">IF(ROW()-ROW($C$14)&gt;=$C$3,IF($C$8,_xlfn.COVARIANCE.P(OFFSET(E330,-$C$3+1,0):E330/OFFSET(E329,-$C$3+1,0):E329,OFFSET(D330,-$C$3+1,0):D330/OFFSET(D329,-$C$3+1,0):D329)/_xlfn.VAR.P(OFFSET(D330,-$C$3+1,0):D330/OFFSET(D329,-$C$3+1,0):D329),$C$9),"")</f>
        <v>0.68537585229878606</v>
      </c>
      <c r="I330" s="19">
        <f t="array" aca="1" ref="I330" ca="1">IF(ROW()-ROW($C$14)&gt;=$C$3,_xlfn.VAR.P(OFFSET(E330,-$C$3+1,0):E330/OFFSET(E329,-$C$3+1,0):E329),"")</f>
        <v>1.9658310207186581E-4</v>
      </c>
      <c r="J330" s="19">
        <f t="array" aca="1" ref="J330" ca="1">IF(ROW()-ROW($C$14)&gt;=$C$3,_xlfn.VAR.P(OFFSET(D330,-$C$3+1,0):D330/OFFSET(D329,-$C$3+1,0):D329),"")</f>
        <v>9.5832417577084822E-5</v>
      </c>
      <c r="K330" s="19">
        <f t="shared" ca="1" si="105"/>
        <v>0.33411429661302361</v>
      </c>
      <c r="L330" s="46">
        <f t="array" aca="1" ref="L330" ca="1">IF(ROW()-ROW($C$14)&lt;$C$3,"",IF(L329="",_xlfn.VAR.P(OFFSET(E330,-$C$3+1,0):E330/OFFSET(E329,-$C$3+1,0):E329),$C$4*L329+$C$5*(1-$C$4)*(E330/E329-1)^2+(1-$C$4)*(1-$C$5)*$C$6))</f>
        <v>4.0999999999999999E-4</v>
      </c>
      <c r="M330" s="30">
        <f t="array" aca="1" ref="M330" ca="1">IF(ROW()-ROW($C$14)&gt;=$C$3,_xlfn.VAR.P(OFFSET(D330,-$C$3+1,0):D330/OFFSET(D329,-$C$3+1,0):D329)*H330^2,"")</f>
        <v>4.5016325478558416E-5</v>
      </c>
      <c r="N330" s="17">
        <f t="shared" ca="1" si="108"/>
        <v>3.6498367452144156E-4</v>
      </c>
      <c r="O330" s="18">
        <f t="shared" ca="1" si="109"/>
        <v>4.4443819767976053E-2</v>
      </c>
      <c r="P330" s="18">
        <f t="shared" ca="1" si="102"/>
        <v>1.5130936106400039E-3</v>
      </c>
      <c r="Q330" s="18">
        <f t="shared" ca="1" si="110"/>
        <v>3.6079543604879147E-3</v>
      </c>
      <c r="R330" s="39"/>
      <c r="V330" s="29">
        <v>41254</v>
      </c>
      <c r="W330" s="19">
        <f t="shared" ca="1" si="106"/>
        <v>-3.0565137987013102E-3</v>
      </c>
      <c r="X330" s="17">
        <f t="shared" si="107"/>
        <v>1.5130936106400039E-3</v>
      </c>
    </row>
    <row r="331" spans="3:24">
      <c r="C331" s="29">
        <v>41255</v>
      </c>
      <c r="D331" s="19">
        <f ca="1">VLOOKUP(C331,MarketData!$B$7:$C$5000,2)</f>
        <v>791.29</v>
      </c>
      <c r="E331" s="17">
        <f>VLOOKUP('Beta-GARCH'!C331,MarketData!$E$7:$F$5000,2)</f>
        <v>86.779999000000004</v>
      </c>
      <c r="F331" s="17">
        <f t="shared" ca="1" si="103"/>
        <v>101.67163488718727</v>
      </c>
      <c r="G331" s="17">
        <f t="shared" si="104"/>
        <v>121.9334009254856</v>
      </c>
      <c r="H331" s="18">
        <f t="array" aca="1" ref="H331" ca="1">IF(ROW()-ROW($C$14)&gt;=$C$3,IF($C$8,_xlfn.COVARIANCE.P(OFFSET(E331,-$C$3+1,0):E331/OFFSET(E330,-$C$3+1,0):E330,OFFSET(D331,-$C$3+1,0):D331/OFFSET(D330,-$C$3+1,0):D330)/_xlfn.VAR.P(OFFSET(D331,-$C$3+1,0):D331/OFFSET(D330,-$C$3+1,0):D330),$C$9),"")</f>
        <v>0.68200485078706008</v>
      </c>
      <c r="I331" s="19">
        <f t="array" aca="1" ref="I331" ca="1">IF(ROW()-ROW($C$14)&gt;=$C$3,_xlfn.VAR.P(OFFSET(E331,-$C$3+1,0):E331/OFFSET(E330,-$C$3+1,0):E330),"")</f>
        <v>1.9515909657894998E-4</v>
      </c>
      <c r="J331" s="19">
        <f t="array" aca="1" ref="J331" ca="1">IF(ROW()-ROW($C$14)&gt;=$C$3,_xlfn.VAR.P(OFFSET(D331,-$C$3+1,0):D331/OFFSET(D330,-$C$3+1,0):D330),"")</f>
        <v>9.5836850291134901E-5</v>
      </c>
      <c r="K331" s="19">
        <f t="shared" ca="1" si="105"/>
        <v>0.33491237625331982</v>
      </c>
      <c r="L331" s="46">
        <f t="array" aca="1" ref="L331" ca="1">IF(ROW()-ROW($C$14)&lt;$C$3,"",IF(L330="",_xlfn.VAR.P(OFFSET(E331,-$C$3+1,0):E331/OFFSET(E330,-$C$3+1,0):E330),$C$4*L330+$C$5*(1-$C$4)*(E331/E330-1)^2+(1-$C$4)*(1-$C$5)*$C$6))</f>
        <v>4.0999999999999999E-4</v>
      </c>
      <c r="M331" s="30">
        <f t="array" aca="1" ref="M331" ca="1">IF(ROW()-ROW($C$14)&gt;=$C$3,_xlfn.VAR.P(OFFSET(D331,-$C$3+1,0):D331/OFFSET(D330,-$C$3+1,0):D330)*H331^2,"")</f>
        <v>4.4576653259053949E-5</v>
      </c>
      <c r="N331" s="17">
        <f t="shared" ca="1" si="108"/>
        <v>3.6542334674094604E-4</v>
      </c>
      <c r="O331" s="18">
        <f t="shared" ca="1" si="109"/>
        <v>4.4470581008173991E-2</v>
      </c>
      <c r="P331" s="18">
        <f t="shared" ca="1" si="102"/>
        <v>8.4833930801837543E-3</v>
      </c>
      <c r="Q331" s="18">
        <f t="shared" ca="1" si="110"/>
        <v>3.9544512288111865E-3</v>
      </c>
      <c r="R331" s="39"/>
      <c r="V331" s="29">
        <v>41255</v>
      </c>
      <c r="W331" s="19">
        <f t="shared" ca="1" si="106"/>
        <v>6.6406299693411164E-3</v>
      </c>
      <c r="X331" s="17">
        <f t="shared" si="107"/>
        <v>8.4833930801837543E-3</v>
      </c>
    </row>
    <row r="332" spans="3:24">
      <c r="C332" s="29">
        <v>41256</v>
      </c>
      <c r="D332" s="19">
        <f ca="1">VLOOKUP(C332,MarketData!$B$7:$C$5000,2)</f>
        <v>799.21</v>
      </c>
      <c r="E332" s="17">
        <f>VLOOKUP('Beta-GARCH'!C332,MarketData!$E$7:$F$5000,2)</f>
        <v>85.879997000000003</v>
      </c>
      <c r="F332" s="17">
        <f t="shared" ca="1" si="103"/>
        <v>102.68926350413747</v>
      </c>
      <c r="G332" s="17">
        <f t="shared" si="104"/>
        <v>120.66882030824291</v>
      </c>
      <c r="H332" s="18">
        <f t="array" aca="1" ref="H332" ca="1">IF(ROW()-ROW($C$14)&gt;=$C$3,IF($C$8,_xlfn.COVARIANCE.P(OFFSET(E332,-$C$3+1,0):E332/OFFSET(E331,-$C$3+1,0):E331,OFFSET(D332,-$C$3+1,0):D332/OFFSET(D331,-$C$3+1,0):D331)/_xlfn.VAR.P(OFFSET(D332,-$C$3+1,0):D332/OFFSET(D331,-$C$3+1,0):D331),$C$9),"")</f>
        <v>0.68341002750928226</v>
      </c>
      <c r="I332" s="19">
        <f t="array" aca="1" ref="I332" ca="1">IF(ROW()-ROW($C$14)&gt;=$C$3,_xlfn.VAR.P(OFFSET(E332,-$C$3+1,0):E332/OFFSET(E331,-$C$3+1,0):E331),"")</f>
        <v>1.9479996294404406E-4</v>
      </c>
      <c r="J332" s="19">
        <f t="array" aca="1" ref="J332" ca="1">IF(ROW()-ROW($C$14)&gt;=$C$3,_xlfn.VAR.P(OFFSET(D332,-$C$3+1,0):D332/OFFSET(D331,-$C$3+1,0):D331),"")</f>
        <v>9.5835138846655818E-5</v>
      </c>
      <c r="K332" s="19">
        <f t="shared" ca="1" si="105"/>
        <v>0.33621513005298759</v>
      </c>
      <c r="L332" s="46">
        <f t="array" aca="1" ref="L332" ca="1">IF(ROW()-ROW($C$14)&lt;$C$3,"",IF(L331="",_xlfn.VAR.P(OFFSET(E332,-$C$3+1,0):E332/OFFSET(E331,-$C$3+1,0):E331),$C$4*L331+$C$5*(1-$C$4)*(E332/E331-1)^2+(1-$C$4)*(1-$C$5)*$C$6))</f>
        <v>4.0999999999999999E-4</v>
      </c>
      <c r="M332" s="30">
        <f t="array" aca="1" ref="M332" ca="1">IF(ROW()-ROW($C$14)&gt;=$C$3,_xlfn.VAR.P(OFFSET(D332,-$C$3+1,0):D332/OFFSET(D331,-$C$3+1,0):D331)*H332^2,"")</f>
        <v>4.4759731226610949E-5</v>
      </c>
      <c r="N332" s="17">
        <f t="shared" ca="1" si="108"/>
        <v>3.6524026877338904E-4</v>
      </c>
      <c r="O332" s="18">
        <f t="shared" ca="1" si="109"/>
        <v>4.4459439679009616E-2</v>
      </c>
      <c r="P332" s="18">
        <f t="shared" ca="1" si="102"/>
        <v>-1.0371076404368296E-2</v>
      </c>
      <c r="Q332" s="18">
        <f t="shared" ca="1" si="110"/>
        <v>-1.7211308705893071E-2</v>
      </c>
      <c r="R332" s="39"/>
      <c r="V332" s="29">
        <v>41256</v>
      </c>
      <c r="W332" s="19">
        <f t="shared" ca="1" si="106"/>
        <v>1.0008972690164208E-2</v>
      </c>
      <c r="X332" s="17">
        <f t="shared" si="107"/>
        <v>-1.0371076404368296E-2</v>
      </c>
    </row>
    <row r="333" spans="3:24">
      <c r="C333" s="29">
        <v>41257</v>
      </c>
      <c r="D333" s="19">
        <f ca="1">VLOOKUP(C333,MarketData!$B$7:$C$5000,2)</f>
        <v>801.04</v>
      </c>
      <c r="E333" s="17">
        <f>VLOOKUP('Beta-GARCH'!C333,MarketData!$E$7:$F$5000,2)</f>
        <v>85.919998000000007</v>
      </c>
      <c r="F333" s="17">
        <f t="shared" ca="1" si="103"/>
        <v>102.9243973891146</v>
      </c>
      <c r="G333" s="17">
        <f t="shared" si="104"/>
        <v>120.72502517142135</v>
      </c>
      <c r="H333" s="18">
        <f t="array" aca="1" ref="H333" ca="1">IF(ROW()-ROW($C$14)&gt;=$C$3,IF($C$8,_xlfn.COVARIANCE.P(OFFSET(E333,-$C$3+1,0):E333/OFFSET(E332,-$C$3+1,0):E332,OFFSET(D333,-$C$3+1,0):D333/OFFSET(D332,-$C$3+1,0):D332)/_xlfn.VAR.P(OFFSET(D333,-$C$3+1,0):D333/OFFSET(D332,-$C$3+1,0):D332),$C$9),"")</f>
        <v>0.699118175681266</v>
      </c>
      <c r="I333" s="19">
        <f t="array" aca="1" ref="I333" ca="1">IF(ROW()-ROW($C$14)&gt;=$C$3,_xlfn.VAR.P(OFFSET(E333,-$C$3+1,0):E333/OFFSET(E332,-$C$3+1,0):E332),"")</f>
        <v>1.9209070990465561E-4</v>
      </c>
      <c r="J333" s="19">
        <f t="array" aca="1" ref="J333" ca="1">IF(ROW()-ROW($C$14)&gt;=$C$3,_xlfn.VAR.P(OFFSET(D333,-$C$3+1,0):D333/OFFSET(D332,-$C$3+1,0):D332),"")</f>
        <v>9.5346523424289078E-5</v>
      </c>
      <c r="K333" s="19">
        <f t="shared" ca="1" si="105"/>
        <v>0.34701567580767478</v>
      </c>
      <c r="L333" s="46">
        <f t="array" aca="1" ref="L333" ca="1">IF(ROW()-ROW($C$14)&lt;$C$3,"",IF(L332="",_xlfn.VAR.P(OFFSET(E333,-$C$3+1,0):E333/OFFSET(E332,-$C$3+1,0):E332),$C$4*L332+$C$5*(1-$C$4)*(E333/E332-1)^2+(1-$C$4)*(1-$C$5)*$C$6))</f>
        <v>4.0999999999999999E-4</v>
      </c>
      <c r="M333" s="30">
        <f t="array" aca="1" ref="M333" ca="1">IF(ROW()-ROW($C$14)&gt;=$C$3,_xlfn.VAR.P(OFFSET(D333,-$C$3+1,0):D333/OFFSET(D332,-$C$3+1,0):D332)*H333^2,"")</f>
        <v>4.6602160184418232E-5</v>
      </c>
      <c r="N333" s="17">
        <f t="shared" ca="1" si="108"/>
        <v>3.6339783981558177E-4</v>
      </c>
      <c r="O333" s="18">
        <f t="shared" ca="1" si="109"/>
        <v>4.4347161640347674E-2</v>
      </c>
      <c r="P333" s="18">
        <f t="shared" ca="1" si="102"/>
        <v>4.6577784580037473E-4</v>
      </c>
      <c r="Q333" s="18">
        <f t="shared" ca="1" si="110"/>
        <v>-1.1350357845304297E-3</v>
      </c>
      <c r="R333" s="39"/>
      <c r="V333" s="29">
        <v>41257</v>
      </c>
      <c r="W333" s="19">
        <f t="shared" ca="1" si="106"/>
        <v>2.289761139124824E-3</v>
      </c>
      <c r="X333" s="17">
        <f t="shared" si="107"/>
        <v>4.6577784580037473E-4</v>
      </c>
    </row>
    <row r="334" spans="3:24">
      <c r="C334" s="29">
        <v>41260</v>
      </c>
      <c r="D334" s="19">
        <f ca="1">VLOOKUP(C334,MarketData!$B$7:$C$5000,2)</f>
        <v>807.84</v>
      </c>
      <c r="E334" s="17">
        <f>VLOOKUP('Beta-GARCH'!C334,MarketData!$E$7:$F$5000,2)</f>
        <v>86.589995999999999</v>
      </c>
      <c r="F334" s="17">
        <f t="shared" ca="1" si="103"/>
        <v>103.79811892892033</v>
      </c>
      <c r="G334" s="17">
        <f t="shared" si="104"/>
        <v>121.66643028428928</v>
      </c>
      <c r="H334" s="18">
        <f t="array" aca="1" ref="H334" ca="1">IF(ROW()-ROW($C$14)&gt;=$C$3,IF($C$8,_xlfn.COVARIANCE.P(OFFSET(E334,-$C$3+1,0):E334/OFFSET(E333,-$C$3+1,0):E333,OFFSET(D334,-$C$3+1,0):D334/OFFSET(D333,-$C$3+1,0):D333)/_xlfn.VAR.P(OFFSET(D334,-$C$3+1,0):D334/OFFSET(D333,-$C$3+1,0):D333),$C$9),"")</f>
        <v>0.69662589782116979</v>
      </c>
      <c r="I334" s="19">
        <f t="array" aca="1" ref="I334" ca="1">IF(ROW()-ROW($C$14)&gt;=$C$3,_xlfn.VAR.P(OFFSET(E334,-$C$3+1,0):E334/OFFSET(E333,-$C$3+1,0):E333),"")</f>
        <v>1.9149496028474322E-4</v>
      </c>
      <c r="J334" s="19">
        <f t="array" aca="1" ref="J334" ca="1">IF(ROW()-ROW($C$14)&gt;=$C$3,_xlfn.VAR.P(OFFSET(D334,-$C$3+1,0):D334/OFFSET(D333,-$C$3+1,0):D333),"")</f>
        <v>9.5330929160000429E-5</v>
      </c>
      <c r="K334" s="19">
        <f t="shared" ca="1" si="105"/>
        <v>0.34679760771491513</v>
      </c>
      <c r="L334" s="46">
        <f t="array" aca="1" ref="L334" ca="1">IF(ROW()-ROW($C$14)&lt;$C$3,"",IF(L333="",_xlfn.VAR.P(OFFSET(E334,-$C$3+1,0):E334/OFFSET(E333,-$C$3+1,0):E333),$C$4*L333+$C$5*(1-$C$4)*(E334/E333-1)^2+(1-$C$4)*(1-$C$5)*$C$6))</f>
        <v>4.0999999999999999E-4</v>
      </c>
      <c r="M334" s="30">
        <f t="array" aca="1" ref="M334" ca="1">IF(ROW()-ROW($C$14)&gt;=$C$3,_xlfn.VAR.P(OFFSET(D334,-$C$3+1,0):D334/OFFSET(D333,-$C$3+1,0):D333)*H334^2,"")</f>
        <v>4.6262921775504536E-5</v>
      </c>
      <c r="N334" s="17">
        <f t="shared" ca="1" si="108"/>
        <v>3.6373707822449545E-4</v>
      </c>
      <c r="O334" s="18">
        <f t="shared" ca="1" si="109"/>
        <v>4.4367856247638601E-2</v>
      </c>
      <c r="P334" s="18">
        <f t="shared" ca="1" si="102"/>
        <v>7.7979284869162946E-3</v>
      </c>
      <c r="Q334" s="18">
        <f t="shared" ca="1" si="110"/>
        <v>1.8842960775683707E-3</v>
      </c>
      <c r="R334" s="39"/>
      <c r="V334" s="29">
        <v>41260</v>
      </c>
      <c r="W334" s="19">
        <f t="shared" ca="1" si="106"/>
        <v>8.4889643463499365E-3</v>
      </c>
      <c r="X334" s="17">
        <f t="shared" si="107"/>
        <v>7.7979284869162946E-3</v>
      </c>
    </row>
    <row r="335" spans="3:24">
      <c r="C335" s="29">
        <v>41261</v>
      </c>
      <c r="D335" s="19">
        <f ca="1">VLOOKUP(C335,MarketData!$B$7:$C$5000,2)</f>
        <v>816.85</v>
      </c>
      <c r="E335" s="17">
        <f>VLOOKUP('Beta-GARCH'!C335,MarketData!$E$7:$F$5000,2)</f>
        <v>89.25</v>
      </c>
      <c r="F335" s="17">
        <f t="shared" ca="1" si="103"/>
        <v>104.95579996916292</v>
      </c>
      <c r="G335" s="17">
        <f t="shared" si="104"/>
        <v>125.4039658677524</v>
      </c>
      <c r="H335" s="18">
        <f t="array" aca="1" ref="H335" ca="1">IF(ROW()-ROW($C$14)&gt;=$C$3,IF($C$8,_xlfn.COVARIANCE.P(OFFSET(E335,-$C$3+1,0):E335/OFFSET(E334,-$C$3+1,0):E334,OFFSET(D335,-$C$3+1,0):D335/OFFSET(D334,-$C$3+1,0):D334)/_xlfn.VAR.P(OFFSET(D335,-$C$3+1,0):D335/OFFSET(D334,-$C$3+1,0):D334),$C$9),"")</f>
        <v>0.7055312014406443</v>
      </c>
      <c r="I335" s="19">
        <f t="array" aca="1" ref="I335" ca="1">IF(ROW()-ROW($C$14)&gt;=$C$3,_xlfn.VAR.P(OFFSET(E335,-$C$3+1,0):E335/OFFSET(E334,-$C$3+1,0):E334),"")</f>
        <v>1.9470356881045475E-4</v>
      </c>
      <c r="J335" s="19">
        <f t="array" aca="1" ref="J335" ca="1">IF(ROW()-ROW($C$14)&gt;=$C$3,_xlfn.VAR.P(OFFSET(D335,-$C$3+1,0):D335/OFFSET(D334,-$C$3+1,0):D334),"")</f>
        <v>9.5669437555757247E-5</v>
      </c>
      <c r="K335" s="19">
        <f t="shared" ca="1" si="105"/>
        <v>0.34666941973505194</v>
      </c>
      <c r="L335" s="46">
        <f t="array" aca="1" ref="L335" ca="1">IF(ROW()-ROW($C$14)&lt;$C$3,"",IF(L334="",_xlfn.VAR.P(OFFSET(E335,-$C$3+1,0):E335/OFFSET(E334,-$C$3+1,0):E334),$C$4*L334+$C$5*(1-$C$4)*(E335/E334-1)^2+(1-$C$4)*(1-$C$5)*$C$6))</f>
        <v>4.0999999999999999E-4</v>
      </c>
      <c r="M335" s="30">
        <f t="array" aca="1" ref="M335" ca="1">IF(ROW()-ROW($C$14)&gt;=$C$3,_xlfn.VAR.P(OFFSET(D335,-$C$3+1,0):D335/OFFSET(D334,-$C$3+1,0):D334)*H335^2,"")</f>
        <v>4.7621785034378869E-5</v>
      </c>
      <c r="N335" s="17">
        <f t="shared" ca="1" si="108"/>
        <v>3.623782149656211E-4</v>
      </c>
      <c r="O335" s="18">
        <f t="shared" ca="1" si="109"/>
        <v>4.4284903110516763E-2</v>
      </c>
      <c r="P335" s="18">
        <f t="shared" ref="P335:P398" ca="1" si="111">IF(ROW()-ROW($C$14)&gt;=$C$3,$C$7*(E335/E334-1),"")</f>
        <v>3.0719530233030534E-2</v>
      </c>
      <c r="Q335" s="18">
        <f t="shared" ca="1" si="110"/>
        <v>2.2850600587333045E-2</v>
      </c>
      <c r="R335" s="39"/>
      <c r="V335" s="29">
        <v>41261</v>
      </c>
      <c r="W335" s="19">
        <f t="shared" ca="1" si="106"/>
        <v>1.1153198653198748E-2</v>
      </c>
      <c r="X335" s="17">
        <f t="shared" si="107"/>
        <v>3.0719530233030534E-2</v>
      </c>
    </row>
    <row r="336" spans="3:24">
      <c r="C336" s="29">
        <v>41262</v>
      </c>
      <c r="D336" s="19">
        <f>VLOOKUP(C336,MarketData!$B$7:$C$5000,2)</f>
        <v>839.34</v>
      </c>
      <c r="E336" s="17">
        <f>VLOOKUP('Beta-GARCH'!C336,MarketData!$E$7:$F$5000,2)</f>
        <v>90.75</v>
      </c>
      <c r="F336" s="17">
        <f t="shared" ref="F336:F399" ca="1" si="112">F335*D336/D335</f>
        <v>107.84550547360864</v>
      </c>
      <c r="G336" s="17">
        <f t="shared" ref="G336:G399" si="113">G335*E336/E335</f>
        <v>127.51159554620202</v>
      </c>
      <c r="H336" s="18">
        <f t="array" aca="1" ref="H336" ca="1">IF(ROW()-ROW($C$14)&gt;=$C$3,IF($C$8,_xlfn.COVARIANCE.P(OFFSET(E336,-$C$3+1,0):E336/OFFSET(E335,-$C$3+1,0):E335,OFFSET(D336,-$C$3+1,0):D336/OFFSET(D335,-$C$3+1,0):D335)/_xlfn.VAR.P(OFFSET(D336,-$C$3+1,0):D336/OFFSET(D335,-$C$3+1,0):D335),$C$9),"")</f>
        <v>0.71028354925232529</v>
      </c>
      <c r="I336" s="19">
        <f t="array" aca="1" ref="I336" ca="1">IF(ROW()-ROW($C$14)&gt;=$C$3,_xlfn.VAR.P(OFFSET(E336,-$C$3+1,0):E336/OFFSET(E335,-$C$3+1,0):E335),"")</f>
        <v>1.9564561801004739E-4</v>
      </c>
      <c r="J336" s="19">
        <f t="array" aca="1" ref="J336" ca="1">IF(ROW()-ROW($C$14)&gt;=$C$3,_xlfn.VAR.P(OFFSET(D336,-$C$3+1,0):D336/OFFSET(D335,-$C$3+1,0):D335),"")</f>
        <v>9.7443860669810237E-5</v>
      </c>
      <c r="K336" s="19">
        <f t="shared" ref="K336:K399" ca="1" si="114">H336/I336*J336</f>
        <v>0.35376601793272699</v>
      </c>
      <c r="L336" s="46">
        <f t="array" aca="1" ref="L336" ca="1">IF(ROW()-ROW($C$14)&lt;$C$3,"",IF(L335="",_xlfn.VAR.P(OFFSET(E336,-$C$3+1,0):E336/OFFSET(E335,-$C$3+1,0):E335),$C$4*L335+$C$5*(1-$C$4)*(E336/E335-1)^2+(1-$C$4)*(1-$C$5)*$C$6))</f>
        <v>4.0999999999999999E-4</v>
      </c>
      <c r="M336" s="30">
        <f t="array" aca="1" ref="M336" ca="1">IF(ROW()-ROW($C$14)&gt;=$C$3,_xlfn.VAR.P(OFFSET(D336,-$C$3+1,0):D336/OFFSET(D335,-$C$3+1,0):D335)*H336^2,"")</f>
        <v>4.9160692788203124E-5</v>
      </c>
      <c r="N336" s="17">
        <f t="shared" ca="1" si="108"/>
        <v>3.6083930721179686E-4</v>
      </c>
      <c r="O336" s="18">
        <f t="shared" ca="1" si="109"/>
        <v>4.4190770950561946E-2</v>
      </c>
      <c r="P336" s="18">
        <f t="shared" ca="1" si="111"/>
        <v>1.6806722689075571E-2</v>
      </c>
      <c r="Q336" s="18">
        <f t="shared" ca="1" si="110"/>
        <v>-2.7492264113527197E-3</v>
      </c>
      <c r="R336" s="39"/>
      <c r="V336" s="29">
        <v>41262</v>
      </c>
      <c r="W336" s="19">
        <f t="shared" ref="W336:W399" ca="1" si="115">D336/D335-1</f>
        <v>2.7532594723633563E-2</v>
      </c>
      <c r="X336" s="17">
        <f t="shared" ref="X336:X399" si="116">E336/E335-1</f>
        <v>1.6806722689075571E-2</v>
      </c>
    </row>
    <row r="337" spans="3:24">
      <c r="C337" s="29">
        <v>41263</v>
      </c>
      <c r="D337" s="19">
        <f>VLOOKUP(C337,MarketData!$B$7:$C$5000,2)</f>
        <v>838.61</v>
      </c>
      <c r="E337" s="17">
        <f>VLOOKUP('Beta-GARCH'!C337,MarketData!$E$7:$F$5000,2)</f>
        <v>92.629997000000003</v>
      </c>
      <c r="F337" s="17">
        <f t="shared" ca="1" si="112"/>
        <v>107.75170889654126</v>
      </c>
      <c r="G337" s="17">
        <f t="shared" si="113"/>
        <v>130.15315386126619</v>
      </c>
      <c r="H337" s="18">
        <f t="array" aca="1" ref="H337" ca="1">IF(ROW()-ROW($C$14)&gt;=$C$3,IF($C$8,_xlfn.COVARIANCE.P(OFFSET(E337,-$C$3+1,0):E337/OFFSET(E336,-$C$3+1,0):E336,OFFSET(D337,-$C$3+1,0):D337/OFFSET(D336,-$C$3+1,0):D336)/_xlfn.VAR.P(OFFSET(D337,-$C$3+1,0):D337/OFFSET(D336,-$C$3+1,0):D336),$C$9),"")</f>
        <v>0.70633084077700636</v>
      </c>
      <c r="I337" s="19">
        <f t="array" aca="1" ref="I337" ca="1">IF(ROW()-ROW($C$14)&gt;=$C$3,_xlfn.VAR.P(OFFSET(E337,-$C$3+1,0):E337/OFFSET(E336,-$C$3+1,0):E336),"")</f>
        <v>1.9421109382560558E-4</v>
      </c>
      <c r="J337" s="19">
        <f t="array" aca="1" ref="J337" ca="1">IF(ROW()-ROW($C$14)&gt;=$C$3,_xlfn.VAR.P(OFFSET(D337,-$C$3+1,0):D337/OFFSET(D336,-$C$3+1,0):D336),"")</f>
        <v>9.7425031071089545E-5</v>
      </c>
      <c r="K337" s="19">
        <f t="shared" ca="1" si="114"/>
        <v>0.35432735974887902</v>
      </c>
      <c r="L337" s="46">
        <f t="array" aca="1" ref="L337" ca="1">IF(ROW()-ROW($C$14)&lt;$C$3,"",IF(L336="",_xlfn.VAR.P(OFFSET(E337,-$C$3+1,0):E337/OFFSET(E336,-$C$3+1,0):E336),$C$4*L336+$C$5*(1-$C$4)*(E337/E336-1)^2+(1-$C$4)*(1-$C$5)*$C$6))</f>
        <v>4.0999999999999999E-4</v>
      </c>
      <c r="M337" s="30">
        <f t="array" aca="1" ref="M337" ca="1">IF(ROW()-ROW($C$14)&gt;=$C$3,_xlfn.VAR.P(OFFSET(D337,-$C$3+1,0):D337/OFFSET(D336,-$C$3+1,0):D336)*H337^2,"")</f>
        <v>4.8605665278913691E-5</v>
      </c>
      <c r="N337" s="17">
        <f t="shared" ca="1" si="108"/>
        <v>3.6139433472108631E-4</v>
      </c>
      <c r="O337" s="18">
        <f t="shared" ca="1" si="109"/>
        <v>4.4224744063608039E-2</v>
      </c>
      <c r="P337" s="18">
        <f t="shared" ca="1" si="111"/>
        <v>2.0716220385674999E-2</v>
      </c>
      <c r="Q337" s="18">
        <f t="shared" ca="1" si="110"/>
        <v>2.1330538199394421E-2</v>
      </c>
      <c r="R337" s="39"/>
      <c r="V337" s="29">
        <v>41263</v>
      </c>
      <c r="W337" s="19">
        <f t="shared" ca="1" si="115"/>
        <v>-8.6973097910270081E-4</v>
      </c>
      <c r="X337" s="17">
        <f t="shared" si="116"/>
        <v>2.0716220385674999E-2</v>
      </c>
    </row>
    <row r="338" spans="3:24">
      <c r="C338" s="29">
        <v>41264</v>
      </c>
      <c r="D338" s="19">
        <f ca="1">VLOOKUP(C338,MarketData!$B$7:$C$5000,2)</f>
        <v>832.72</v>
      </c>
      <c r="E338" s="17">
        <f>VLOOKUP('Beta-GARCH'!C338,MarketData!$E$7:$F$5000,2)</f>
        <v>90.769997000000004</v>
      </c>
      <c r="F338" s="17">
        <f t="shared" ca="1" si="112"/>
        <v>106.99491185691542</v>
      </c>
      <c r="G338" s="17">
        <f t="shared" si="113"/>
        <v>127.53969305998865</v>
      </c>
      <c r="H338" s="18">
        <f t="array" aca="1" ref="H338" ca="1">IF(ROW()-ROW($C$14)&gt;=$C$3,IF($C$8,_xlfn.COVARIANCE.P(OFFSET(E338,-$C$3+1,0):E338/OFFSET(E337,-$C$3+1,0):E337,OFFSET(D338,-$C$3+1,0):D338/OFFSET(D337,-$C$3+1,0):D337)/_xlfn.VAR.P(OFFSET(D338,-$C$3+1,0):D338/OFFSET(D337,-$C$3+1,0):D337),$C$9),"")</f>
        <v>0.71131210645290166</v>
      </c>
      <c r="I338" s="19">
        <f t="array" aca="1" ref="I338" ca="1">IF(ROW()-ROW($C$14)&gt;=$C$3,_xlfn.VAR.P(OFFSET(E338,-$C$3+1,0):E338/OFFSET(E337,-$C$3+1,0):E337),"")</f>
        <v>1.9583468950004469E-4</v>
      </c>
      <c r="J338" s="19">
        <f t="array" aca="1" ref="J338" ca="1">IF(ROW()-ROW($C$14)&gt;=$C$3,_xlfn.VAR.P(OFFSET(D338,-$C$3+1,0):D338/OFFSET(D337,-$C$3+1,0):D337),"")</f>
        <v>9.7215302424979031E-5</v>
      </c>
      <c r="K338" s="19">
        <f t="shared" ca="1" si="114"/>
        <v>0.35310609026370648</v>
      </c>
      <c r="L338" s="46">
        <f t="array" aca="1" ref="L338" ca="1">IF(ROW()-ROW($C$14)&lt;$C$3,"",IF(L337="",_xlfn.VAR.P(OFFSET(E338,-$C$3+1,0):E338/OFFSET(E337,-$C$3+1,0):E337),$C$4*L337+$C$5*(1-$C$4)*(E338/E337-1)^2+(1-$C$4)*(1-$C$5)*$C$6))</f>
        <v>4.0999999999999999E-4</v>
      </c>
      <c r="M338" s="30">
        <f t="array" aca="1" ref="M338" ca="1">IF(ROW()-ROW($C$14)&gt;=$C$3,_xlfn.VAR.P(OFFSET(D338,-$C$3+1,0):D338/OFFSET(D337,-$C$3+1,0):D337)*H338^2,"")</f>
        <v>4.9187532012964243E-5</v>
      </c>
      <c r="N338" s="17">
        <f t="shared" ca="1" si="108"/>
        <v>3.6081246798703575E-4</v>
      </c>
      <c r="O338" s="18">
        <f t="shared" ca="1" si="109"/>
        <v>4.418912746540727E-2</v>
      </c>
      <c r="P338" s="18">
        <f t="shared" ca="1" si="111"/>
        <v>-2.007988837568464E-2</v>
      </c>
      <c r="Q338" s="18">
        <f t="shared" ca="1" si="110"/>
        <v>-1.5083968571475832E-2</v>
      </c>
      <c r="R338" s="39"/>
      <c r="V338" s="29">
        <v>41264</v>
      </c>
      <c r="W338" s="19">
        <f t="shared" ca="1" si="115"/>
        <v>-7.0235270268658168E-3</v>
      </c>
      <c r="X338" s="17">
        <f t="shared" si="116"/>
        <v>-2.007988837568464E-2</v>
      </c>
    </row>
    <row r="339" spans="3:24">
      <c r="C339" s="29">
        <v>41268</v>
      </c>
      <c r="D339" s="19">
        <f ca="1">VLOOKUP(C339,MarketData!$B$7:$C$5000,2)</f>
        <v>838.01</v>
      </c>
      <c r="E339" s="17">
        <f>VLOOKUP('Beta-GARCH'!C339,MarketData!$E$7:$F$5000,2)</f>
        <v>91.18</v>
      </c>
      <c r="F339" s="17">
        <f t="shared" ca="1" si="112"/>
        <v>107.67461581949959</v>
      </c>
      <c r="G339" s="17">
        <f t="shared" si="113"/>
        <v>128.1157827206909</v>
      </c>
      <c r="H339" s="18">
        <f t="array" aca="1" ref="H339" ca="1">IF(ROW()-ROW($C$14)&gt;=$C$3,IF($C$8,_xlfn.COVARIANCE.P(OFFSET(E339,-$C$3+1,0):E339/OFFSET(E338,-$C$3+1,0):E338,OFFSET(D339,-$C$3+1,0):D339/OFFSET(D338,-$C$3+1,0):D338)/_xlfn.VAR.P(OFFSET(D339,-$C$3+1,0):D339/OFFSET(D338,-$C$3+1,0):D338),$C$9),"")</f>
        <v>0.70962129220404113</v>
      </c>
      <c r="I339" s="19">
        <f t="array" aca="1" ref="I339" ca="1">IF(ROW()-ROW($C$14)&gt;=$C$3,_xlfn.VAR.P(OFFSET(E339,-$C$3+1,0):E339/OFFSET(E338,-$C$3+1,0):E338),"")</f>
        <v>1.9470523844525596E-4</v>
      </c>
      <c r="J339" s="19">
        <f t="array" aca="1" ref="J339" ca="1">IF(ROW()-ROW($C$14)&gt;=$C$3,_xlfn.VAR.P(OFFSET(D339,-$C$3+1,0):D339/OFFSET(D338,-$C$3+1,0):D338),"")</f>
        <v>9.7323372061205456E-5</v>
      </c>
      <c r="K339" s="19">
        <f t="shared" ca="1" si="114"/>
        <v>0.35470405211077682</v>
      </c>
      <c r="L339" s="46">
        <f t="array" aca="1" ref="L339" ca="1">IF(ROW()-ROW($C$14)&lt;$C$3,"",IF(L338="",_xlfn.VAR.P(OFFSET(E339,-$C$3+1,0):E339/OFFSET(E338,-$C$3+1,0):E338),$C$4*L338+$C$5*(1-$C$4)*(E339/E338-1)^2+(1-$C$4)*(1-$C$5)*$C$6))</f>
        <v>4.0999999999999999E-4</v>
      </c>
      <c r="M339" s="30">
        <f t="array" aca="1" ref="M339" ca="1">IF(ROW()-ROW($C$14)&gt;=$C$3,_xlfn.VAR.P(OFFSET(D339,-$C$3+1,0):D339/OFFSET(D338,-$C$3+1,0):D338)*H339^2,"")</f>
        <v>4.9008388704117663E-5</v>
      </c>
      <c r="N339" s="17">
        <f t="shared" ca="1" si="108"/>
        <v>3.6099161129588231E-4</v>
      </c>
      <c r="O339" s="18">
        <f t="shared" ca="1" si="109"/>
        <v>4.4200096050003315E-2</v>
      </c>
      <c r="P339" s="18">
        <f t="shared" ca="1" si="111"/>
        <v>4.5169440734915689E-3</v>
      </c>
      <c r="Q339" s="18">
        <f t="shared" ca="1" si="110"/>
        <v>8.9502271093935479E-6</v>
      </c>
      <c r="R339" s="39"/>
      <c r="V339" s="29">
        <v>41268</v>
      </c>
      <c r="W339" s="19">
        <f t="shared" ca="1" si="115"/>
        <v>6.3526755692189241E-3</v>
      </c>
      <c r="X339" s="17">
        <f t="shared" si="116"/>
        <v>4.5169440734915689E-3</v>
      </c>
    </row>
    <row r="340" spans="3:24">
      <c r="C340" s="29">
        <v>41269</v>
      </c>
      <c r="D340" s="19">
        <f ca="1">VLOOKUP(C340,MarketData!$B$7:$C$5000,2)</f>
        <v>847.71</v>
      </c>
      <c r="E340" s="17">
        <f>VLOOKUP('Beta-GARCH'!C340,MarketData!$E$7:$F$5000,2)</f>
        <v>90.360000999999997</v>
      </c>
      <c r="F340" s="17">
        <f t="shared" ca="1" si="112"/>
        <v>108.92095389834012</v>
      </c>
      <c r="G340" s="17">
        <f t="shared" si="113"/>
        <v>126.96361323489155</v>
      </c>
      <c r="H340" s="18">
        <f t="array" aca="1" ref="H340" ca="1">IF(ROW()-ROW($C$14)&gt;=$C$3,IF($C$8,_xlfn.COVARIANCE.P(OFFSET(E340,-$C$3+1,0):E340/OFFSET(E339,-$C$3+1,0):E339,OFFSET(D340,-$C$3+1,0):D340/OFFSET(D339,-$C$3+1,0):D339)/_xlfn.VAR.P(OFFSET(D340,-$C$3+1,0):D340/OFFSET(D339,-$C$3+1,0):D339),$C$9),"")</f>
        <v>0.7060299654883283</v>
      </c>
      <c r="I340" s="19">
        <f t="array" aca="1" ref="I340" ca="1">IF(ROW()-ROW($C$14)&gt;=$C$3,_xlfn.VAR.P(OFFSET(E340,-$C$3+1,0):E340/OFFSET(E339,-$C$3+1,0):E339),"")</f>
        <v>1.9503237301342639E-4</v>
      </c>
      <c r="J340" s="19">
        <f t="array" aca="1" ref="J340" ca="1">IF(ROW()-ROW($C$14)&gt;=$C$3,_xlfn.VAR.P(OFFSET(D340,-$C$3+1,0):D340/OFFSET(D339,-$C$3+1,0):D339),"")</f>
        <v>9.7449411230208342E-5</v>
      </c>
      <c r="K340" s="19">
        <f t="shared" ca="1" si="114"/>
        <v>0.35277325186924452</v>
      </c>
      <c r="L340" s="46">
        <f t="array" aca="1" ref="L340" ca="1">IF(ROW()-ROW($C$14)&lt;$C$3,"",IF(L339="",_xlfn.VAR.P(OFFSET(E340,-$C$3+1,0):E340/OFFSET(E339,-$C$3+1,0):E339),$C$4*L339+$C$5*(1-$C$4)*(E340/E339-1)^2+(1-$C$4)*(1-$C$5)*$C$6))</f>
        <v>4.0999999999999999E-4</v>
      </c>
      <c r="M340" s="30">
        <f t="array" aca="1" ref="M340" ca="1">IF(ROW()-ROW($C$14)&gt;=$C$3,_xlfn.VAR.P(OFFSET(D340,-$C$3+1,0):D340/OFFSET(D339,-$C$3+1,0):D339)*H340^2,"")</f>
        <v>4.8576418031746003E-5</v>
      </c>
      <c r="N340" s="17">
        <f t="shared" ca="1" si="108"/>
        <v>3.6142358196825401E-4</v>
      </c>
      <c r="O340" s="18">
        <f t="shared" ca="1" si="109"/>
        <v>4.4226533557421219E-2</v>
      </c>
      <c r="P340" s="18">
        <f t="shared" ca="1" si="111"/>
        <v>-8.9931892958983184E-3</v>
      </c>
      <c r="Q340" s="18">
        <f t="shared" ca="1" si="110"/>
        <v>-1.7165515002318103E-2</v>
      </c>
      <c r="R340" s="39"/>
      <c r="V340" s="29">
        <v>41269</v>
      </c>
      <c r="W340" s="19">
        <f t="shared" ca="1" si="115"/>
        <v>1.1575040870634101E-2</v>
      </c>
      <c r="X340" s="17">
        <f t="shared" si="116"/>
        <v>-8.9931892958983184E-3</v>
      </c>
    </row>
    <row r="341" spans="3:24">
      <c r="C341" s="29">
        <v>41270</v>
      </c>
      <c r="D341" s="19">
        <f ca="1">VLOOKUP(C341,MarketData!$B$7:$C$5000,2)</f>
        <v>854.09</v>
      </c>
      <c r="E341" s="17">
        <f>VLOOKUP('Beta-GARCH'!C341,MarketData!$E$7:$F$5000,2)</f>
        <v>92.540001000000004</v>
      </c>
      <c r="F341" s="17">
        <f t="shared" ca="1" si="112"/>
        <v>109.74071028421666</v>
      </c>
      <c r="G341" s="17">
        <f t="shared" si="113"/>
        <v>130.02670170090502</v>
      </c>
      <c r="H341" s="18">
        <f t="array" aca="1" ref="H341" ca="1">IF(ROW()-ROW($C$14)&gt;=$C$3,IF($C$8,_xlfn.COVARIANCE.P(OFFSET(E341,-$C$3+1,0):E341/OFFSET(E340,-$C$3+1,0):E340,OFFSET(D341,-$C$3+1,0):D341/OFFSET(D340,-$C$3+1,0):D340)/_xlfn.VAR.P(OFFSET(D341,-$C$3+1,0):D341/OFFSET(D340,-$C$3+1,0):D340),$C$9),"")</f>
        <v>0.71190440555354462</v>
      </c>
      <c r="I341" s="19">
        <f t="array" aca="1" ref="I341" ca="1">IF(ROW()-ROW($C$14)&gt;=$C$3,_xlfn.VAR.P(OFFSET(E341,-$C$3+1,0):E341/OFFSET(E340,-$C$3+1,0):E340),"")</f>
        <v>1.970425326806082E-4</v>
      </c>
      <c r="J341" s="19">
        <f t="array" aca="1" ref="J341" ca="1">IF(ROW()-ROW($C$14)&gt;=$C$3,_xlfn.VAR.P(OFFSET(D341,-$C$3+1,0):D341/OFFSET(D340,-$C$3+1,0):D340),"")</f>
        <v>9.7564478798292507E-5</v>
      </c>
      <c r="K341" s="19">
        <f t="shared" ca="1" si="114"/>
        <v>0.3524953792317721</v>
      </c>
      <c r="L341" s="46">
        <f t="array" aca="1" ref="L341" ca="1">IF(ROW()-ROW($C$14)&lt;$C$3,"",IF(L340="",_xlfn.VAR.P(OFFSET(E341,-$C$3+1,0):E341/OFFSET(E340,-$C$3+1,0):E340),$C$4*L340+$C$5*(1-$C$4)*(E341/E340-1)^2+(1-$C$4)*(1-$C$5)*$C$6))</f>
        <v>4.0999999999999999E-4</v>
      </c>
      <c r="M341" s="30">
        <f t="array" aca="1" ref="M341" ca="1">IF(ROW()-ROW($C$14)&gt;=$C$3,_xlfn.VAR.P(OFFSET(D341,-$C$3+1,0):D341/OFFSET(D340,-$C$3+1,0):D340)*H341^2,"")</f>
        <v>4.9446446921276429E-5</v>
      </c>
      <c r="N341" s="17">
        <f t="shared" ca="1" si="108"/>
        <v>3.6055355307872356E-4</v>
      </c>
      <c r="O341" s="18">
        <f t="shared" ca="1" si="109"/>
        <v>4.4173269813356571E-2</v>
      </c>
      <c r="P341" s="18">
        <f t="shared" ca="1" si="111"/>
        <v>2.4125719077847441E-2</v>
      </c>
      <c r="Q341" s="18">
        <f t="shared" ca="1" si="110"/>
        <v>1.8767813535348659E-2</v>
      </c>
      <c r="R341" s="39"/>
      <c r="V341" s="29">
        <v>41270</v>
      </c>
      <c r="W341" s="19">
        <f t="shared" ca="1" si="115"/>
        <v>7.5261587099362259E-3</v>
      </c>
      <c r="X341" s="17">
        <f t="shared" si="116"/>
        <v>2.4125719077847441E-2</v>
      </c>
    </row>
    <row r="342" spans="3:24">
      <c r="C342" s="29">
        <v>41271</v>
      </c>
      <c r="D342" s="19">
        <f ca="1">VLOOKUP(C342,MarketData!$B$7:$C$5000,2)</f>
        <v>859.8</v>
      </c>
      <c r="E342" s="17">
        <f>VLOOKUP('Beta-GARCH'!C342,MarketData!$E$7:$F$5000,2)</f>
        <v>92.07</v>
      </c>
      <c r="F342" s="17">
        <f t="shared" ca="1" si="112"/>
        <v>110.47437940072999</v>
      </c>
      <c r="G342" s="17">
        <f t="shared" si="113"/>
        <v>129.36630966323767</v>
      </c>
      <c r="H342" s="18">
        <f t="array" aca="1" ref="H342" ca="1">IF(ROW()-ROW($C$14)&gt;=$C$3,IF($C$8,_xlfn.COVARIANCE.P(OFFSET(E342,-$C$3+1,0):E342/OFFSET(E341,-$C$3+1,0):E341,OFFSET(D342,-$C$3+1,0):D342/OFFSET(D341,-$C$3+1,0):D341)/_xlfn.VAR.P(OFFSET(D342,-$C$3+1,0):D342/OFFSET(D341,-$C$3+1,0):D341),$C$9),"")</f>
        <v>0.70884737128650788</v>
      </c>
      <c r="I342" s="19">
        <f t="array" aca="1" ref="I342" ca="1">IF(ROW()-ROW($C$14)&gt;=$C$3,_xlfn.VAR.P(OFFSET(E342,-$C$3+1,0):E342/OFFSET(E341,-$C$3+1,0):E341),"")</f>
        <v>1.9709597675941098E-4</v>
      </c>
      <c r="J342" s="19">
        <f t="array" aca="1" ref="J342" ca="1">IF(ROW()-ROW($C$14)&gt;=$C$3,_xlfn.VAR.P(OFFSET(D342,-$C$3+1,0):D342/OFFSET(D341,-$C$3+1,0):D341),"")</f>
        <v>9.7646332282616048E-5</v>
      </c>
      <c r="K342" s="19">
        <f t="shared" ca="1" si="114"/>
        <v>0.35118091750189062</v>
      </c>
      <c r="L342" s="46">
        <f t="array" aca="1" ref="L342" ca="1">IF(ROW()-ROW($C$14)&lt;$C$3,"",IF(L341="",_xlfn.VAR.P(OFFSET(E342,-$C$3+1,0):E342/OFFSET(E341,-$C$3+1,0):E341),$C$4*L341+$C$5*(1-$C$4)*(E342/E341-1)^2+(1-$C$4)*(1-$C$5)*$C$6))</f>
        <v>4.0999999999999999E-4</v>
      </c>
      <c r="M342" s="30">
        <f t="array" aca="1" ref="M342" ca="1">IF(ROW()-ROW($C$14)&gt;=$C$3,_xlfn.VAR.P(OFFSET(D342,-$C$3+1,0):D342/OFFSET(D341,-$C$3+1,0):D341)*H342^2,"")</f>
        <v>4.9063824879763956E-5</v>
      </c>
      <c r="N342" s="17">
        <f t="shared" ca="1" si="108"/>
        <v>3.6093617512023604E-4</v>
      </c>
      <c r="O342" s="18">
        <f t="shared" ca="1" si="109"/>
        <v>4.4196702095283751E-2</v>
      </c>
      <c r="P342" s="18">
        <f t="shared" ca="1" si="111"/>
        <v>-5.0788955578249251E-3</v>
      </c>
      <c r="Q342" s="18">
        <f t="shared" ca="1" si="110"/>
        <v>-9.8178791427467951E-3</v>
      </c>
      <c r="R342" s="39"/>
      <c r="V342" s="29">
        <v>41271</v>
      </c>
      <c r="W342" s="19">
        <f t="shared" ca="1" si="115"/>
        <v>6.6854781112060113E-3</v>
      </c>
      <c r="X342" s="17">
        <f t="shared" si="116"/>
        <v>-5.0788955578249251E-3</v>
      </c>
    </row>
    <row r="343" spans="3:24">
      <c r="C343" s="29">
        <v>41278</v>
      </c>
      <c r="D343" s="19">
        <f ca="1">VLOOKUP(C343,MarketData!$B$7:$C$5000,2)</f>
        <v>888.51</v>
      </c>
      <c r="E343" s="17">
        <f>VLOOKUP('Beta-GARCH'!C343,MarketData!$E$7:$F$5000,2)</f>
        <v>97.339995999999999</v>
      </c>
      <c r="F343" s="17">
        <f t="shared" ca="1" si="112"/>
        <v>114.16328313717446</v>
      </c>
      <c r="G343" s="17">
        <f t="shared" si="113"/>
        <v>136.77110964651152</v>
      </c>
      <c r="H343" s="18">
        <f t="array" aca="1" ref="H343" ca="1">IF(ROW()-ROW($C$14)&gt;=$C$3,IF($C$8,_xlfn.COVARIANCE.P(OFFSET(E343,-$C$3+1,0):E343/OFFSET(E342,-$C$3+1,0):E342,OFFSET(D343,-$C$3+1,0):D343/OFFSET(D342,-$C$3+1,0):D342)/_xlfn.VAR.P(OFFSET(D343,-$C$3+1,0):D343/OFFSET(D342,-$C$3+1,0):D342),$C$9),"")</f>
        <v>0.74897836997098888</v>
      </c>
      <c r="I343" s="19">
        <f t="array" aca="1" ref="I343" ca="1">IF(ROW()-ROW($C$14)&gt;=$C$3,_xlfn.VAR.P(OFFSET(E343,-$C$3+1,0):E343/OFFSET(E342,-$C$3+1,0):E342),"")</f>
        <v>2.089195709115734E-4</v>
      </c>
      <c r="J343" s="19">
        <f t="array" aca="1" ref="J343" ca="1">IF(ROW()-ROW($C$14)&gt;=$C$3,_xlfn.VAR.P(OFFSET(D343,-$C$3+1,0):D343/OFFSET(D342,-$C$3+1,0):D342),"")</f>
        <v>1.0180655409499193E-4</v>
      </c>
      <c r="K343" s="19">
        <f t="shared" ca="1" si="114"/>
        <v>0.36497732886261797</v>
      </c>
      <c r="L343" s="46">
        <f t="array" aca="1" ref="L343" ca="1">IF(ROW()-ROW($C$14)&lt;$C$3,"",IF(L342="",_xlfn.VAR.P(OFFSET(E343,-$C$3+1,0):E343/OFFSET(E342,-$C$3+1,0):E342),$C$4*L342+$C$5*(1-$C$4)*(E343/E342-1)^2+(1-$C$4)*(1-$C$5)*$C$6))</f>
        <v>4.0999999999999999E-4</v>
      </c>
      <c r="M343" s="30">
        <f t="array" aca="1" ref="M343" ca="1">IF(ROW()-ROW($C$14)&gt;=$C$3,_xlfn.VAR.P(OFFSET(D343,-$C$3+1,0):D343/OFFSET(D342,-$C$3+1,0):D342)*H343^2,"")</f>
        <v>5.7110279987555141E-5</v>
      </c>
      <c r="N343" s="17">
        <f t="shared" ca="1" si="108"/>
        <v>3.5288972001244485E-4</v>
      </c>
      <c r="O343" s="18">
        <f t="shared" ca="1" si="109"/>
        <v>4.3701280421878666E-2</v>
      </c>
      <c r="P343" s="18">
        <f t="shared" ca="1" si="111"/>
        <v>5.7239013793852545E-2</v>
      </c>
      <c r="Q343" s="18">
        <f t="shared" ca="1" si="110"/>
        <v>3.2229512744925928E-2</v>
      </c>
      <c r="R343" s="39"/>
      <c r="V343" s="29">
        <v>41278</v>
      </c>
      <c r="W343" s="19">
        <f t="shared" ca="1" si="115"/>
        <v>3.3391486392184255E-2</v>
      </c>
      <c r="X343" s="17">
        <f t="shared" si="116"/>
        <v>5.7239013793852545E-2</v>
      </c>
    </row>
    <row r="344" spans="3:24">
      <c r="C344" s="29">
        <v>41281</v>
      </c>
      <c r="D344" s="19">
        <f ca="1">VLOOKUP(C344,MarketData!$B$7:$C$5000,2)</f>
        <v>881.06</v>
      </c>
      <c r="E344" s="17">
        <f>VLOOKUP('Beta-GARCH'!C344,MarketData!$E$7:$F$5000,2)</f>
        <v>95.529999000000004</v>
      </c>
      <c r="F344" s="17">
        <f t="shared" ca="1" si="112"/>
        <v>113.20604409724024</v>
      </c>
      <c r="G344" s="17">
        <f t="shared" si="113"/>
        <v>134.22790738310835</v>
      </c>
      <c r="H344" s="18">
        <f t="array" aca="1" ref="H344" ca="1">IF(ROW()-ROW($C$14)&gt;=$C$3,IF($C$8,_xlfn.COVARIANCE.P(OFFSET(E344,-$C$3+1,0):E344/OFFSET(E343,-$C$3+1,0):E343,OFFSET(D344,-$C$3+1,0):D344/OFFSET(D343,-$C$3+1,0):D343)/_xlfn.VAR.P(OFFSET(D344,-$C$3+1,0):D344/OFFSET(D343,-$C$3+1,0):D343),$C$9),"")</f>
        <v>0.75380825998003531</v>
      </c>
      <c r="I344" s="19">
        <f t="array" aca="1" ref="I344" ca="1">IF(ROW()-ROW($C$14)&gt;=$C$3,_xlfn.VAR.P(OFFSET(E344,-$C$3+1,0):E344/OFFSET(E343,-$C$3+1,0):E343),"")</f>
        <v>2.1050963060836723E-4</v>
      </c>
      <c r="J344" s="19">
        <f t="array" aca="1" ref="J344" ca="1">IF(ROW()-ROW($C$14)&gt;=$C$3,_xlfn.VAR.P(OFFSET(D344,-$C$3+1,0):D344/OFFSET(D343,-$C$3+1,0):D343),"")</f>
        <v>1.0205683531896092E-4</v>
      </c>
      <c r="K344" s="19">
        <f t="shared" ca="1" si="114"/>
        <v>0.36545256969253892</v>
      </c>
      <c r="L344" s="46">
        <f t="array" aca="1" ref="L344" ca="1">IF(ROW()-ROW($C$14)&lt;$C$3,"",IF(L343="",_xlfn.VAR.P(OFFSET(E344,-$C$3+1,0):E344/OFFSET(E343,-$C$3+1,0):E343),$C$4*L343+$C$5*(1-$C$4)*(E344/E343-1)^2+(1-$C$4)*(1-$C$5)*$C$6))</f>
        <v>4.0999999999999999E-4</v>
      </c>
      <c r="M344" s="30">
        <f t="array" aca="1" ref="M344" ca="1">IF(ROW()-ROW($C$14)&gt;=$C$3,_xlfn.VAR.P(OFFSET(D344,-$C$3+1,0):D344/OFFSET(D343,-$C$3+1,0):D343)*H344^2,"")</f>
        <v>5.7991438423736376E-5</v>
      </c>
      <c r="N344" s="17">
        <f t="shared" ca="1" si="108"/>
        <v>3.5200856157626364E-4</v>
      </c>
      <c r="O344" s="18">
        <f t="shared" ca="1" si="109"/>
        <v>4.3646685716993788E-2</v>
      </c>
      <c r="P344" s="18">
        <f t="shared" ca="1" si="111"/>
        <v>-1.8594586751369824E-2</v>
      </c>
      <c r="Q344" s="18">
        <f t="shared" ca="1" si="110"/>
        <v>-1.2274037138139444E-2</v>
      </c>
      <c r="R344" s="39"/>
      <c r="V344" s="29">
        <v>41281</v>
      </c>
      <c r="W344" s="19">
        <f t="shared" ca="1" si="115"/>
        <v>-8.3848240312434097E-3</v>
      </c>
      <c r="X344" s="17">
        <f t="shared" si="116"/>
        <v>-1.8594586751369824E-2</v>
      </c>
    </row>
    <row r="345" spans="3:24">
      <c r="C345" s="29">
        <v>41282</v>
      </c>
      <c r="D345" s="19">
        <f ca="1">VLOOKUP(C345,MarketData!$B$7:$C$5000,2)</f>
        <v>871.88</v>
      </c>
      <c r="E345" s="17">
        <f>VLOOKUP('Beta-GARCH'!C345,MarketData!$E$7:$F$5000,2)</f>
        <v>93.93</v>
      </c>
      <c r="F345" s="17">
        <f t="shared" ca="1" si="112"/>
        <v>112.02652001850251</v>
      </c>
      <c r="G345" s="17">
        <f t="shared" si="113"/>
        <v>131.97977046451521</v>
      </c>
      <c r="H345" s="18">
        <f t="array" aca="1" ref="H345" ca="1">IF(ROW()-ROW($C$14)&gt;=$C$3,IF($C$8,_xlfn.COVARIANCE.P(OFFSET(E345,-$C$3+1,0):E345/OFFSET(E344,-$C$3+1,0):E344,OFFSET(D345,-$C$3+1,0):D345/OFFSET(D344,-$C$3+1,0):D344)/_xlfn.VAR.P(OFFSET(D345,-$C$3+1,0):D345/OFFSET(D344,-$C$3+1,0):D344),$C$9),"")</f>
        <v>0.75805208072547425</v>
      </c>
      <c r="I345" s="19">
        <f t="array" aca="1" ref="I345" ca="1">IF(ROW()-ROW($C$14)&gt;=$C$3,_xlfn.VAR.P(OFFSET(E345,-$C$3+1,0):E345/OFFSET(E344,-$C$3+1,0):E344),"")</f>
        <v>2.1105842728441989E-4</v>
      </c>
      <c r="J345" s="19">
        <f t="array" aca="1" ref="J345" ca="1">IF(ROW()-ROW($C$14)&gt;=$C$3,_xlfn.VAR.P(OFFSET(D345,-$C$3+1,0):D345/OFFSET(D344,-$C$3+1,0):D344),"")</f>
        <v>1.0255823026817378E-4</v>
      </c>
      <c r="K345" s="19">
        <f t="shared" ca="1" si="114"/>
        <v>0.36835525048968498</v>
      </c>
      <c r="L345" s="46">
        <f t="array" aca="1" ref="L345" ca="1">IF(ROW()-ROW($C$14)&lt;$C$3,"",IF(L344="",_xlfn.VAR.P(OFFSET(E345,-$C$3+1,0):E345/OFFSET(E344,-$C$3+1,0):E344),$C$4*L344+$C$5*(1-$C$4)*(E345/E344-1)^2+(1-$C$4)*(1-$C$5)*$C$6))</f>
        <v>4.0999999999999999E-4</v>
      </c>
      <c r="M345" s="30">
        <f t="array" aca="1" ref="M345" ca="1">IF(ROW()-ROW($C$14)&gt;=$C$3,_xlfn.VAR.P(OFFSET(D345,-$C$3+1,0):D345/OFFSET(D344,-$C$3+1,0):D344)*H345^2,"")</f>
        <v>5.8934364715448294E-5</v>
      </c>
      <c r="N345" s="17">
        <f t="shared" ca="1" si="108"/>
        <v>3.510656352845517E-4</v>
      </c>
      <c r="O345" s="18">
        <f t="shared" ca="1" si="109"/>
        <v>4.3588188268509388E-2</v>
      </c>
      <c r="P345" s="18">
        <f t="shared" ca="1" si="111"/>
        <v>-1.6748655048138272E-2</v>
      </c>
      <c r="Q345" s="18">
        <f t="shared" ca="1" si="110"/>
        <v>-8.8503074883128571E-3</v>
      </c>
      <c r="R345" s="39"/>
      <c r="V345" s="29">
        <v>41282</v>
      </c>
      <c r="W345" s="19">
        <f t="shared" ca="1" si="115"/>
        <v>-1.0419267700270018E-2</v>
      </c>
      <c r="X345" s="17">
        <f t="shared" si="116"/>
        <v>-1.6748655048138272E-2</v>
      </c>
    </row>
    <row r="346" spans="3:24">
      <c r="C346" s="29">
        <v>41283</v>
      </c>
      <c r="D346" s="19">
        <f ca="1">VLOOKUP(C346,MarketData!$B$7:$C$5000,2)</f>
        <v>879.05</v>
      </c>
      <c r="E346" s="17">
        <f>VLOOKUP('Beta-GARCH'!C346,MarketData!$E$7:$F$5000,2)</f>
        <v>95.660004000000001</v>
      </c>
      <c r="F346" s="17">
        <f t="shared" ca="1" si="112"/>
        <v>112.9477822891506</v>
      </c>
      <c r="G346" s="17">
        <f t="shared" si="113"/>
        <v>134.41057564733958</v>
      </c>
      <c r="H346" s="18">
        <f t="array" aca="1" ref="H346" ca="1">IF(ROW()-ROW($C$14)&gt;=$C$3,IF($C$8,_xlfn.COVARIANCE.P(OFFSET(E346,-$C$3+1,0):E346/OFFSET(E345,-$C$3+1,0):E345,OFFSET(D346,-$C$3+1,0):D346/OFFSET(D345,-$C$3+1,0):D345)/_xlfn.VAR.P(OFFSET(D346,-$C$3+1,0):D346/OFFSET(D345,-$C$3+1,0):D345),$C$9),"")</f>
        <v>0.75951629478747118</v>
      </c>
      <c r="I346" s="19">
        <f t="array" aca="1" ref="I346" ca="1">IF(ROW()-ROW($C$14)&gt;=$C$3,_xlfn.VAR.P(OFFSET(E346,-$C$3+1,0):E346/OFFSET(E345,-$C$3+1,0):E345),"")</f>
        <v>2.1163628888884049E-4</v>
      </c>
      <c r="J346" s="19">
        <f t="array" aca="1" ref="J346" ca="1">IF(ROW()-ROW($C$14)&gt;=$C$3,_xlfn.VAR.P(OFFSET(D346,-$C$3+1,0):D346/OFFSET(D345,-$C$3+1,0):D345),"")</f>
        <v>1.0251089973654665E-4</v>
      </c>
      <c r="K346" s="19">
        <f t="shared" ca="1" si="114"/>
        <v>0.36788917038762786</v>
      </c>
      <c r="L346" s="46">
        <f t="array" aca="1" ref="L346" ca="1">IF(ROW()-ROW($C$14)&lt;$C$3,"",IF(L345="",_xlfn.VAR.P(OFFSET(E346,-$C$3+1,0):E346/OFFSET(E345,-$C$3+1,0):E345),$C$4*L345+$C$5*(1-$C$4)*(E346/E345-1)^2+(1-$C$4)*(1-$C$5)*$C$6))</f>
        <v>4.0999999999999999E-4</v>
      </c>
      <c r="M346" s="30">
        <f t="array" aca="1" ref="M346" ca="1">IF(ROW()-ROW($C$14)&gt;=$C$3,_xlfn.VAR.P(OFFSET(D346,-$C$3+1,0):D346/OFFSET(D345,-$C$3+1,0):D345)*H346^2,"")</f>
        <v>5.9134950386433411E-5</v>
      </c>
      <c r="N346" s="17">
        <f t="shared" ca="1" si="108"/>
        <v>3.5086504961356657E-4</v>
      </c>
      <c r="O346" s="18">
        <f t="shared" ca="1" si="109"/>
        <v>4.3575734165419003E-2</v>
      </c>
      <c r="P346" s="18">
        <f t="shared" ca="1" si="111"/>
        <v>1.8418013414244649E-2</v>
      </c>
      <c r="Q346" s="18">
        <f t="shared" ca="1" si="110"/>
        <v>1.2172048564005923E-2</v>
      </c>
      <c r="R346" s="39"/>
      <c r="V346" s="29">
        <v>41283</v>
      </c>
      <c r="W346" s="19">
        <f t="shared" ca="1" si="115"/>
        <v>8.2236087534981461E-3</v>
      </c>
      <c r="X346" s="17">
        <f t="shared" si="116"/>
        <v>1.8418013414244649E-2</v>
      </c>
    </row>
    <row r="347" spans="3:24">
      <c r="C347" s="29">
        <v>41284</v>
      </c>
      <c r="D347" s="19">
        <f ca="1">VLOOKUP(C347,MarketData!$B$7:$C$5000,2)</f>
        <v>889.02</v>
      </c>
      <c r="E347" s="17">
        <f>VLOOKUP('Beta-GARCH'!C347,MarketData!$E$7:$F$5000,2)</f>
        <v>96.860000999999997</v>
      </c>
      <c r="F347" s="17">
        <f t="shared" ca="1" si="112"/>
        <v>114.22881225265986</v>
      </c>
      <c r="G347" s="17">
        <f t="shared" si="113"/>
        <v>136.0966751748399</v>
      </c>
      <c r="H347" s="18">
        <f t="array" aca="1" ref="H347" ca="1">IF(ROW()-ROW($C$14)&gt;=$C$3,IF($C$8,_xlfn.COVARIANCE.P(OFFSET(E347,-$C$3+1,0):E347/OFFSET(E346,-$C$3+1,0):E346,OFFSET(D347,-$C$3+1,0):D347/OFFSET(D346,-$C$3+1,0):D346)/_xlfn.VAR.P(OFFSET(D347,-$C$3+1,0):D347/OFFSET(D346,-$C$3+1,0):D346),$C$9),"")</f>
        <v>0.74678249772624827</v>
      </c>
      <c r="I347" s="19">
        <f t="array" aca="1" ref="I347" ca="1">IF(ROW()-ROW($C$14)&gt;=$C$3,_xlfn.VAR.P(OFFSET(E347,-$C$3+1,0):E347/OFFSET(E346,-$C$3+1,0):E346),"")</f>
        <v>2.0773000931054644E-4</v>
      </c>
      <c r="J347" s="19">
        <f t="array" aca="1" ref="J347" ca="1">IF(ROW()-ROW($C$14)&gt;=$C$3,_xlfn.VAR.P(OFFSET(D347,-$C$3+1,0):D347/OFFSET(D346,-$C$3+1,0):D346),"")</f>
        <v>1.015275971120272E-4</v>
      </c>
      <c r="K347" s="19">
        <f t="shared" ca="1" si="114"/>
        <v>0.36498834622453646</v>
      </c>
      <c r="L347" s="46">
        <f t="array" aca="1" ref="L347" ca="1">IF(ROW()-ROW($C$14)&lt;$C$3,"",IF(L346="",_xlfn.VAR.P(OFFSET(E347,-$C$3+1,0):E347/OFFSET(E346,-$C$3+1,0):E346),$C$4*L346+$C$5*(1-$C$4)*(E347/E346-1)^2+(1-$C$4)*(1-$C$5)*$C$6))</f>
        <v>4.0999999999999999E-4</v>
      </c>
      <c r="M347" s="30">
        <f t="array" aca="1" ref="M347" ca="1">IF(ROW()-ROW($C$14)&gt;=$C$3,_xlfn.VAR.P(OFFSET(D347,-$C$3+1,0):D347/OFFSET(D346,-$C$3+1,0):D346)*H347^2,"")</f>
        <v>5.66203265099442E-5</v>
      </c>
      <c r="N347" s="17">
        <f t="shared" ca="1" si="108"/>
        <v>3.5337967349005579E-4</v>
      </c>
      <c r="O347" s="18">
        <f t="shared" ca="1" si="109"/>
        <v>4.3731607413959005E-2</v>
      </c>
      <c r="P347" s="18">
        <f t="shared" ca="1" si="111"/>
        <v>1.2544396297537119E-2</v>
      </c>
      <c r="Q347" s="18">
        <f t="shared" ca="1" si="110"/>
        <v>4.0745464569925966E-3</v>
      </c>
      <c r="R347" s="39"/>
      <c r="V347" s="29">
        <v>41284</v>
      </c>
      <c r="W347" s="19">
        <f t="shared" ca="1" si="115"/>
        <v>1.1341789431772886E-2</v>
      </c>
      <c r="X347" s="17">
        <f t="shared" si="116"/>
        <v>1.2544396297537119E-2</v>
      </c>
    </row>
    <row r="348" spans="3:24">
      <c r="C348" s="29">
        <v>41285</v>
      </c>
      <c r="D348" s="19">
        <f ca="1">VLOOKUP(C348,MarketData!$B$7:$C$5000,2)</f>
        <v>898.69</v>
      </c>
      <c r="E348" s="17">
        <f>VLOOKUP('Beta-GARCH'!C348,MarketData!$E$7:$F$5000,2)</f>
        <v>96.110000999999997</v>
      </c>
      <c r="F348" s="17">
        <f t="shared" ca="1" si="112"/>
        <v>115.47129567764831</v>
      </c>
      <c r="G348" s="17">
        <f t="shared" si="113"/>
        <v>135.0428603356151</v>
      </c>
      <c r="H348" s="18">
        <f t="array" aca="1" ref="H348" ca="1">IF(ROW()-ROW($C$14)&gt;=$C$3,IF($C$8,_xlfn.COVARIANCE.P(OFFSET(E348,-$C$3+1,0):E348/OFFSET(E347,-$C$3+1,0):E347,OFFSET(D348,-$C$3+1,0):D348/OFFSET(D347,-$C$3+1,0):D347)/_xlfn.VAR.P(OFFSET(D348,-$C$3+1,0):D348/OFFSET(D347,-$C$3+1,0):D347),$C$9),"")</f>
        <v>0.74352359476463703</v>
      </c>
      <c r="I348" s="19">
        <f t="array" aca="1" ref="I348" ca="1">IF(ROW()-ROW($C$14)&gt;=$C$3,_xlfn.VAR.P(OFFSET(E348,-$C$3+1,0):E348/OFFSET(E347,-$C$3+1,0):E347),"")</f>
        <v>2.0805939692787704E-4</v>
      </c>
      <c r="J348" s="19">
        <f t="array" aca="1" ref="J348" ca="1">IF(ROW()-ROW($C$14)&gt;=$C$3,_xlfn.VAR.P(OFFSET(D348,-$C$3+1,0):D348/OFFSET(D347,-$C$3+1,0):D347),"")</f>
        <v>1.0154664144005661E-4</v>
      </c>
      <c r="K348" s="19">
        <f t="shared" ca="1" si="114"/>
        <v>0.36288831456124582</v>
      </c>
      <c r="L348" s="46">
        <f t="array" aca="1" ref="L348" ca="1">IF(ROW()-ROW($C$14)&lt;$C$3,"",IF(L347="",_xlfn.VAR.P(OFFSET(E348,-$C$3+1,0):E348/OFFSET(E347,-$C$3+1,0):E347),$C$4*L347+$C$5*(1-$C$4)*(E348/E347-1)^2+(1-$C$4)*(1-$C$5)*$C$6))</f>
        <v>4.0999999999999999E-4</v>
      </c>
      <c r="M348" s="30">
        <f t="array" aca="1" ref="M348" ca="1">IF(ROW()-ROW($C$14)&gt;=$C$3,_xlfn.VAR.P(OFFSET(D348,-$C$3+1,0):D348/OFFSET(D347,-$C$3+1,0):D347)*H348^2,"")</f>
        <v>5.6137759264182791E-5</v>
      </c>
      <c r="N348" s="17">
        <f t="shared" ca="1" si="108"/>
        <v>3.5386224073581722E-4</v>
      </c>
      <c r="O348" s="18">
        <f t="shared" ca="1" si="109"/>
        <v>4.3761456671351548E-2</v>
      </c>
      <c r="P348" s="18">
        <f t="shared" ca="1" si="111"/>
        <v>-7.7431343408720377E-3</v>
      </c>
      <c r="Q348" s="18">
        <f t="shared" ca="1" si="110"/>
        <v>-1.5830548753792036E-2</v>
      </c>
      <c r="R348" s="39"/>
      <c r="V348" s="29">
        <v>41285</v>
      </c>
      <c r="W348" s="19">
        <f t="shared" ca="1" si="115"/>
        <v>1.0877145621021045E-2</v>
      </c>
      <c r="X348" s="17">
        <f t="shared" si="116"/>
        <v>-7.7431343408720377E-3</v>
      </c>
    </row>
    <row r="349" spans="3:24">
      <c r="C349" s="29">
        <v>41289</v>
      </c>
      <c r="D349" s="19">
        <f ca="1">VLOOKUP(C349,MarketData!$B$7:$C$5000,2)</f>
        <v>906.22</v>
      </c>
      <c r="E349" s="17">
        <f>VLOOKUP('Beta-GARCH'!C349,MarketData!$E$7:$F$5000,2)</f>
        <v>96.43</v>
      </c>
      <c r="F349" s="17">
        <f t="shared" ca="1" si="112"/>
        <v>116.43881379452142</v>
      </c>
      <c r="G349" s="17">
        <f t="shared" si="113"/>
        <v>135.49248659526458</v>
      </c>
      <c r="H349" s="18">
        <f t="array" aca="1" ref="H349" ca="1">IF(ROW()-ROW($C$14)&gt;=$C$3,IF($C$8,_xlfn.COVARIANCE.P(OFFSET(E349,-$C$3+1,0):E349/OFFSET(E348,-$C$3+1,0):E348,OFFSET(D349,-$C$3+1,0):D349/OFFSET(D348,-$C$3+1,0):D348)/_xlfn.VAR.P(OFFSET(D349,-$C$3+1,0):D349/OFFSET(D348,-$C$3+1,0):D348),$C$9),"")</f>
        <v>0.74412879963593104</v>
      </c>
      <c r="I349" s="19">
        <f t="array" aca="1" ref="I349" ca="1">IF(ROW()-ROW($C$14)&gt;=$C$3,_xlfn.VAR.P(OFFSET(E349,-$C$3+1,0):E349/OFFSET(E348,-$C$3+1,0):E348),"")</f>
        <v>2.0803639192704617E-4</v>
      </c>
      <c r="J349" s="19">
        <f t="array" aca="1" ref="J349" ca="1">IF(ROW()-ROW($C$14)&gt;=$C$3,_xlfn.VAR.P(OFFSET(D349,-$C$3+1,0):D349/OFFSET(D348,-$C$3+1,0):D348),"")</f>
        <v>1.0137717981544949E-4</v>
      </c>
      <c r="K349" s="19">
        <f t="shared" ca="1" si="114"/>
        <v>0.36261770562239287</v>
      </c>
      <c r="L349" s="46">
        <f t="array" aca="1" ref="L349" ca="1">IF(ROW()-ROW($C$14)&lt;$C$3,"",IF(L348="",_xlfn.VAR.P(OFFSET(E349,-$C$3+1,0):E349/OFFSET(E348,-$C$3+1,0):E348),$C$4*L348+$C$5*(1-$C$4)*(E349/E348-1)^2+(1-$C$4)*(1-$C$5)*$C$6))</f>
        <v>4.0999999999999999E-4</v>
      </c>
      <c r="M349" s="30">
        <f t="array" aca="1" ref="M349" ca="1">IF(ROW()-ROW($C$14)&gt;=$C$3,_xlfn.VAR.P(OFFSET(D349,-$C$3+1,0):D349/OFFSET(D348,-$C$3+1,0):D348)*H349^2,"")</f>
        <v>5.6135349615757484E-5</v>
      </c>
      <c r="N349" s="17">
        <f t="shared" ca="1" si="108"/>
        <v>3.5386465038424251E-4</v>
      </c>
      <c r="O349" s="18">
        <f t="shared" ca="1" si="109"/>
        <v>4.3761605669370415E-2</v>
      </c>
      <c r="P349" s="18">
        <f t="shared" ca="1" si="111"/>
        <v>3.3295078209396589E-3</v>
      </c>
      <c r="Q349" s="18">
        <f t="shared" ca="1" si="110"/>
        <v>-2.9054451230772823E-3</v>
      </c>
      <c r="R349" s="39"/>
      <c r="V349" s="29">
        <v>41289</v>
      </c>
      <c r="W349" s="19">
        <f t="shared" ca="1" si="115"/>
        <v>8.3788625666247896E-3</v>
      </c>
      <c r="X349" s="17">
        <f t="shared" si="116"/>
        <v>3.3295078209396589E-3</v>
      </c>
    </row>
    <row r="350" spans="3:24">
      <c r="C350" s="29">
        <v>41290</v>
      </c>
      <c r="D350" s="19">
        <f ca="1">VLOOKUP(C350,MarketData!$B$7:$C$5000,2)</f>
        <v>888.11</v>
      </c>
      <c r="E350" s="17">
        <f>VLOOKUP('Beta-GARCH'!C350,MarketData!$E$7:$F$5000,2)</f>
        <v>94.639999000000003</v>
      </c>
      <c r="F350" s="17">
        <f t="shared" ca="1" si="112"/>
        <v>114.11188775247999</v>
      </c>
      <c r="G350" s="17">
        <f t="shared" si="113"/>
        <v>132.97738044056157</v>
      </c>
      <c r="H350" s="18">
        <f t="array" aca="1" ref="H350" ca="1">IF(ROW()-ROW($C$14)&gt;=$C$3,IF($C$8,_xlfn.COVARIANCE.P(OFFSET(E350,-$C$3+1,0):E350/OFFSET(E349,-$C$3+1,0):E349,OFFSET(D350,-$C$3+1,0):D350/OFFSET(D349,-$C$3+1,0):D349)/_xlfn.VAR.P(OFFSET(D350,-$C$3+1,0):D350/OFFSET(D349,-$C$3+1,0):D349),$C$9),"")</f>
        <v>0.74778754615991105</v>
      </c>
      <c r="I350" s="19">
        <f t="array" aca="1" ref="I350" ca="1">IF(ROW()-ROW($C$14)&gt;=$C$3,_xlfn.VAR.P(OFFSET(E350,-$C$3+1,0):E350/OFFSET(E349,-$C$3+1,0):E349),"")</f>
        <v>2.0961749181193392E-4</v>
      </c>
      <c r="J350" s="19">
        <f t="array" aca="1" ref="J350" ca="1">IF(ROW()-ROW($C$14)&gt;=$C$3,_xlfn.VAR.P(OFFSET(D350,-$C$3+1,0):D350/OFFSET(D349,-$C$3+1,0):D349),"")</f>
        <v>1.0308065480564706E-4</v>
      </c>
      <c r="K350" s="19">
        <f t="shared" ca="1" si="114"/>
        <v>0.36772899650392255</v>
      </c>
      <c r="L350" s="46">
        <f t="array" aca="1" ref="L350" ca="1">IF(ROW()-ROW($C$14)&lt;$C$3,"",IF(L349="",_xlfn.VAR.P(OFFSET(E350,-$C$3+1,0):E350/OFFSET(E349,-$C$3+1,0):E349),$C$4*L349+$C$5*(1-$C$4)*(E350/E349-1)^2+(1-$C$4)*(1-$C$5)*$C$6))</f>
        <v>4.0999999999999999E-4</v>
      </c>
      <c r="M350" s="30">
        <f t="array" aca="1" ref="M350" ca="1">IF(ROW()-ROW($C$14)&gt;=$C$3,_xlfn.VAR.P(OFFSET(D350,-$C$3+1,0):D350/OFFSET(D349,-$C$3+1,0):D349)*H350^2,"")</f>
        <v>5.7641281117187857E-5</v>
      </c>
      <c r="N350" s="17">
        <f t="shared" ca="1" si="108"/>
        <v>3.5235871888281215E-4</v>
      </c>
      <c r="O350" s="18">
        <f t="shared" ca="1" si="109"/>
        <v>4.3668388892370798E-2</v>
      </c>
      <c r="P350" s="18">
        <f t="shared" ca="1" si="111"/>
        <v>-1.8562698330395144E-2</v>
      </c>
      <c r="Q350" s="18">
        <f t="shared" ca="1" si="110"/>
        <v>-3.6188298867986541E-3</v>
      </c>
      <c r="R350" s="39"/>
      <c r="V350" s="29">
        <v>41290</v>
      </c>
      <c r="W350" s="19">
        <f t="shared" ca="1" si="115"/>
        <v>-1.9984109818807827E-2</v>
      </c>
      <c r="X350" s="17">
        <f t="shared" si="116"/>
        <v>-1.8562698330395144E-2</v>
      </c>
    </row>
    <row r="351" spans="3:24">
      <c r="C351" s="29">
        <v>41291</v>
      </c>
      <c r="D351" s="19">
        <f ca="1">VLOOKUP(C351,MarketData!$B$7:$C$5000,2)</f>
        <v>890.46</v>
      </c>
      <c r="E351" s="17">
        <f>VLOOKUP('Beta-GARCH'!C351,MarketData!$E$7:$F$5000,2)</f>
        <v>96.779999000000004</v>
      </c>
      <c r="F351" s="17">
        <f t="shared" ca="1" si="112"/>
        <v>114.4138356375599</v>
      </c>
      <c r="G351" s="17">
        <f t="shared" si="113"/>
        <v>135.98426544848303</v>
      </c>
      <c r="H351" s="18">
        <f t="array" aca="1" ref="H351" ca="1">IF(ROW()-ROW($C$14)&gt;=$C$3,IF($C$8,_xlfn.COVARIANCE.P(OFFSET(E351,-$C$3+1,0):E351/OFFSET(E350,-$C$3+1,0):E350,OFFSET(D351,-$C$3+1,0):D351/OFFSET(D350,-$C$3+1,0):D350)/_xlfn.VAR.P(OFFSET(D351,-$C$3+1,0):D351/OFFSET(D350,-$C$3+1,0):D350),$C$9),"")</f>
        <v>0.74934882939320457</v>
      </c>
      <c r="I351" s="19">
        <f t="array" aca="1" ref="I351" ca="1">IF(ROW()-ROW($C$14)&gt;=$C$3,_xlfn.VAR.P(OFFSET(E351,-$C$3+1,0):E351/OFFSET(E350,-$C$3+1,0):E350),"")</f>
        <v>2.1137515723647867E-4</v>
      </c>
      <c r="J351" s="19">
        <f t="array" aca="1" ref="J351" ca="1">IF(ROW()-ROW($C$14)&gt;=$C$3,_xlfn.VAR.P(OFFSET(D351,-$C$3+1,0):D351/OFFSET(D350,-$C$3+1,0):D350),"")</f>
        <v>1.0308734297269266E-4</v>
      </c>
      <c r="K351" s="19">
        <f t="shared" ca="1" si="114"/>
        <v>0.36545628536384916</v>
      </c>
      <c r="L351" s="46">
        <f t="array" aca="1" ref="L351" ca="1">IF(ROW()-ROW($C$14)&lt;$C$3,"",IF(L350="",_xlfn.VAR.P(OFFSET(E351,-$C$3+1,0):E351/OFFSET(E350,-$C$3+1,0):E350),$C$4*L350+$C$5*(1-$C$4)*(E351/E350-1)^2+(1-$C$4)*(1-$C$5)*$C$6))</f>
        <v>4.0999999999999999E-4</v>
      </c>
      <c r="M351" s="30">
        <f t="array" aca="1" ref="M351" ca="1">IF(ROW()-ROW($C$14)&gt;=$C$3,_xlfn.VAR.P(OFFSET(D351,-$C$3+1,0):D351/OFFSET(D350,-$C$3+1,0):D350)*H351^2,"")</f>
        <v>5.7885982962045776E-5</v>
      </c>
      <c r="N351" s="17">
        <f t="shared" ca="1" si="108"/>
        <v>3.5211401703795421E-4</v>
      </c>
      <c r="O351" s="18">
        <f t="shared" ca="1" si="109"/>
        <v>4.3653223110142476E-2</v>
      </c>
      <c r="P351" s="18">
        <f t="shared" ca="1" si="111"/>
        <v>2.2612003620160692E-2</v>
      </c>
      <c r="Q351" s="18">
        <f t="shared" ca="1" si="110"/>
        <v>2.0629175199048423E-2</v>
      </c>
      <c r="R351" s="39"/>
      <c r="V351" s="29">
        <v>41291</v>
      </c>
      <c r="W351" s="19">
        <f t="shared" ca="1" si="115"/>
        <v>2.6460686176261738E-3</v>
      </c>
      <c r="X351" s="17">
        <f t="shared" si="116"/>
        <v>2.2612003620160692E-2</v>
      </c>
    </row>
    <row r="352" spans="3:24">
      <c r="C352" s="29">
        <v>41292</v>
      </c>
      <c r="D352" s="19">
        <f ca="1">VLOOKUP(C352,MarketData!$B$7:$C$5000,2)</f>
        <v>911.44</v>
      </c>
      <c r="E352" s="17">
        <f>VLOOKUP('Beta-GARCH'!C352,MarketData!$E$7:$F$5000,2)</f>
        <v>95.889999000000003</v>
      </c>
      <c r="F352" s="17">
        <f t="shared" ca="1" si="112"/>
        <v>117.10952356478404</v>
      </c>
      <c r="G352" s="17">
        <f t="shared" si="113"/>
        <v>134.73373850593626</v>
      </c>
      <c r="H352" s="18">
        <f t="array" aca="1" ref="H352" ca="1">IF(ROW()-ROW($C$14)&gt;=$C$3,IF($C$8,_xlfn.COVARIANCE.P(OFFSET(E352,-$C$3+1,0):E352/OFFSET(E351,-$C$3+1,0):E351,OFFSET(D352,-$C$3+1,0):D352/OFFSET(D351,-$C$3+1,0):D351)/_xlfn.VAR.P(OFFSET(D352,-$C$3+1,0):D352/OFFSET(D351,-$C$3+1,0):D351),$C$9),"")</f>
        <v>0.72521877754710784</v>
      </c>
      <c r="I352" s="19">
        <f t="array" aca="1" ref="I352" ca="1">IF(ROW()-ROW($C$14)&gt;=$C$3,_xlfn.VAR.P(OFFSET(E352,-$C$3+1,0):E352/OFFSET(E351,-$C$3+1,0):E351),"")</f>
        <v>2.1156130701245116E-4</v>
      </c>
      <c r="J352" s="19">
        <f t="array" aca="1" ref="J352" ca="1">IF(ROW()-ROW($C$14)&gt;=$C$3,_xlfn.VAR.P(OFFSET(D352,-$C$3+1,0):D352/OFFSET(D351,-$C$3+1,0):D351),"")</f>
        <v>1.0476947327272586E-4</v>
      </c>
      <c r="K352" s="19">
        <f t="shared" ca="1" si="114"/>
        <v>0.35914312689809996</v>
      </c>
      <c r="L352" s="46">
        <f t="array" aca="1" ref="L352" ca="1">IF(ROW()-ROW($C$14)&lt;$C$3,"",IF(L351="",_xlfn.VAR.P(OFFSET(E352,-$C$3+1,0):E352/OFFSET(E351,-$C$3+1,0):E351),$C$4*L351+$C$5*(1-$C$4)*(E352/E351-1)^2+(1-$C$4)*(1-$C$5)*$C$6))</f>
        <v>4.0999999999999999E-4</v>
      </c>
      <c r="M352" s="30">
        <f t="array" aca="1" ref="M352" ca="1">IF(ROW()-ROW($C$14)&gt;=$C$3,_xlfn.VAR.P(OFFSET(D352,-$C$3+1,0):D352/OFFSET(D351,-$C$3+1,0):D351)*H352^2,"")</f>
        <v>5.5102695155765141E-5</v>
      </c>
      <c r="N352" s="17">
        <f t="shared" ca="1" si="108"/>
        <v>3.5489730484423483E-4</v>
      </c>
      <c r="O352" s="18">
        <f t="shared" ca="1" si="109"/>
        <v>4.3825412122223205E-2</v>
      </c>
      <c r="P352" s="18">
        <f t="shared" ca="1" si="111"/>
        <v>-9.1961149947935583E-3</v>
      </c>
      <c r="Q352" s="18">
        <f t="shared" ca="1" si="110"/>
        <v>-2.6282890316468105E-2</v>
      </c>
      <c r="R352" s="39"/>
      <c r="V352" s="29">
        <v>41292</v>
      </c>
      <c r="W352" s="19">
        <f t="shared" ca="1" si="115"/>
        <v>2.3560856186690016E-2</v>
      </c>
      <c r="X352" s="17">
        <f t="shared" si="116"/>
        <v>-9.1961149947935583E-3</v>
      </c>
    </row>
    <row r="353" spans="3:24">
      <c r="C353" s="29">
        <v>41295</v>
      </c>
      <c r="D353" s="19">
        <f ca="1">VLOOKUP(C353,MarketData!$B$7:$C$5000,2)</f>
        <v>905.16</v>
      </c>
      <c r="E353" s="17">
        <f>VLOOKUP('Beta-GARCH'!C353,MarketData!$E$7:$F$5000,2)</f>
        <v>95.889999000000003</v>
      </c>
      <c r="F353" s="17">
        <f t="shared" ca="1" si="112"/>
        <v>116.30261602508109</v>
      </c>
      <c r="G353" s="17">
        <f t="shared" si="113"/>
        <v>134.73373850593626</v>
      </c>
      <c r="H353" s="18">
        <f t="array" aca="1" ref="H353" ca="1">IF(ROW()-ROW($C$14)&gt;=$C$3,IF($C$8,_xlfn.COVARIANCE.P(OFFSET(E353,-$C$3+1,0):E353/OFFSET(E352,-$C$3+1,0):E352,OFFSET(D353,-$C$3+1,0):D353/OFFSET(D352,-$C$3+1,0):D352)/_xlfn.VAR.P(OFFSET(D353,-$C$3+1,0):D353/OFFSET(D352,-$C$3+1,0):D352),$C$9),"")</f>
        <v>0.72626163554030965</v>
      </c>
      <c r="I353" s="19">
        <f t="array" aca="1" ref="I353" ca="1">IF(ROW()-ROW($C$14)&gt;=$C$3,_xlfn.VAR.P(OFFSET(E353,-$C$3+1,0):E353/OFFSET(E352,-$C$3+1,0):E352),"")</f>
        <v>2.1156937991766172E-4</v>
      </c>
      <c r="J353" s="19">
        <f t="array" aca="1" ref="J353" ca="1">IF(ROW()-ROW($C$14)&gt;=$C$3,_xlfn.VAR.P(OFFSET(D353,-$C$3+1,0):D353/OFFSET(D352,-$C$3+1,0):D352),"")</f>
        <v>1.0466577221686032E-4</v>
      </c>
      <c r="K353" s="19">
        <f t="shared" ca="1" si="114"/>
        <v>0.3592898695685065</v>
      </c>
      <c r="L353" s="46">
        <f t="array" aca="1" ref="L353" ca="1">IF(ROW()-ROW($C$14)&lt;$C$3,"",IF(L352="",_xlfn.VAR.P(OFFSET(E353,-$C$3+1,0):E353/OFFSET(E352,-$C$3+1,0):E352),$C$4*L352+$C$5*(1-$C$4)*(E353/E352-1)^2+(1-$C$4)*(1-$C$5)*$C$6))</f>
        <v>4.0999999999999999E-4</v>
      </c>
      <c r="M353" s="30">
        <f t="array" aca="1" ref="M353" ca="1">IF(ROW()-ROW($C$14)&gt;=$C$3,_xlfn.VAR.P(OFFSET(D353,-$C$3+1,0):D353/OFFSET(D352,-$C$3+1,0):D352)*H353^2,"")</f>
        <v>5.5206585704753557E-5</v>
      </c>
      <c r="N353" s="17">
        <f t="shared" ca="1" si="108"/>
        <v>3.5479341429524644E-4</v>
      </c>
      <c r="O353" s="18">
        <f t="shared" ca="1" si="109"/>
        <v>4.3818997056062327E-2</v>
      </c>
      <c r="P353" s="18">
        <f t="shared" ca="1" si="111"/>
        <v>0</v>
      </c>
      <c r="Q353" s="18">
        <f t="shared" ca="1" si="110"/>
        <v>5.0040848231295825E-3</v>
      </c>
      <c r="R353" s="39"/>
      <c r="V353" s="29">
        <v>41295</v>
      </c>
      <c r="W353" s="19">
        <f t="shared" ca="1" si="115"/>
        <v>-6.8901957342228926E-3</v>
      </c>
      <c r="X353" s="17">
        <f t="shared" si="116"/>
        <v>0</v>
      </c>
    </row>
    <row r="354" spans="3:24">
      <c r="C354" s="29">
        <v>41296</v>
      </c>
      <c r="D354" s="19">
        <f ca="1">VLOOKUP(C354,MarketData!$B$7:$C$5000,2)</f>
        <v>901.15</v>
      </c>
      <c r="E354" s="17">
        <f>VLOOKUP('Beta-GARCH'!C354,MarketData!$E$7:$F$5000,2)</f>
        <v>94.830001999999993</v>
      </c>
      <c r="F354" s="17">
        <f t="shared" ca="1" si="112"/>
        <v>115.78737729351919</v>
      </c>
      <c r="G354" s="17">
        <f t="shared" si="113"/>
        <v>133.24435108175788</v>
      </c>
      <c r="H354" s="18">
        <f t="array" aca="1" ref="H354" ca="1">IF(ROW()-ROW($C$14)&gt;=$C$3,IF($C$8,_xlfn.COVARIANCE.P(OFFSET(E354,-$C$3+1,0):E354/OFFSET(E353,-$C$3+1,0):E353,OFFSET(D354,-$C$3+1,0):D354/OFFSET(D353,-$C$3+1,0):D353)/_xlfn.VAR.P(OFFSET(D354,-$C$3+1,0):D354/OFFSET(D353,-$C$3+1,0):D353),$C$9),"")</f>
        <v>0.73242063288663595</v>
      </c>
      <c r="I354" s="19">
        <f t="array" aca="1" ref="I354" ca="1">IF(ROW()-ROW($C$14)&gt;=$C$3,_xlfn.VAR.P(OFFSET(E354,-$C$3+1,0):E354/OFFSET(E353,-$C$3+1,0):E353),"")</f>
        <v>2.1217998650851754E-4</v>
      </c>
      <c r="J354" s="19">
        <f t="array" aca="1" ref="J354" ca="1">IF(ROW()-ROW($C$14)&gt;=$C$3,_xlfn.VAR.P(OFFSET(D354,-$C$3+1,0):D354/OFFSET(D353,-$C$3+1,0):D353),"")</f>
        <v>1.0404020181106684E-4</v>
      </c>
      <c r="K354" s="19">
        <f t="shared" ca="1" si="114"/>
        <v>0.35913467481088734</v>
      </c>
      <c r="L354" s="46">
        <f t="array" aca="1" ref="L354" ca="1">IF(ROW()-ROW($C$14)&lt;$C$3,"",IF(L353="",_xlfn.VAR.P(OFFSET(E354,-$C$3+1,0):E354/OFFSET(E353,-$C$3+1,0):E353),$C$4*L353+$C$5*(1-$C$4)*(E354/E353-1)^2+(1-$C$4)*(1-$C$5)*$C$6))</f>
        <v>4.0999999999999999E-4</v>
      </c>
      <c r="M354" s="30">
        <f t="array" aca="1" ref="M354" ca="1">IF(ROW()-ROW($C$14)&gt;=$C$3,_xlfn.VAR.P(OFFSET(D354,-$C$3+1,0):D354/OFFSET(D353,-$C$3+1,0):D353)*H354^2,"")</f>
        <v>5.5811324140582761E-5</v>
      </c>
      <c r="N354" s="17">
        <f t="shared" ca="1" si="108"/>
        <v>3.5418867585941722E-4</v>
      </c>
      <c r="O354" s="18">
        <f t="shared" ca="1" si="109"/>
        <v>4.3781636817575589E-2</v>
      </c>
      <c r="P354" s="18">
        <f t="shared" ca="1" si="111"/>
        <v>-1.1054301919431797E-2</v>
      </c>
      <c r="Q354" s="18">
        <f t="shared" ca="1" si="110"/>
        <v>-7.8095642621386812E-3</v>
      </c>
      <c r="R354" s="39"/>
      <c r="V354" s="29">
        <v>41296</v>
      </c>
      <c r="W354" s="19">
        <f t="shared" ca="1" si="115"/>
        <v>-4.4301559945203461E-3</v>
      </c>
      <c r="X354" s="17">
        <f t="shared" si="116"/>
        <v>-1.1054301919431797E-2</v>
      </c>
    </row>
    <row r="355" spans="3:24">
      <c r="C355" s="29">
        <v>41297</v>
      </c>
      <c r="D355" s="19">
        <f ca="1">VLOOKUP(C355,MarketData!$B$7:$C$5000,2)</f>
        <v>887.79</v>
      </c>
      <c r="E355" s="17">
        <f>VLOOKUP('Beta-GARCH'!C355,MarketData!$E$7:$F$5000,2)</f>
        <v>94.449996999999996</v>
      </c>
      <c r="F355" s="17">
        <f t="shared" ca="1" si="112"/>
        <v>114.07077144472441</v>
      </c>
      <c r="G355" s="17">
        <f t="shared" si="113"/>
        <v>132.71041120445173</v>
      </c>
      <c r="H355" s="18">
        <f t="array" aca="1" ref="H355" ca="1">IF(ROW()-ROW($C$14)&gt;=$C$3,IF($C$8,_xlfn.COVARIANCE.P(OFFSET(E355,-$C$3+1,0):E355/OFFSET(E354,-$C$3+1,0):E354,OFFSET(D355,-$C$3+1,0):D355/OFFSET(D354,-$C$3+1,0):D354)/_xlfn.VAR.P(OFFSET(D355,-$C$3+1,0):D355/OFFSET(D354,-$C$3+1,0):D354),$C$9),"")</f>
        <v>0.73361065971831207</v>
      </c>
      <c r="I355" s="19">
        <f t="array" aca="1" ref="I355" ca="1">IF(ROW()-ROW($C$14)&gt;=$C$3,_xlfn.VAR.P(OFFSET(E355,-$C$3+1,0):E355/OFFSET(E354,-$C$3+1,0):E354),"")</f>
        <v>2.1185908934165428E-4</v>
      </c>
      <c r="J355" s="19">
        <f t="array" aca="1" ref="J355" ca="1">IF(ROW()-ROW($C$14)&gt;=$C$3,_xlfn.VAR.P(OFFSET(D355,-$C$3+1,0):D355/OFFSET(D354,-$C$3+1,0):D354),"")</f>
        <v>1.047756920911078E-4</v>
      </c>
      <c r="K355" s="19">
        <f t="shared" ca="1" si="114"/>
        <v>0.36280985081288997</v>
      </c>
      <c r="L355" s="46">
        <f t="array" aca="1" ref="L355" ca="1">IF(ROW()-ROW($C$14)&lt;$C$3,"",IF(L354="",_xlfn.VAR.P(OFFSET(E355,-$C$3+1,0):E355/OFFSET(E354,-$C$3+1,0):E354),$C$4*L354+$C$5*(1-$C$4)*(E355/E354-1)^2+(1-$C$4)*(1-$C$5)*$C$6))</f>
        <v>4.0999999999999999E-4</v>
      </c>
      <c r="M355" s="30">
        <f t="array" aca="1" ref="M355" ca="1">IF(ROW()-ROW($C$14)&gt;=$C$3,_xlfn.VAR.P(OFFSET(D355,-$C$3+1,0):D355/OFFSET(D354,-$C$3+1,0):D354)*H355^2,"")</f>
        <v>5.6388663943259661E-5</v>
      </c>
      <c r="N355" s="17">
        <f t="shared" ref="N355:N418" ca="1" si="117">IF(M355="","",L355-M355)</f>
        <v>3.5361133605674031E-4</v>
      </c>
      <c r="O355" s="18">
        <f t="shared" ref="O355:O418" ca="1" si="118">IF(N355="","",_xlfn.NORM.INV(1-$C$10,0,1)*$C$7*SQRT(N355))</f>
        <v>4.3745939472860304E-2</v>
      </c>
      <c r="P355" s="18">
        <f t="shared" ca="1" si="111"/>
        <v>-4.007223367980095E-3</v>
      </c>
      <c r="Q355" s="18">
        <f t="shared" ref="Q355:Q418" ca="1" si="119">IF(P355="","",P355-H355*$C$7*(D355/D354-1))</f>
        <v>6.8689220171795785E-3</v>
      </c>
      <c r="R355" s="39"/>
      <c r="V355" s="29">
        <v>41297</v>
      </c>
      <c r="W355" s="19">
        <f t="shared" ca="1" si="115"/>
        <v>-1.4825500749042875E-2</v>
      </c>
      <c r="X355" s="17">
        <f t="shared" si="116"/>
        <v>-4.007223367980095E-3</v>
      </c>
    </row>
    <row r="356" spans="3:24">
      <c r="C356" s="29">
        <v>41298</v>
      </c>
      <c r="D356" s="19">
        <f ca="1">VLOOKUP(C356,MarketData!$B$7:$C$5000,2)</f>
        <v>897.62</v>
      </c>
      <c r="E356" s="17">
        <f>VLOOKUP('Beta-GARCH'!C356,MarketData!$E$7:$F$5000,2)</f>
        <v>95.739998</v>
      </c>
      <c r="F356" s="17">
        <f t="shared" ca="1" si="112"/>
        <v>115.33381302359064</v>
      </c>
      <c r="G356" s="17">
        <f t="shared" si="113"/>
        <v>134.52297413300485</v>
      </c>
      <c r="H356" s="18">
        <f t="array" aca="1" ref="H356" ca="1">IF(ROW()-ROW($C$14)&gt;=$C$3,IF($C$8,_xlfn.COVARIANCE.P(OFFSET(E356,-$C$3+1,0):E356/OFFSET(E355,-$C$3+1,0):E355,OFFSET(D356,-$C$3+1,0):D356/OFFSET(D355,-$C$3+1,0):D355)/_xlfn.VAR.P(OFFSET(D356,-$C$3+1,0):D356/OFFSET(D355,-$C$3+1,0):D355),$C$9),"")</f>
        <v>0.73560027961393637</v>
      </c>
      <c r="I356" s="19">
        <f t="array" aca="1" ref="I356" ca="1">IF(ROW()-ROW($C$14)&gt;=$C$3,_xlfn.VAR.P(OFFSET(E356,-$C$3+1,0):E356/OFFSET(E355,-$C$3+1,0):E355),"")</f>
        <v>2.1243948168272108E-4</v>
      </c>
      <c r="J356" s="19">
        <f t="array" aca="1" ref="J356" ca="1">IF(ROW()-ROW($C$14)&gt;=$C$3,_xlfn.VAR.P(OFFSET(D356,-$C$3+1,0):D356/OFFSET(D355,-$C$3+1,0):D355),"")</f>
        <v>1.0513188803270269E-4</v>
      </c>
      <c r="K356" s="19">
        <f t="shared" ca="1" si="114"/>
        <v>0.36403330313475929</v>
      </c>
      <c r="L356" s="46">
        <f t="array" aca="1" ref="L356" ca="1">IF(ROW()-ROW($C$14)&lt;$C$3,"",IF(L355="",_xlfn.VAR.P(OFFSET(E356,-$C$3+1,0):E356/OFFSET(E355,-$C$3+1,0):E355),$C$4*L355+$C$5*(1-$C$4)*(E356/E355-1)^2+(1-$C$4)*(1-$C$5)*$C$6))</f>
        <v>4.0999999999999999E-4</v>
      </c>
      <c r="M356" s="30">
        <f t="array" aca="1" ref="M356" ca="1">IF(ROW()-ROW($C$14)&gt;=$C$3,_xlfn.VAR.P(OFFSET(D356,-$C$3+1,0):D356/OFFSET(D355,-$C$3+1,0):D355)*H356^2,"")</f>
        <v>5.6887681633096523E-5</v>
      </c>
      <c r="N356" s="17">
        <f t="shared" ca="1" si="117"/>
        <v>3.5311231836690347E-4</v>
      </c>
      <c r="O356" s="18">
        <f t="shared" ca="1" si="118"/>
        <v>4.3715061355401666E-2</v>
      </c>
      <c r="P356" s="18">
        <f t="shared" ca="1" si="111"/>
        <v>1.3658031137893989E-2</v>
      </c>
      <c r="Q356" s="18">
        <f t="shared" ca="1" si="119"/>
        <v>5.5131424270444939E-3</v>
      </c>
      <c r="R356" s="39"/>
      <c r="V356" s="29">
        <v>41298</v>
      </c>
      <c r="W356" s="19">
        <f t="shared" ca="1" si="115"/>
        <v>1.1072438301850784E-2</v>
      </c>
      <c r="X356" s="17">
        <f t="shared" si="116"/>
        <v>1.3658031137893989E-2</v>
      </c>
    </row>
    <row r="357" spans="3:24">
      <c r="C357" s="29">
        <v>41299</v>
      </c>
      <c r="D357" s="19">
        <f ca="1">VLOOKUP(C357,MarketData!$B$7:$C$5000,2)</f>
        <v>917.09</v>
      </c>
      <c r="E357" s="17">
        <f>VLOOKUP('Beta-GARCH'!C357,MarketData!$E$7:$F$5000,2)</f>
        <v>96.099997999999999</v>
      </c>
      <c r="F357" s="17">
        <f t="shared" ca="1" si="112"/>
        <v>117.83548337359322</v>
      </c>
      <c r="G357" s="17">
        <f t="shared" si="113"/>
        <v>135.02880525583276</v>
      </c>
      <c r="H357" s="18">
        <f t="array" aca="1" ref="H357" ca="1">IF(ROW()-ROW($C$14)&gt;=$C$3,IF($C$8,_xlfn.COVARIANCE.P(OFFSET(E357,-$C$3+1,0):E357/OFFSET(E356,-$C$3+1,0):E356,OFFSET(D357,-$C$3+1,0):D357/OFFSET(D356,-$C$3+1,0):D356)/_xlfn.VAR.P(OFFSET(D357,-$C$3+1,0):D357/OFFSET(D356,-$C$3+1,0):D356),$C$9),"")</f>
        <v>0.72252154460566576</v>
      </c>
      <c r="I357" s="19">
        <f t="array" aca="1" ref="I357" ca="1">IF(ROW()-ROW($C$14)&gt;=$C$3,_xlfn.VAR.P(OFFSET(E357,-$C$3+1,0):E357/OFFSET(E356,-$C$3+1,0):E356),"")</f>
        <v>2.1133655561162212E-4</v>
      </c>
      <c r="J357" s="19">
        <f t="array" aca="1" ref="J357" ca="1">IF(ROW()-ROW($C$14)&gt;=$C$3,_xlfn.VAR.P(OFFSET(D357,-$C$3+1,0):D357/OFFSET(D356,-$C$3+1,0):D356),"")</f>
        <v>1.066635937999248E-4</v>
      </c>
      <c r="K357" s="19">
        <f t="shared" ca="1" si="114"/>
        <v>0.36466357806616406</v>
      </c>
      <c r="L357" s="46">
        <f t="array" aca="1" ref="L357" ca="1">IF(ROW()-ROW($C$14)&lt;$C$3,"",IF(L356="",_xlfn.VAR.P(OFFSET(E357,-$C$3+1,0):E357/OFFSET(E356,-$C$3+1,0):E356),$C$4*L356+$C$5*(1-$C$4)*(E357/E356-1)^2+(1-$C$4)*(1-$C$5)*$C$6))</f>
        <v>4.0999999999999999E-4</v>
      </c>
      <c r="M357" s="30">
        <f t="array" aca="1" ref="M357" ca="1">IF(ROW()-ROW($C$14)&gt;=$C$3,_xlfn.VAR.P(OFFSET(D357,-$C$3+1,0):D357/OFFSET(D356,-$C$3+1,0):D356)*H357^2,"")</f>
        <v>5.5682383306754304E-5</v>
      </c>
      <c r="N357" s="17">
        <f t="shared" ca="1" si="117"/>
        <v>3.5431761669324567E-4</v>
      </c>
      <c r="O357" s="18">
        <f t="shared" ca="1" si="118"/>
        <v>4.3789605348833902E-2</v>
      </c>
      <c r="P357" s="18">
        <f t="shared" ca="1" si="111"/>
        <v>3.760183909759407E-3</v>
      </c>
      <c r="Q357" s="18">
        <f t="shared" ca="1" si="119"/>
        <v>-1.1911809220376261E-2</v>
      </c>
      <c r="R357" s="39"/>
      <c r="V357" s="29">
        <v>41299</v>
      </c>
      <c r="W357" s="19">
        <f t="shared" ca="1" si="115"/>
        <v>2.1690693166373398E-2</v>
      </c>
      <c r="X357" s="17">
        <f t="shared" si="116"/>
        <v>3.760183909759407E-3</v>
      </c>
    </row>
    <row r="358" spans="3:24">
      <c r="C358" s="29">
        <v>41302</v>
      </c>
      <c r="D358" s="19">
        <f ca="1">VLOOKUP(C358,MarketData!$B$7:$C$5000,2)</f>
        <v>913.78</v>
      </c>
      <c r="E358" s="17">
        <f>VLOOKUP('Beta-GARCH'!C358,MarketData!$E$7:$F$5000,2)</f>
        <v>94.779999000000004</v>
      </c>
      <c r="F358" s="17">
        <f t="shared" ca="1" si="112"/>
        <v>117.4101865652466</v>
      </c>
      <c r="G358" s="17">
        <f t="shared" si="113"/>
        <v>133.17409254388355</v>
      </c>
      <c r="H358" s="18">
        <f t="array" aca="1" ref="H358" ca="1">IF(ROW()-ROW($C$14)&gt;=$C$3,IF($C$8,_xlfn.COVARIANCE.P(OFFSET(E358,-$C$3+1,0):E358/OFFSET(E357,-$C$3+1,0):E357,OFFSET(D358,-$C$3+1,0):D358/OFFSET(D357,-$C$3+1,0):D357)/_xlfn.VAR.P(OFFSET(D358,-$C$3+1,0):D358/OFFSET(D357,-$C$3+1,0):D357),$C$9),"")</f>
        <v>0.71132744453961116</v>
      </c>
      <c r="I358" s="19">
        <f t="array" aca="1" ref="I358" ca="1">IF(ROW()-ROW($C$14)&gt;=$C$3,_xlfn.VAR.P(OFFSET(E358,-$C$3+1,0):E358/OFFSET(E357,-$C$3+1,0):E357),"")</f>
        <v>2.081439708939311E-4</v>
      </c>
      <c r="J358" s="19">
        <f t="array" aca="1" ref="J358" ca="1">IF(ROW()-ROW($C$14)&gt;=$C$3,_xlfn.VAR.P(OFFSET(D358,-$C$3+1,0):D358/OFFSET(D357,-$C$3+1,0):D357),"")</f>
        <v>1.052929524920715E-4</v>
      </c>
      <c r="K358" s="19">
        <f t="shared" ca="1" si="114"/>
        <v>0.35983635030381611</v>
      </c>
      <c r="L358" s="46">
        <f t="array" aca="1" ref="L358" ca="1">IF(ROW()-ROW($C$14)&lt;$C$3,"",IF(L357="",_xlfn.VAR.P(OFFSET(E358,-$C$3+1,0):E358/OFFSET(E357,-$C$3+1,0):E357),$C$4*L357+$C$5*(1-$C$4)*(E358/E357-1)^2+(1-$C$4)*(1-$C$5)*$C$6))</f>
        <v>4.0999999999999999E-4</v>
      </c>
      <c r="M358" s="30">
        <f t="array" aca="1" ref="M358" ca="1">IF(ROW()-ROW($C$14)&gt;=$C$3,_xlfn.VAR.P(OFFSET(D358,-$C$3+1,0):D358/OFFSET(D357,-$C$3+1,0):D357)*H358^2,"")</f>
        <v>5.3276837076793165E-5</v>
      </c>
      <c r="N358" s="17">
        <f t="shared" ca="1" si="117"/>
        <v>3.5672316292320681E-4</v>
      </c>
      <c r="O358" s="18">
        <f t="shared" ca="1" si="118"/>
        <v>4.3938002900134103E-2</v>
      </c>
      <c r="P358" s="18">
        <f t="shared" ca="1" si="111"/>
        <v>-1.3735681867547922E-2</v>
      </c>
      <c r="Q358" s="18">
        <f t="shared" ca="1" si="119"/>
        <v>-1.1168328781780828E-2</v>
      </c>
      <c r="R358" s="39"/>
      <c r="V358" s="29">
        <v>41302</v>
      </c>
      <c r="W358" s="19">
        <f t="shared" ca="1" si="115"/>
        <v>-3.6092422772029398E-3</v>
      </c>
      <c r="X358" s="17">
        <f t="shared" si="116"/>
        <v>-1.3735681867547922E-2</v>
      </c>
    </row>
    <row r="359" spans="3:24">
      <c r="C359" s="29">
        <v>41303</v>
      </c>
      <c r="D359" s="19">
        <f ca="1">VLOOKUP(C359,MarketData!$B$7:$C$5000,2)</f>
        <v>920.76</v>
      </c>
      <c r="E359" s="17">
        <f>VLOOKUP('Beta-GARCH'!C359,MarketData!$E$7:$F$5000,2)</f>
        <v>95.599997999999999</v>
      </c>
      <c r="F359" s="17">
        <f t="shared" ca="1" si="112"/>
        <v>118.30703602816483</v>
      </c>
      <c r="G359" s="17">
        <f t="shared" si="113"/>
        <v>134.32626202968288</v>
      </c>
      <c r="H359" s="18">
        <f t="array" aca="1" ref="H359" ca="1">IF(ROW()-ROW($C$14)&gt;=$C$3,IF($C$8,_xlfn.COVARIANCE.P(OFFSET(E359,-$C$3+1,0):E359/OFFSET(E358,-$C$3+1,0):E358,OFFSET(D359,-$C$3+1,0):D359/OFFSET(D358,-$C$3+1,0):D358)/_xlfn.VAR.P(OFFSET(D359,-$C$3+1,0):D359/OFFSET(D358,-$C$3+1,0):D358),$C$9),"")</f>
        <v>0.7121703251785475</v>
      </c>
      <c r="I359" s="19">
        <f t="array" aca="1" ref="I359" ca="1">IF(ROW()-ROW($C$14)&gt;=$C$3,_xlfn.VAR.P(OFFSET(E359,-$C$3+1,0):E359/OFFSET(E358,-$C$3+1,0):E358),"")</f>
        <v>2.0827157493519564E-4</v>
      </c>
      <c r="J359" s="19">
        <f t="array" aca="1" ref="J359" ca="1">IF(ROW()-ROW($C$14)&gt;=$C$3,_xlfn.VAR.P(OFFSET(D359,-$C$3+1,0):D359/OFFSET(D358,-$C$3+1,0):D358),"")</f>
        <v>1.0547406097697077E-4</v>
      </c>
      <c r="K359" s="19">
        <f t="shared" ca="1" si="114"/>
        <v>0.36066129680559456</v>
      </c>
      <c r="L359" s="46">
        <f t="array" aca="1" ref="L359" ca="1">IF(ROW()-ROW($C$14)&lt;$C$3,"",IF(L358="",_xlfn.VAR.P(OFFSET(E359,-$C$3+1,0):E359/OFFSET(E358,-$C$3+1,0):E358),$C$4*L358+$C$5*(1-$C$4)*(E359/E358-1)^2+(1-$C$4)*(1-$C$5)*$C$6))</f>
        <v>4.0999999999999999E-4</v>
      </c>
      <c r="M359" s="30">
        <f t="array" aca="1" ref="M359" ca="1">IF(ROW()-ROW($C$14)&gt;=$C$3,_xlfn.VAR.P(OFFSET(D359,-$C$3+1,0):D359/OFFSET(D358,-$C$3+1,0):D358)*H359^2,"")</f>
        <v>5.3495027428675957E-5</v>
      </c>
      <c r="N359" s="17">
        <f t="shared" ca="1" si="117"/>
        <v>3.5650497257132404E-4</v>
      </c>
      <c r="O359" s="18">
        <f t="shared" ca="1" si="118"/>
        <v>4.3924563466264846E-2</v>
      </c>
      <c r="P359" s="18">
        <f t="shared" ca="1" si="111"/>
        <v>8.6516038051445143E-3</v>
      </c>
      <c r="Q359" s="18">
        <f t="shared" ca="1" si="119"/>
        <v>3.2116194875338282E-3</v>
      </c>
      <c r="R359" s="39"/>
      <c r="V359" s="29">
        <v>41303</v>
      </c>
      <c r="W359" s="19">
        <f t="shared" ca="1" si="115"/>
        <v>7.6386001006807369E-3</v>
      </c>
      <c r="X359" s="17">
        <f t="shared" si="116"/>
        <v>8.6516038051445143E-3</v>
      </c>
    </row>
    <row r="360" spans="3:24">
      <c r="C360" s="29">
        <v>41304</v>
      </c>
      <c r="D360" s="19">
        <f ca="1">VLOOKUP(C360,MarketData!$B$7:$C$5000,2)</f>
        <v>934.67</v>
      </c>
      <c r="E360" s="17">
        <f>VLOOKUP('Beta-GARCH'!C360,MarketData!$E$7:$F$5000,2)</f>
        <v>95.599997999999999</v>
      </c>
      <c r="F360" s="17">
        <f t="shared" ca="1" si="112"/>
        <v>120.09431053091447</v>
      </c>
      <c r="G360" s="17">
        <f t="shared" si="113"/>
        <v>134.32626202968288</v>
      </c>
      <c r="H360" s="18">
        <f t="array" aca="1" ref="H360" ca="1">IF(ROW()-ROW($C$14)&gt;=$C$3,IF($C$8,_xlfn.COVARIANCE.P(OFFSET(E360,-$C$3+1,0):E360/OFFSET(E359,-$C$3+1,0):E359,OFFSET(D360,-$C$3+1,0):D360/OFFSET(D359,-$C$3+1,0):D359)/_xlfn.VAR.P(OFFSET(D360,-$C$3+1,0):D360/OFFSET(D359,-$C$3+1,0):D359),$C$9),"")</f>
        <v>0.70614190763016982</v>
      </c>
      <c r="I360" s="19">
        <f t="array" aca="1" ref="I360" ca="1">IF(ROW()-ROW($C$14)&gt;=$C$3,_xlfn.VAR.P(OFFSET(E360,-$C$3+1,0):E360/OFFSET(E359,-$C$3+1,0):E359),"")</f>
        <v>2.0734375354422579E-4</v>
      </c>
      <c r="J360" s="19">
        <f t="array" aca="1" ref="J360" ca="1">IF(ROW()-ROW($C$14)&gt;=$C$3,_xlfn.VAR.P(OFFSET(D360,-$C$3+1,0):D360/OFFSET(D359,-$C$3+1,0):D359),"")</f>
        <v>1.0627957232484946E-4</v>
      </c>
      <c r="K360" s="19">
        <f t="shared" ca="1" si="114"/>
        <v>0.36195187296819237</v>
      </c>
      <c r="L360" s="46">
        <f t="array" aca="1" ref="L360" ca="1">IF(ROW()-ROW($C$14)&lt;$C$3,"",IF(L359="",_xlfn.VAR.P(OFFSET(E360,-$C$3+1,0):E360/OFFSET(E359,-$C$3+1,0):E359),$C$4*L359+$C$5*(1-$C$4)*(E360/E359-1)^2+(1-$C$4)*(1-$C$5)*$C$6))</f>
        <v>4.0999999999999999E-4</v>
      </c>
      <c r="M360" s="30">
        <f t="array" aca="1" ref="M360" ca="1">IF(ROW()-ROW($C$14)&gt;=$C$3,_xlfn.VAR.P(OFFSET(D360,-$C$3+1,0):D360/OFFSET(D359,-$C$3+1,0):D359)*H360^2,"")</f>
        <v>5.2994862669271481E-5</v>
      </c>
      <c r="N360" s="17">
        <f t="shared" ca="1" si="117"/>
        <v>3.5700513733072852E-4</v>
      </c>
      <c r="O360" s="18">
        <f t="shared" ca="1" si="118"/>
        <v>4.3955365026103005E-2</v>
      </c>
      <c r="P360" s="18">
        <f t="shared" ca="1" si="111"/>
        <v>0</v>
      </c>
      <c r="Q360" s="18">
        <f t="shared" ca="1" si="119"/>
        <v>-1.0667746139206359E-2</v>
      </c>
      <c r="R360" s="39"/>
      <c r="V360" s="29">
        <v>41304</v>
      </c>
      <c r="W360" s="19">
        <f t="shared" ca="1" si="115"/>
        <v>1.5107085451149027E-2</v>
      </c>
      <c r="X360" s="17">
        <f t="shared" si="116"/>
        <v>0</v>
      </c>
    </row>
    <row r="361" spans="3:24">
      <c r="C361" s="29">
        <v>41305</v>
      </c>
      <c r="D361" s="19">
        <f ca="1">VLOOKUP(C361,MarketData!$B$7:$C$5000,2)</f>
        <v>940.25</v>
      </c>
      <c r="E361" s="17">
        <f>VLOOKUP('Beta-GARCH'!C361,MarketData!$E$7:$F$5000,2)</f>
        <v>95.370002999999997</v>
      </c>
      <c r="F361" s="17">
        <f t="shared" ca="1" si="112"/>
        <v>120.81127614740211</v>
      </c>
      <c r="G361" s="17">
        <f t="shared" si="113"/>
        <v>134.00309917108621</v>
      </c>
      <c r="H361" s="18">
        <f t="array" aca="1" ref="H361" ca="1">IF(ROW()-ROW($C$14)&gt;=$C$3,IF($C$8,_xlfn.COVARIANCE.P(OFFSET(E361,-$C$3+1,0):E361/OFFSET(E360,-$C$3+1,0):E360,OFFSET(D361,-$C$3+1,0):D361/OFFSET(D360,-$C$3+1,0):D360)/_xlfn.VAR.P(OFFSET(D361,-$C$3+1,0):D361/OFFSET(D360,-$C$3+1,0):D360),$C$9),"")</f>
        <v>0.69724785389998511</v>
      </c>
      <c r="I361" s="19">
        <f t="array" aca="1" ref="I361" ca="1">IF(ROW()-ROW($C$14)&gt;=$C$3,_xlfn.VAR.P(OFFSET(E361,-$C$3+1,0):E361/OFFSET(E360,-$C$3+1,0):E360),"")</f>
        <v>2.0491855385707661E-4</v>
      </c>
      <c r="J361" s="19">
        <f t="array" aca="1" ref="J361" ca="1">IF(ROW()-ROW($C$14)&gt;=$C$3,_xlfn.VAR.P(OFFSET(D361,-$C$3+1,0):D361/OFFSET(D360,-$C$3+1,0):D360),"")</f>
        <v>1.0577940465641081E-4</v>
      </c>
      <c r="K361" s="19">
        <f t="shared" ca="1" si="114"/>
        <v>0.35992086365660009</v>
      </c>
      <c r="L361" s="46">
        <f t="array" aca="1" ref="L361" ca="1">IF(ROW()-ROW($C$14)&lt;$C$3,"",IF(L360="",_xlfn.VAR.P(OFFSET(E361,-$C$3+1,0):E361/OFFSET(E360,-$C$3+1,0):E360),$C$4*L360+$C$5*(1-$C$4)*(E361/E360-1)^2+(1-$C$4)*(1-$C$5)*$C$6))</f>
        <v>4.0999999999999999E-4</v>
      </c>
      <c r="M361" s="30">
        <f t="array" aca="1" ref="M361" ca="1">IF(ROW()-ROW($C$14)&gt;=$C$3,_xlfn.VAR.P(OFFSET(D361,-$C$3+1,0):D361/OFFSET(D360,-$C$3+1,0):D360)*H361^2,"")</f>
        <v>5.1425140961066851E-5</v>
      </c>
      <c r="N361" s="17">
        <f t="shared" ca="1" si="117"/>
        <v>3.5857485903893315E-4</v>
      </c>
      <c r="O361" s="18">
        <f t="shared" ca="1" si="118"/>
        <v>4.4051893066574303E-2</v>
      </c>
      <c r="P361" s="18">
        <f t="shared" ca="1" si="111"/>
        <v>-2.4058054896611836E-3</v>
      </c>
      <c r="Q361" s="18">
        <f t="shared" ca="1" si="119"/>
        <v>-6.5683901717008492E-3</v>
      </c>
      <c r="R361" s="39"/>
      <c r="V361" s="29">
        <v>41305</v>
      </c>
      <c r="W361" s="19">
        <f t="shared" ca="1" si="115"/>
        <v>5.970021504916323E-3</v>
      </c>
      <c r="X361" s="17">
        <f t="shared" si="116"/>
        <v>-2.4058054896611836E-3</v>
      </c>
    </row>
    <row r="362" spans="3:24">
      <c r="C362" s="29">
        <v>41306</v>
      </c>
      <c r="D362" s="19">
        <f ca="1">VLOOKUP(C362,MarketData!$B$7:$C$5000,2)</f>
        <v>942.65</v>
      </c>
      <c r="E362" s="17">
        <f>VLOOKUP('Beta-GARCH'!C362,MarketData!$E$7:$F$5000,2)</f>
        <v>98.129997000000003</v>
      </c>
      <c r="F362" s="17">
        <f t="shared" ca="1" si="112"/>
        <v>121.11964845556884</v>
      </c>
      <c r="G362" s="17">
        <f t="shared" si="113"/>
        <v>137.88112934891478</v>
      </c>
      <c r="H362" s="18">
        <f t="array" aca="1" ref="H362" ca="1">IF(ROW()-ROW($C$14)&gt;=$C$3,IF($C$8,_xlfn.COVARIANCE.P(OFFSET(E362,-$C$3+1,0):E362/OFFSET(E361,-$C$3+1,0):E361,OFFSET(D362,-$C$3+1,0):D362/OFFSET(D361,-$C$3+1,0):D361)/_xlfn.VAR.P(OFFSET(D362,-$C$3+1,0):D362/OFFSET(D361,-$C$3+1,0):D361),$C$9),"")</f>
        <v>0.7001093365837795</v>
      </c>
      <c r="I362" s="19">
        <f t="array" aca="1" ref="I362" ca="1">IF(ROW()-ROW($C$14)&gt;=$C$3,_xlfn.VAR.P(OFFSET(E362,-$C$3+1,0):E362/OFFSET(E361,-$C$3+1,0):E361),"")</f>
        <v>2.0792577968275683E-4</v>
      </c>
      <c r="J362" s="19">
        <f t="array" aca="1" ref="J362" ca="1">IF(ROW()-ROW($C$14)&gt;=$C$3,_xlfn.VAR.P(OFFSET(D362,-$C$3+1,0):D362/OFFSET(D361,-$C$3+1,0):D361),"")</f>
        <v>1.0571000439251954E-4</v>
      </c>
      <c r="K362" s="19">
        <f t="shared" ca="1" si="114"/>
        <v>0.35593739823139769</v>
      </c>
      <c r="L362" s="46">
        <f t="array" aca="1" ref="L362" ca="1">IF(ROW()-ROW($C$14)&lt;$C$3,"",IF(L361="",_xlfn.VAR.P(OFFSET(E362,-$C$3+1,0):E362/OFFSET(E361,-$C$3+1,0):E361),$C$4*L361+$C$5*(1-$C$4)*(E362/E361-1)^2+(1-$C$4)*(1-$C$5)*$C$6))</f>
        <v>4.0999999999999999E-4</v>
      </c>
      <c r="M362" s="30">
        <f t="array" aca="1" ref="M362" ca="1">IF(ROW()-ROW($C$14)&gt;=$C$3,_xlfn.VAR.P(OFFSET(D362,-$C$3+1,0):D362/OFFSET(D361,-$C$3+1,0):D361)*H362^2,"")</f>
        <v>5.1814084575095844E-5</v>
      </c>
      <c r="N362" s="17">
        <f t="shared" ca="1" si="117"/>
        <v>3.5818591542490413E-4</v>
      </c>
      <c r="O362" s="18">
        <f t="shared" ca="1" si="118"/>
        <v>4.4027995195899387E-2</v>
      </c>
      <c r="P362" s="18">
        <f t="shared" ca="1" si="111"/>
        <v>2.8939854390064301E-2</v>
      </c>
      <c r="Q362" s="18">
        <f t="shared" ca="1" si="119"/>
        <v>2.7152816466319497E-2</v>
      </c>
      <c r="R362" s="39"/>
      <c r="V362" s="29">
        <v>41306</v>
      </c>
      <c r="W362" s="19">
        <f t="shared" ca="1" si="115"/>
        <v>2.552512629619752E-3</v>
      </c>
      <c r="X362" s="17">
        <f t="shared" si="116"/>
        <v>2.8939854390064301E-2</v>
      </c>
    </row>
    <row r="363" spans="3:24">
      <c r="C363" s="29">
        <v>41309</v>
      </c>
      <c r="D363" s="19">
        <f ca="1">VLOOKUP(C363,MarketData!$B$7:$C$5000,2)</f>
        <v>955.75</v>
      </c>
      <c r="E363" s="17">
        <f>VLOOKUP('Beta-GARCH'!C363,MarketData!$E$7:$F$5000,2)</f>
        <v>97.830001999999993</v>
      </c>
      <c r="F363" s="17">
        <f t="shared" ca="1" si="112"/>
        <v>122.80284730431222</v>
      </c>
      <c r="G363" s="17">
        <f t="shared" si="113"/>
        <v>137.45961043865711</v>
      </c>
      <c r="H363" s="18">
        <f t="array" aca="1" ref="H363" ca="1">IF(ROW()-ROW($C$14)&gt;=$C$3,IF($C$8,_xlfn.COVARIANCE.P(OFFSET(E363,-$C$3+1,0):E363/OFFSET(E362,-$C$3+1,0):E362,OFFSET(D363,-$C$3+1,0):D363/OFFSET(D362,-$C$3+1,0):D362)/_xlfn.VAR.P(OFFSET(D363,-$C$3+1,0):D363/OFFSET(D362,-$C$3+1,0):D362),$C$9),"")</f>
        <v>0.69137768978880865</v>
      </c>
      <c r="I363" s="19">
        <f t="array" aca="1" ref="I363" ca="1">IF(ROW()-ROW($C$14)&gt;=$C$3,_xlfn.VAR.P(OFFSET(E363,-$C$3+1,0):E363/OFFSET(E362,-$C$3+1,0):E362),"")</f>
        <v>2.0711857145707603E-4</v>
      </c>
      <c r="J363" s="19">
        <f t="array" aca="1" ref="J363" ca="1">IF(ROW()-ROW($C$14)&gt;=$C$3,_xlfn.VAR.P(OFFSET(D363,-$C$3+1,0):D363/OFFSET(D362,-$C$3+1,0):D362),"")</f>
        <v>1.0625941692229394E-4</v>
      </c>
      <c r="K363" s="19">
        <f t="shared" ca="1" si="114"/>
        <v>0.3547020900791924</v>
      </c>
      <c r="L363" s="46">
        <f t="array" aca="1" ref="L363" ca="1">IF(ROW()-ROW($C$14)&lt;$C$3,"",IF(L362="",_xlfn.VAR.P(OFFSET(E363,-$C$3+1,0):E363/OFFSET(E362,-$C$3+1,0):E362),$C$4*L362+$C$5*(1-$C$4)*(E363/E362-1)^2+(1-$C$4)*(1-$C$5)*$C$6))</f>
        <v>4.0999999999999999E-4</v>
      </c>
      <c r="M363" s="30">
        <f t="array" aca="1" ref="M363" ca="1">IF(ROW()-ROW($C$14)&gt;=$C$3,_xlfn.VAR.P(OFFSET(D363,-$C$3+1,0):D363/OFFSET(D362,-$C$3+1,0):D362)*H363^2,"")</f>
        <v>5.0792331749024245E-5</v>
      </c>
      <c r="N363" s="17">
        <f t="shared" ca="1" si="117"/>
        <v>3.5920766825097577E-4</v>
      </c>
      <c r="O363" s="18">
        <f t="shared" ca="1" si="118"/>
        <v>4.4090747095047851E-2</v>
      </c>
      <c r="P363" s="18">
        <f t="shared" ca="1" si="111"/>
        <v>-3.0571182020927568E-3</v>
      </c>
      <c r="Q363" s="18">
        <f t="shared" ca="1" si="119"/>
        <v>-1.2665188786332245E-2</v>
      </c>
      <c r="R363" s="39"/>
      <c r="V363" s="29">
        <v>41309</v>
      </c>
      <c r="W363" s="19">
        <f t="shared" ca="1" si="115"/>
        <v>1.3896992521084117E-2</v>
      </c>
      <c r="X363" s="17">
        <f t="shared" si="116"/>
        <v>-3.0571182020927568E-3</v>
      </c>
    </row>
    <row r="364" spans="3:24">
      <c r="C364" s="29">
        <v>41310</v>
      </c>
      <c r="D364" s="19">
        <f ca="1">VLOOKUP(C364,MarketData!$B$7:$C$5000,2)</f>
        <v>939.7</v>
      </c>
      <c r="E364" s="17">
        <f>VLOOKUP('Beta-GARCH'!C364,MarketData!$E$7:$F$5000,2)</f>
        <v>98.860000999999997</v>
      </c>
      <c r="F364" s="17">
        <f t="shared" ca="1" si="112"/>
        <v>120.74060749344724</v>
      </c>
      <c r="G364" s="17">
        <f t="shared" si="113"/>
        <v>138.90684807943941</v>
      </c>
      <c r="H364" s="18">
        <f t="array" aca="1" ref="H364" ca="1">IF(ROW()-ROW($C$14)&gt;=$C$3,IF($C$8,_xlfn.COVARIANCE.P(OFFSET(E364,-$C$3+1,0):E364/OFFSET(E363,-$C$3+1,0):E363,OFFSET(D364,-$C$3+1,0):D364/OFFSET(D363,-$C$3+1,0):D363)/_xlfn.VAR.P(OFFSET(D364,-$C$3+1,0):D364/OFFSET(D363,-$C$3+1,0):D363),$C$9),"")</f>
        <v>0.67654201664328284</v>
      </c>
      <c r="I364" s="19">
        <f t="array" aca="1" ref="I364" ca="1">IF(ROW()-ROW($C$14)&gt;=$C$3,_xlfn.VAR.P(OFFSET(E364,-$C$3+1,0):E364/OFFSET(E363,-$C$3+1,0):E363),"")</f>
        <v>2.0723447796503782E-4</v>
      </c>
      <c r="J364" s="19">
        <f t="array" aca="1" ref="J364" ca="1">IF(ROW()-ROW($C$14)&gt;=$C$3,_xlfn.VAR.P(OFFSET(D364,-$C$3+1,0):D364/OFFSET(D363,-$C$3+1,0):D363),"")</f>
        <v>1.0734661972246617E-4</v>
      </c>
      <c r="K364" s="19">
        <f t="shared" ca="1" si="114"/>
        <v>0.35044602278550013</v>
      </c>
      <c r="L364" s="46">
        <f t="array" aca="1" ref="L364" ca="1">IF(ROW()-ROW($C$14)&lt;$C$3,"",IF(L363="",_xlfn.VAR.P(OFFSET(E364,-$C$3+1,0):E364/OFFSET(E363,-$C$3+1,0):E363),$C$4*L363+$C$5*(1-$C$4)*(E364/E363-1)^2+(1-$C$4)*(1-$C$5)*$C$6))</f>
        <v>4.0999999999999999E-4</v>
      </c>
      <c r="M364" s="30">
        <f t="array" aca="1" ref="M364" ca="1">IF(ROW()-ROW($C$14)&gt;=$C$3,_xlfn.VAR.P(OFFSET(D364,-$C$3+1,0):D364/OFFSET(D363,-$C$3+1,0):D363)*H364^2,"")</f>
        <v>4.913352473167292E-5</v>
      </c>
      <c r="N364" s="17">
        <f t="shared" ca="1" si="117"/>
        <v>3.6086647526832708E-4</v>
      </c>
      <c r="O364" s="18">
        <f t="shared" ca="1" si="118"/>
        <v>4.4192434509301111E-2</v>
      </c>
      <c r="P364" s="18">
        <f t="shared" ca="1" si="111"/>
        <v>1.0528457313125683E-2</v>
      </c>
      <c r="Q364" s="18">
        <f t="shared" ca="1" si="119"/>
        <v>2.1889691283436638E-2</v>
      </c>
      <c r="R364" s="39"/>
      <c r="V364" s="29">
        <v>41310</v>
      </c>
      <c r="W364" s="19">
        <f t="shared" ca="1" si="115"/>
        <v>-1.6793094428459332E-2</v>
      </c>
      <c r="X364" s="17">
        <f t="shared" si="116"/>
        <v>1.0528457313125683E-2</v>
      </c>
    </row>
    <row r="365" spans="3:24">
      <c r="C365" s="29">
        <v>41311</v>
      </c>
      <c r="D365" s="19">
        <f ca="1">VLOOKUP(C365,MarketData!$B$7:$C$5000,2)</f>
        <v>968.82</v>
      </c>
      <c r="E365" s="17">
        <f>VLOOKUP('Beta-GARCH'!C365,MarketData!$E$7:$F$5000,2)</f>
        <v>102.800003</v>
      </c>
      <c r="F365" s="17">
        <f t="shared" ca="1" si="112"/>
        <v>124.48219149920354</v>
      </c>
      <c r="G365" s="17">
        <f t="shared" si="113"/>
        <v>144.44289151167334</v>
      </c>
      <c r="H365" s="18">
        <f t="array" aca="1" ref="H365" ca="1">IF(ROW()-ROW($C$14)&gt;=$C$3,IF($C$8,_xlfn.COVARIANCE.P(OFFSET(E365,-$C$3+1,0):E365/OFFSET(E364,-$C$3+1,0):E364,OFFSET(D365,-$C$3+1,0):D365/OFFSET(D364,-$C$3+1,0):D364)/_xlfn.VAR.P(OFFSET(D365,-$C$3+1,0):D365/OFFSET(D364,-$C$3+1,0):D364),$C$9),"")</f>
        <v>0.69676213358040451</v>
      </c>
      <c r="I365" s="19">
        <f t="array" aca="1" ref="I365" ca="1">IF(ROW()-ROW($C$14)&gt;=$C$3,_xlfn.VAR.P(OFFSET(E365,-$C$3+1,0):E365/OFFSET(E364,-$C$3+1,0):E364),"")</f>
        <v>2.1305758373418193E-4</v>
      </c>
      <c r="J365" s="19">
        <f t="array" aca="1" ref="J365" ca="1">IF(ROW()-ROW($C$14)&gt;=$C$3,_xlfn.VAR.P(OFFSET(D365,-$C$3+1,0):D365/OFFSET(D364,-$C$3+1,0):D364),"")</f>
        <v>1.1087800277987696E-4</v>
      </c>
      <c r="K365" s="19">
        <f t="shared" ca="1" si="114"/>
        <v>0.36260428955407603</v>
      </c>
      <c r="L365" s="46">
        <f t="array" aca="1" ref="L365" ca="1">IF(ROW()-ROW($C$14)&lt;$C$3,"",IF(L364="",_xlfn.VAR.P(OFFSET(E365,-$C$3+1,0):E365/OFFSET(E364,-$C$3+1,0):E364),$C$4*L364+$C$5*(1-$C$4)*(E365/E364-1)^2+(1-$C$4)*(1-$C$5)*$C$6))</f>
        <v>4.0999999999999999E-4</v>
      </c>
      <c r="M365" s="30">
        <f t="array" aca="1" ref="M365" ca="1">IF(ROW()-ROW($C$14)&gt;=$C$3,_xlfn.VAR.P(OFFSET(D365,-$C$3+1,0):D365/OFFSET(D364,-$C$3+1,0):D364)*H365^2,"")</f>
        <v>5.3828772355989508E-5</v>
      </c>
      <c r="N365" s="17">
        <f t="shared" ca="1" si="117"/>
        <v>3.5617122764401048E-4</v>
      </c>
      <c r="O365" s="18">
        <f t="shared" ca="1" si="118"/>
        <v>4.3903998489754979E-2</v>
      </c>
      <c r="P365" s="18">
        <f t="shared" ca="1" si="111"/>
        <v>3.9854359297447406E-2</v>
      </c>
      <c r="Q365" s="18">
        <f t="shared" ca="1" si="119"/>
        <v>1.8262666917047952E-2</v>
      </c>
      <c r="R365" s="39"/>
      <c r="V365" s="29">
        <v>41311</v>
      </c>
      <c r="W365" s="19">
        <f t="shared" ca="1" si="115"/>
        <v>3.0988613387251229E-2</v>
      </c>
      <c r="X365" s="17">
        <f t="shared" si="116"/>
        <v>3.9854359297447406E-2</v>
      </c>
    </row>
    <row r="366" spans="3:24">
      <c r="C366" s="29">
        <v>41312</v>
      </c>
      <c r="D366" s="19">
        <f ca="1">VLOOKUP(C366,MarketData!$B$7:$C$5000,2)</f>
        <v>969.18</v>
      </c>
      <c r="E366" s="17">
        <f>VLOOKUP('Beta-GARCH'!C366,MarketData!$E$7:$F$5000,2)</f>
        <v>102.800003</v>
      </c>
      <c r="F366" s="17">
        <f t="shared" ca="1" si="112"/>
        <v>124.52844734542853</v>
      </c>
      <c r="G366" s="17">
        <f t="shared" si="113"/>
        <v>144.44289151167334</v>
      </c>
      <c r="H366" s="18">
        <f t="array" aca="1" ref="H366" ca="1">IF(ROW()-ROW($C$14)&gt;=$C$3,IF($C$8,_xlfn.COVARIANCE.P(OFFSET(E366,-$C$3+1,0):E366/OFFSET(E365,-$C$3+1,0):E365,OFFSET(D366,-$C$3+1,0):D366/OFFSET(D365,-$C$3+1,0):D365)/_xlfn.VAR.P(OFFSET(D366,-$C$3+1,0):D366/OFFSET(D365,-$C$3+1,0):D365),$C$9),"")</f>
        <v>0.69495405174738367</v>
      </c>
      <c r="I366" s="19">
        <f t="array" aca="1" ref="I366" ca="1">IF(ROW()-ROW($C$14)&gt;=$C$3,_xlfn.VAR.P(OFFSET(E366,-$C$3+1,0):E366/OFFSET(E365,-$C$3+1,0):E365),"")</f>
        <v>2.1114201615861019E-4</v>
      </c>
      <c r="J366" s="19">
        <f t="array" aca="1" ref="J366" ca="1">IF(ROW()-ROW($C$14)&gt;=$C$3,_xlfn.VAR.P(OFFSET(D366,-$C$3+1,0):D366/OFFSET(D365,-$C$3+1,0):D365),"")</f>
        <v>1.1085448234634318E-4</v>
      </c>
      <c r="K366" s="19">
        <f t="shared" ca="1" si="114"/>
        <v>0.36486708359873937</v>
      </c>
      <c r="L366" s="46">
        <f t="array" aca="1" ref="L366" ca="1">IF(ROW()-ROW($C$14)&lt;$C$3,"",IF(L365="",_xlfn.VAR.P(OFFSET(E366,-$C$3+1,0):E366/OFFSET(E365,-$C$3+1,0):E365),$C$4*L365+$C$5*(1-$C$4)*(E366/E365-1)^2+(1-$C$4)*(1-$C$5)*$C$6))</f>
        <v>4.0999999999999999E-4</v>
      </c>
      <c r="M366" s="30">
        <f t="array" aca="1" ref="M366" ca="1">IF(ROW()-ROW($C$14)&gt;=$C$3,_xlfn.VAR.P(OFFSET(D366,-$C$3+1,0):D366/OFFSET(D365,-$C$3+1,0):D365)*H366^2,"")</f>
        <v>5.3538406507418725E-5</v>
      </c>
      <c r="N366" s="17">
        <f t="shared" ca="1" si="117"/>
        <v>3.5646159349258128E-4</v>
      </c>
      <c r="O366" s="18">
        <f t="shared" ca="1" si="118"/>
        <v>4.3921891042022043E-2</v>
      </c>
      <c r="P366" s="18">
        <f t="shared" ca="1" si="111"/>
        <v>0</v>
      </c>
      <c r="Q366" s="18">
        <f t="shared" ca="1" si="119"/>
        <v>-2.5823523320024302E-4</v>
      </c>
      <c r="R366" s="39"/>
      <c r="V366" s="29">
        <v>41312</v>
      </c>
      <c r="W366" s="19">
        <f t="shared" ca="1" si="115"/>
        <v>3.7158605313680759E-4</v>
      </c>
      <c r="X366" s="17">
        <f t="shared" si="116"/>
        <v>0</v>
      </c>
    </row>
    <row r="367" spans="3:24">
      <c r="C367" s="29">
        <v>41313</v>
      </c>
      <c r="D367" s="19">
        <f ca="1">VLOOKUP(C367,MarketData!$B$7:$C$5000,2)</f>
        <v>957.35</v>
      </c>
      <c r="E367" s="17">
        <f>VLOOKUP('Beta-GARCH'!C367,MarketData!$E$7:$F$5000,2)</f>
        <v>104.449997</v>
      </c>
      <c r="F367" s="17">
        <f t="shared" ca="1" si="112"/>
        <v>123.00842884309004</v>
      </c>
      <c r="G367" s="17">
        <f t="shared" si="113"/>
        <v>146.7612757274492</v>
      </c>
      <c r="H367" s="18">
        <f t="array" aca="1" ref="H367" ca="1">IF(ROW()-ROW($C$14)&gt;=$C$3,IF($C$8,_xlfn.COVARIANCE.P(OFFSET(E367,-$C$3+1,0):E367/OFFSET(E366,-$C$3+1,0):E366,OFFSET(D367,-$C$3+1,0):D367/OFFSET(D366,-$C$3+1,0):D366)/_xlfn.VAR.P(OFFSET(D367,-$C$3+1,0):D367/OFFSET(D366,-$C$3+1,0):D366),$C$9),"")</f>
        <v>0.68216653587325748</v>
      </c>
      <c r="I367" s="19">
        <f t="array" aca="1" ref="I367" ca="1">IF(ROW()-ROW($C$14)&gt;=$C$3,_xlfn.VAR.P(OFFSET(E367,-$C$3+1,0):E367/OFFSET(E366,-$C$3+1,0):E366),"")</f>
        <v>2.113946188658779E-4</v>
      </c>
      <c r="J367" s="19">
        <f t="array" aca="1" ref="J367" ca="1">IF(ROW()-ROW($C$14)&gt;=$C$3,_xlfn.VAR.P(OFFSET(D367,-$C$3+1,0):D367/OFFSET(D366,-$C$3+1,0):D366),"")</f>
        <v>1.1144967938426774E-4</v>
      </c>
      <c r="K367" s="19">
        <f t="shared" ca="1" si="114"/>
        <v>0.3596460596662</v>
      </c>
      <c r="L367" s="46">
        <f t="array" aca="1" ref="L367" ca="1">IF(ROW()-ROW($C$14)&lt;$C$3,"",IF(L366="",_xlfn.VAR.P(OFFSET(E367,-$C$3+1,0):E367/OFFSET(E366,-$C$3+1,0):E366),$C$4*L366+$C$5*(1-$C$4)*(E367/E366-1)^2+(1-$C$4)*(1-$C$5)*$C$6))</f>
        <v>4.0999999999999999E-4</v>
      </c>
      <c r="M367" s="30">
        <f t="array" aca="1" ref="M367" ca="1">IF(ROW()-ROW($C$14)&gt;=$C$3,_xlfn.VAR.P(OFFSET(D367,-$C$3+1,0):D367/OFFSET(D366,-$C$3+1,0):D366)*H367^2,"")</f>
        <v>5.1863240109139753E-5</v>
      </c>
      <c r="N367" s="17">
        <f t="shared" ca="1" si="117"/>
        <v>3.5813675989086025E-4</v>
      </c>
      <c r="O367" s="18">
        <f t="shared" ca="1" si="118"/>
        <v>4.4024974008046745E-2</v>
      </c>
      <c r="P367" s="18">
        <f t="shared" ca="1" si="111"/>
        <v>1.6050524823428169E-2</v>
      </c>
      <c r="Q367" s="18">
        <f t="shared" ca="1" si="119"/>
        <v>2.4377182533431033E-2</v>
      </c>
      <c r="R367" s="39"/>
      <c r="V367" s="29">
        <v>41313</v>
      </c>
      <c r="W367" s="19">
        <f t="shared" ca="1" si="115"/>
        <v>-1.2206194927670722E-2</v>
      </c>
      <c r="X367" s="17">
        <f t="shared" si="116"/>
        <v>1.6050524823428169E-2</v>
      </c>
    </row>
    <row r="368" spans="3:24">
      <c r="C368" s="29">
        <v>41317</v>
      </c>
      <c r="D368" s="19">
        <f ca="1">VLOOKUP(C368,MarketData!$B$7:$C$5000,2)</f>
        <v>968.5</v>
      </c>
      <c r="E368" s="17">
        <f>VLOOKUP('Beta-GARCH'!C368,MarketData!$E$7:$F$5000,2)</f>
        <v>104.83000199999999</v>
      </c>
      <c r="F368" s="17">
        <f t="shared" ca="1" si="112"/>
        <v>124.44107519144796</v>
      </c>
      <c r="G368" s="17">
        <f t="shared" si="113"/>
        <v>147.29521560475536</v>
      </c>
      <c r="H368" s="18">
        <f t="array" aca="1" ref="H368" ca="1">IF(ROW()-ROW($C$14)&gt;=$C$3,IF($C$8,_xlfn.COVARIANCE.P(OFFSET(E368,-$C$3+1,0):E368/OFFSET(E367,-$C$3+1,0):E367,OFFSET(D368,-$C$3+1,0):D368/OFFSET(D367,-$C$3+1,0):D367)/_xlfn.VAR.P(OFFSET(D368,-$C$3+1,0):D368/OFFSET(D367,-$C$3+1,0):D367),$C$9),"")</f>
        <v>0.68075178164282335</v>
      </c>
      <c r="I368" s="19">
        <f t="array" aca="1" ref="I368" ca="1">IF(ROW()-ROW($C$14)&gt;=$C$3,_xlfn.VAR.P(OFFSET(E368,-$C$3+1,0):E368/OFFSET(E367,-$C$3+1,0):E367),"")</f>
        <v>2.1140253663478901E-4</v>
      </c>
      <c r="J368" s="19">
        <f t="array" aca="1" ref="J368" ca="1">IF(ROW()-ROW($C$14)&gt;=$C$3,_xlfn.VAR.P(OFFSET(D368,-$C$3+1,0):D368/OFFSET(D367,-$C$3+1,0):D367),"")</f>
        <v>1.1185749660107081E-4</v>
      </c>
      <c r="K368" s="19">
        <f t="shared" ca="1" si="114"/>
        <v>0.36019998299658063</v>
      </c>
      <c r="L368" s="46">
        <f t="array" aca="1" ref="L368" ca="1">IF(ROW()-ROW($C$14)&lt;$C$3,"",IF(L367="",_xlfn.VAR.P(OFFSET(E368,-$C$3+1,0):E368/OFFSET(E367,-$C$3+1,0):E367),$C$4*L367+$C$5*(1-$C$4)*(E368/E367-1)^2+(1-$C$4)*(1-$C$5)*$C$6))</f>
        <v>4.0999999999999999E-4</v>
      </c>
      <c r="M368" s="30">
        <f t="array" aca="1" ref="M368" ca="1">IF(ROW()-ROW($C$14)&gt;=$C$3,_xlfn.VAR.P(OFFSET(D368,-$C$3+1,0):D368/OFFSET(D367,-$C$3+1,0):D367)*H368^2,"")</f>
        <v>5.1837335328544532E-5</v>
      </c>
      <c r="N368" s="17">
        <f t="shared" ca="1" si="117"/>
        <v>3.5816266467145544E-4</v>
      </c>
      <c r="O368" s="18">
        <f t="shared" ca="1" si="118"/>
        <v>4.4026566188462082E-2</v>
      </c>
      <c r="P368" s="18">
        <f t="shared" ca="1" si="111"/>
        <v>3.6381523304400698E-3</v>
      </c>
      <c r="Q368" s="18">
        <f t="shared" ca="1" si="119"/>
        <v>-4.2903820251430792E-3</v>
      </c>
      <c r="R368" s="39"/>
      <c r="V368" s="29">
        <v>41317</v>
      </c>
      <c r="W368" s="19">
        <f t="shared" ca="1" si="115"/>
        <v>1.1646733169687229E-2</v>
      </c>
      <c r="X368" s="17">
        <f t="shared" si="116"/>
        <v>3.6381523304400698E-3</v>
      </c>
    </row>
    <row r="369" spans="3:24">
      <c r="C369" s="29">
        <v>41318</v>
      </c>
      <c r="D369" s="19">
        <f ca="1">VLOOKUP(C369,MarketData!$B$7:$C$5000,2)</f>
        <v>957.02</v>
      </c>
      <c r="E369" s="17">
        <f>VLOOKUP('Beta-GARCH'!C369,MarketData!$E$7:$F$5000,2)</f>
        <v>104.209999</v>
      </c>
      <c r="F369" s="17">
        <f t="shared" ca="1" si="112"/>
        <v>122.96602765071711</v>
      </c>
      <c r="G369" s="17">
        <f t="shared" si="113"/>
        <v>146.42405778907016</v>
      </c>
      <c r="H369" s="18">
        <f t="array" aca="1" ref="H369" ca="1">IF(ROW()-ROW($C$14)&gt;=$C$3,IF($C$8,_xlfn.COVARIANCE.P(OFFSET(E369,-$C$3+1,0):E369/OFFSET(E368,-$C$3+1,0):E368,OFFSET(D369,-$C$3+1,0):D369/OFFSET(D368,-$C$3+1,0):D368)/_xlfn.VAR.P(OFFSET(D369,-$C$3+1,0):D369/OFFSET(D368,-$C$3+1,0):D368),$C$9),"")</f>
        <v>0.67718216090659933</v>
      </c>
      <c r="I369" s="19">
        <f t="array" aca="1" ref="I369" ca="1">IF(ROW()-ROW($C$14)&gt;=$C$3,_xlfn.VAR.P(OFFSET(E369,-$C$3+1,0):E369/OFFSET(E368,-$C$3+1,0):E368),"")</f>
        <v>2.1072862507902706E-4</v>
      </c>
      <c r="J369" s="19">
        <f t="array" aca="1" ref="J369" ca="1">IF(ROW()-ROW($C$14)&gt;=$C$3,_xlfn.VAR.P(OFFSET(D369,-$C$3+1,0):D369/OFFSET(D368,-$C$3+1,0):D368),"")</f>
        <v>1.1202308239047742E-4</v>
      </c>
      <c r="K369" s="19">
        <f t="shared" ca="1" si="114"/>
        <v>0.35998921824765207</v>
      </c>
      <c r="L369" s="46">
        <f t="array" aca="1" ref="L369" ca="1">IF(ROW()-ROW($C$14)&lt;$C$3,"",IF(L368="",_xlfn.VAR.P(OFFSET(E369,-$C$3+1,0):E369/OFFSET(E368,-$C$3+1,0):E368),$C$4*L368+$C$5*(1-$C$4)*(E369/E368-1)^2+(1-$C$4)*(1-$C$5)*$C$6))</f>
        <v>4.0999999999999999E-4</v>
      </c>
      <c r="M369" s="30">
        <f t="array" aca="1" ref="M369" ca="1">IF(ROW()-ROW($C$14)&gt;=$C$3,_xlfn.VAR.P(OFFSET(D369,-$C$3+1,0):D369/OFFSET(D368,-$C$3+1,0):D368)*H369^2,"")</f>
        <v>5.1371061076501997E-5</v>
      </c>
      <c r="N369" s="17">
        <f t="shared" ca="1" si="117"/>
        <v>3.5862893892349797E-4</v>
      </c>
      <c r="O369" s="18">
        <f t="shared" ca="1" si="118"/>
        <v>4.4055214871511018E-2</v>
      </c>
      <c r="P369" s="18">
        <f t="shared" ca="1" si="111"/>
        <v>-5.9143660037324075E-3</v>
      </c>
      <c r="Q369" s="18">
        <f t="shared" ca="1" si="119"/>
        <v>2.1125325065492005E-3</v>
      </c>
      <c r="R369" s="39"/>
      <c r="V369" s="29">
        <v>41318</v>
      </c>
      <c r="W369" s="19">
        <f t="shared" ca="1" si="115"/>
        <v>-1.1853381517811012E-2</v>
      </c>
      <c r="X369" s="17">
        <f t="shared" si="116"/>
        <v>-5.9143660037324075E-3</v>
      </c>
    </row>
    <row r="370" spans="3:24">
      <c r="C370" s="29">
        <v>41319</v>
      </c>
      <c r="D370" s="19">
        <f ca="1">VLOOKUP(C370,MarketData!$B$7:$C$5000,2)</f>
        <v>954.88</v>
      </c>
      <c r="E370" s="17">
        <f>VLOOKUP('Beta-GARCH'!C370,MarketData!$E$7:$F$5000,2)</f>
        <v>102.639999</v>
      </c>
      <c r="F370" s="17">
        <f t="shared" ca="1" si="112"/>
        <v>122.69106234260178</v>
      </c>
      <c r="G370" s="17">
        <f t="shared" si="113"/>
        <v>144.21807205895956</v>
      </c>
      <c r="H370" s="18">
        <f t="array" aca="1" ref="H370" ca="1">IF(ROW()-ROW($C$14)&gt;=$C$3,IF($C$8,_xlfn.COVARIANCE.P(OFFSET(E370,-$C$3+1,0):E370/OFFSET(E369,-$C$3+1,0):E369,OFFSET(D370,-$C$3+1,0):D370/OFFSET(D369,-$C$3+1,0):D369)/_xlfn.VAR.P(OFFSET(D370,-$C$3+1,0):D370/OFFSET(D369,-$C$3+1,0):D369),$C$9),"")</f>
        <v>0.67657833572144044</v>
      </c>
      <c r="I370" s="19">
        <f t="array" aca="1" ref="I370" ca="1">IF(ROW()-ROW($C$14)&gt;=$C$3,_xlfn.VAR.P(OFFSET(E370,-$C$3+1,0):E370/OFFSET(E369,-$C$3+1,0):E369),"")</f>
        <v>2.0963069636772218E-4</v>
      </c>
      <c r="J370" s="19">
        <f t="array" aca="1" ref="J370" ca="1">IF(ROW()-ROW($C$14)&gt;=$C$3,_xlfn.VAR.P(OFFSET(D370,-$C$3+1,0):D370/OFFSET(D369,-$C$3+1,0):D369),"")</f>
        <v>1.1202927932712417E-4</v>
      </c>
      <c r="K370" s="19">
        <f t="shared" ca="1" si="114"/>
        <v>0.36157196761995208</v>
      </c>
      <c r="L370" s="46">
        <f t="array" aca="1" ref="L370" ca="1">IF(ROW()-ROW($C$14)&lt;$C$3,"",IF(L369="",_xlfn.VAR.P(OFFSET(E370,-$C$3+1,0):E370/OFFSET(E369,-$C$3+1,0):E369),$C$4*L369+$C$5*(1-$C$4)*(E370/E369-1)^2+(1-$C$4)*(1-$C$5)*$C$6))</f>
        <v>4.0999999999999999E-4</v>
      </c>
      <c r="M370" s="30">
        <f t="array" aca="1" ref="M370" ca="1">IF(ROW()-ROW($C$14)&gt;=$C$3,_xlfn.VAR.P(OFFSET(D370,-$C$3+1,0):D370/OFFSET(D369,-$C$3+1,0):D369)*H370^2,"")</f>
        <v>5.1282326222551171E-5</v>
      </c>
      <c r="N370" s="17">
        <f t="shared" ca="1" si="117"/>
        <v>3.5871767377744881E-4</v>
      </c>
      <c r="O370" s="18">
        <f t="shared" ca="1" si="118"/>
        <v>4.4060664782058639E-2</v>
      </c>
      <c r="P370" s="18">
        <f t="shared" ca="1" si="111"/>
        <v>-1.5065732799786291E-2</v>
      </c>
      <c r="Q370" s="18">
        <f t="shared" ca="1" si="119"/>
        <v>-1.3552830625909151E-2</v>
      </c>
      <c r="R370" s="39"/>
      <c r="V370" s="29">
        <v>41319</v>
      </c>
      <c r="W370" s="19">
        <f t="shared" ca="1" si="115"/>
        <v>-2.2361079183298438E-3</v>
      </c>
      <c r="X370" s="17">
        <f t="shared" si="116"/>
        <v>-1.5065732799786291E-2</v>
      </c>
    </row>
    <row r="371" spans="3:24">
      <c r="C371" s="29">
        <v>41320</v>
      </c>
      <c r="D371" s="19">
        <f ca="1">VLOOKUP(C371,MarketData!$B$7:$C$5000,2)</f>
        <v>942.41</v>
      </c>
      <c r="E371" s="17">
        <f>VLOOKUP('Beta-GARCH'!C371,MarketData!$E$7:$F$5000,2)</f>
        <v>102.599998</v>
      </c>
      <c r="F371" s="17">
        <f t="shared" ca="1" si="112"/>
        <v>121.08881122475215</v>
      </c>
      <c r="G371" s="17">
        <f t="shared" si="113"/>
        <v>144.1618671957811</v>
      </c>
      <c r="H371" s="18">
        <f t="array" aca="1" ref="H371" ca="1">IF(ROW()-ROW($C$14)&gt;=$C$3,IF($C$8,_xlfn.COVARIANCE.P(OFFSET(E371,-$C$3+1,0):E371/OFFSET(E370,-$C$3+1,0):E370,OFFSET(D371,-$C$3+1,0):D371/OFFSET(D370,-$C$3+1,0):D370)/_xlfn.VAR.P(OFFSET(D371,-$C$3+1,0):D371/OFFSET(D370,-$C$3+1,0):D370),$C$9),"")</f>
        <v>0.66892079624711664</v>
      </c>
      <c r="I371" s="19">
        <f t="array" aca="1" ref="I371" ca="1">IF(ROW()-ROW($C$14)&gt;=$C$3,_xlfn.VAR.P(OFFSET(E371,-$C$3+1,0):E371/OFFSET(E370,-$C$3+1,0):E370),"")</f>
        <v>2.0849077102742493E-4</v>
      </c>
      <c r="J371" s="19">
        <f t="array" aca="1" ref="J371" ca="1">IF(ROW()-ROW($C$14)&gt;=$C$3,_xlfn.VAR.P(OFFSET(D371,-$C$3+1,0):D371/OFFSET(D370,-$C$3+1,0):D370),"")</f>
        <v>1.1226818109690251E-4</v>
      </c>
      <c r="K371" s="19">
        <f t="shared" ca="1" si="114"/>
        <v>0.36020069724178355</v>
      </c>
      <c r="L371" s="46">
        <f t="array" aca="1" ref="L371" ca="1">IF(ROW()-ROW($C$14)&lt;$C$3,"",IF(L370="",_xlfn.VAR.P(OFFSET(E371,-$C$3+1,0):E371/OFFSET(E370,-$C$3+1,0):E370),$C$4*L370+$C$5*(1-$C$4)*(E371/E370-1)^2+(1-$C$4)*(1-$C$5)*$C$6))</f>
        <v>4.0999999999999999E-4</v>
      </c>
      <c r="M371" s="30">
        <f t="array" aca="1" ref="M371" ca="1">IF(ROW()-ROW($C$14)&gt;=$C$3,_xlfn.VAR.P(OFFSET(D371,-$C$3+1,0):D371/OFFSET(D370,-$C$3+1,0):D370)*H371^2,"")</f>
        <v>5.0234962526213119E-5</v>
      </c>
      <c r="N371" s="17">
        <f t="shared" ca="1" si="117"/>
        <v>3.5976503747378689E-4</v>
      </c>
      <c r="O371" s="18">
        <f t="shared" ca="1" si="118"/>
        <v>4.4124940824803872E-2</v>
      </c>
      <c r="P371" s="18">
        <f t="shared" ca="1" si="111"/>
        <v>-3.8972135999337798E-4</v>
      </c>
      <c r="Q371" s="18">
        <f t="shared" ca="1" si="119"/>
        <v>8.3458708916000629E-3</v>
      </c>
      <c r="R371" s="39"/>
      <c r="V371" s="29">
        <v>41320</v>
      </c>
      <c r="W371" s="19">
        <f t="shared" ca="1" si="115"/>
        <v>-1.3059232573726542E-2</v>
      </c>
      <c r="X371" s="17">
        <f t="shared" si="116"/>
        <v>-3.8972135999337798E-4</v>
      </c>
    </row>
    <row r="372" spans="3:24">
      <c r="C372" s="29">
        <v>41323</v>
      </c>
      <c r="D372" s="19">
        <f ca="1">VLOOKUP(C372,MarketData!$B$7:$C$5000,2)</f>
        <v>962.69</v>
      </c>
      <c r="E372" s="17">
        <f>VLOOKUP('Beta-GARCH'!C372,MarketData!$E$7:$F$5000,2)</f>
        <v>102.599998</v>
      </c>
      <c r="F372" s="17">
        <f t="shared" ca="1" si="112"/>
        <v>123.694557228761</v>
      </c>
      <c r="G372" s="17">
        <f t="shared" si="113"/>
        <v>144.1618671957811</v>
      </c>
      <c r="H372" s="18">
        <f t="array" aca="1" ref="H372" ca="1">IF(ROW()-ROW($C$14)&gt;=$C$3,IF($C$8,_xlfn.COVARIANCE.P(OFFSET(E372,-$C$3+1,0):E372/OFFSET(E371,-$C$3+1,0):E371,OFFSET(D372,-$C$3+1,0):D372/OFFSET(D371,-$C$3+1,0):D371)/_xlfn.VAR.P(OFFSET(D372,-$C$3+1,0):D372/OFFSET(D371,-$C$3+1,0):D371),$C$9),"")</f>
        <v>0.65849507067294166</v>
      </c>
      <c r="I372" s="19">
        <f t="array" aca="1" ref="I372" ca="1">IF(ROW()-ROW($C$14)&gt;=$C$3,_xlfn.VAR.P(OFFSET(E372,-$C$3+1,0):E372/OFFSET(E371,-$C$3+1,0):E371),"")</f>
        <v>2.0845593809013991E-4</v>
      </c>
      <c r="J372" s="19">
        <f t="array" aca="1" ref="J372" ca="1">IF(ROW()-ROW($C$14)&gt;=$C$3,_xlfn.VAR.P(OFFSET(D372,-$C$3+1,0):D372/OFFSET(D371,-$C$3+1,0):D371),"")</f>
        <v>1.1395184520845809E-4</v>
      </c>
      <c r="K372" s="19">
        <f t="shared" ca="1" si="114"/>
        <v>0.3599644560444642</v>
      </c>
      <c r="L372" s="46">
        <f t="array" aca="1" ref="L372" ca="1">IF(ROW()-ROW($C$14)&lt;$C$3,"",IF(L371="",_xlfn.VAR.P(OFFSET(E372,-$C$3+1,0):E372/OFFSET(E371,-$C$3+1,0):E371),$C$4*L371+$C$5*(1-$C$4)*(E372/E371-1)^2+(1-$C$4)*(1-$C$5)*$C$6))</f>
        <v>4.0999999999999999E-4</v>
      </c>
      <c r="M372" s="30">
        <f t="array" aca="1" ref="M372" ca="1">IF(ROW()-ROW($C$14)&gt;=$C$3,_xlfn.VAR.P(OFFSET(D372,-$C$3+1,0):D372/OFFSET(D371,-$C$3+1,0):D371)*H372^2,"")</f>
        <v>4.9411315747023496E-5</v>
      </c>
      <c r="N372" s="17">
        <f t="shared" ca="1" si="117"/>
        <v>3.605886842529765E-4</v>
      </c>
      <c r="O372" s="18">
        <f t="shared" ca="1" si="118"/>
        <v>4.4175421811340917E-2</v>
      </c>
      <c r="P372" s="18">
        <f t="shared" ca="1" si="111"/>
        <v>0</v>
      </c>
      <c r="Q372" s="18">
        <f t="shared" ca="1" si="119"/>
        <v>-1.4170350519675426E-2</v>
      </c>
      <c r="R372" s="39"/>
      <c r="V372" s="29">
        <v>41323</v>
      </c>
      <c r="W372" s="19">
        <f t="shared" ca="1" si="115"/>
        <v>2.1519296272323185E-2</v>
      </c>
      <c r="X372" s="17">
        <f t="shared" si="116"/>
        <v>0</v>
      </c>
    </row>
    <row r="373" spans="3:24">
      <c r="C373" s="29">
        <v>41324</v>
      </c>
      <c r="D373" s="19">
        <f ca="1">VLOOKUP(C373,MarketData!$B$7:$C$5000,2)</f>
        <v>963.61</v>
      </c>
      <c r="E373" s="17">
        <f>VLOOKUP('Beta-GARCH'!C373,MarketData!$E$7:$F$5000,2)</f>
        <v>102.519997</v>
      </c>
      <c r="F373" s="17">
        <f t="shared" ca="1" si="112"/>
        <v>123.81276661355824</v>
      </c>
      <c r="G373" s="17">
        <f t="shared" si="113"/>
        <v>144.04945887451069</v>
      </c>
      <c r="H373" s="18">
        <f t="array" aca="1" ref="H373" ca="1">IF(ROW()-ROW($C$14)&gt;=$C$3,IF($C$8,_xlfn.COVARIANCE.P(OFFSET(E373,-$C$3+1,0):E373/OFFSET(E372,-$C$3+1,0):E372,OFFSET(D373,-$C$3+1,0):D373/OFFSET(D372,-$C$3+1,0):D372)/_xlfn.VAR.P(OFFSET(D373,-$C$3+1,0):D373/OFFSET(D372,-$C$3+1,0):D372),$C$9),"")</f>
        <v>0.65121136821482994</v>
      </c>
      <c r="I373" s="19">
        <f t="array" aca="1" ref="I373" ca="1">IF(ROW()-ROW($C$14)&gt;=$C$3,_xlfn.VAR.P(OFFSET(E373,-$C$3+1,0):E373/OFFSET(E372,-$C$3+1,0):E372),"")</f>
        <v>2.0443353549906513E-4</v>
      </c>
      <c r="J373" s="19">
        <f t="array" aca="1" ref="J373" ca="1">IF(ROW()-ROW($C$14)&gt;=$C$3,_xlfn.VAR.P(OFFSET(D373,-$C$3+1,0):D373/OFFSET(D372,-$C$3+1,0):D372),"")</f>
        <v>1.1371080518128332E-4</v>
      </c>
      <c r="K373" s="19">
        <f t="shared" ca="1" si="114"/>
        <v>0.36221928482595811</v>
      </c>
      <c r="L373" s="46">
        <f t="array" aca="1" ref="L373" ca="1">IF(ROW()-ROW($C$14)&lt;$C$3,"",IF(L372="",_xlfn.VAR.P(OFFSET(E373,-$C$3+1,0):E373/OFFSET(E372,-$C$3+1,0):E372),$C$4*L372+$C$5*(1-$C$4)*(E373/E372-1)^2+(1-$C$4)*(1-$C$5)*$C$6))</f>
        <v>4.0999999999999999E-4</v>
      </c>
      <c r="M373" s="30">
        <f t="array" aca="1" ref="M373" ca="1">IF(ROW()-ROW($C$14)&gt;=$C$3,_xlfn.VAR.P(OFFSET(D373,-$C$3+1,0):D373/OFFSET(D372,-$C$3+1,0):D372)*H373^2,"")</f>
        <v>4.8222051401403621E-5</v>
      </c>
      <c r="N373" s="17">
        <f t="shared" ca="1" si="117"/>
        <v>3.6177794859859635E-4</v>
      </c>
      <c r="O373" s="18">
        <f t="shared" ca="1" si="118"/>
        <v>4.4248209741174917E-2</v>
      </c>
      <c r="P373" s="18">
        <f t="shared" ca="1" si="111"/>
        <v>-7.7973685730481357E-4</v>
      </c>
      <c r="Q373" s="18">
        <f t="shared" ca="1" si="119"/>
        <v>-1.4020705875373639E-3</v>
      </c>
      <c r="R373" s="39"/>
      <c r="V373" s="29">
        <v>41324</v>
      </c>
      <c r="W373" s="19">
        <f t="shared" ca="1" si="115"/>
        <v>9.5565550696474766E-4</v>
      </c>
      <c r="X373" s="17">
        <f t="shared" si="116"/>
        <v>-7.7973685730481357E-4</v>
      </c>
    </row>
    <row r="374" spans="3:24">
      <c r="C374" s="29">
        <v>41325</v>
      </c>
      <c r="D374" s="19">
        <f ca="1">VLOOKUP(C374,MarketData!$B$7:$C$5000,2)</f>
        <v>973.7</v>
      </c>
      <c r="E374" s="17">
        <f>VLOOKUP('Beta-GARCH'!C374,MarketData!$E$7:$F$5000,2)</f>
        <v>102.589996</v>
      </c>
      <c r="F374" s="17">
        <f t="shared" ca="1" si="112"/>
        <v>125.10921519247586</v>
      </c>
      <c r="G374" s="17">
        <f t="shared" si="113"/>
        <v>144.14781352108523</v>
      </c>
      <c r="H374" s="18">
        <f t="array" aca="1" ref="H374" ca="1">IF(ROW()-ROW($C$14)&gt;=$C$3,IF($C$8,_xlfn.COVARIANCE.P(OFFSET(E374,-$C$3+1,0):E374/OFFSET(E373,-$C$3+1,0):E373,OFFSET(D374,-$C$3+1,0):D374/OFFSET(D373,-$C$3+1,0):D373)/_xlfn.VAR.P(OFFSET(D374,-$C$3+1,0):D374/OFFSET(D373,-$C$3+1,0):D373),$C$9),"")</f>
        <v>0.64865530890443523</v>
      </c>
      <c r="I374" s="19">
        <f t="array" aca="1" ref="I374" ca="1">IF(ROW()-ROW($C$14)&gt;=$C$3,_xlfn.VAR.P(OFFSET(E374,-$C$3+1,0):E374/OFFSET(E373,-$C$3+1,0):E373),"")</f>
        <v>2.0431531833142467E-4</v>
      </c>
      <c r="J374" s="19">
        <f t="array" aca="1" ref="J374" ca="1">IF(ROW()-ROW($C$14)&gt;=$C$3,_xlfn.VAR.P(OFFSET(D374,-$C$3+1,0):D374/OFFSET(D373,-$C$3+1,0):D373),"")</f>
        <v>1.1404965617211906E-4</v>
      </c>
      <c r="K374" s="19">
        <f t="shared" ca="1" si="114"/>
        <v>0.36208207763828837</v>
      </c>
      <c r="L374" s="46">
        <f t="array" aca="1" ref="L374" ca="1">IF(ROW()-ROW($C$14)&lt;$C$3,"",IF(L373="",_xlfn.VAR.P(OFFSET(E374,-$C$3+1,0):E374/OFFSET(E373,-$C$3+1,0):E373),$C$4*L373+$C$5*(1-$C$4)*(E374/E373-1)^2+(1-$C$4)*(1-$C$5)*$C$6))</f>
        <v>4.0999999999999999E-4</v>
      </c>
      <c r="M374" s="30">
        <f t="array" aca="1" ref="M374" ca="1">IF(ROW()-ROW($C$14)&gt;=$C$3,_xlfn.VAR.P(OFFSET(D374,-$C$3+1,0):D374/OFFSET(D373,-$C$3+1,0):D373)*H374^2,"")</f>
        <v>4.7986815932401611E-5</v>
      </c>
      <c r="N374" s="17">
        <f t="shared" ca="1" si="117"/>
        <v>3.6201318406759841E-4</v>
      </c>
      <c r="O374" s="18">
        <f t="shared" ca="1" si="118"/>
        <v>4.4262592951878517E-2</v>
      </c>
      <c r="P374" s="18">
        <f t="shared" ca="1" si="111"/>
        <v>6.8278386703424232E-4</v>
      </c>
      <c r="Q374" s="18">
        <f t="shared" ca="1" si="119"/>
        <v>-6.1093125898785327E-3</v>
      </c>
      <c r="R374" s="39"/>
      <c r="V374" s="29">
        <v>41325</v>
      </c>
      <c r="W374" s="19">
        <f t="shared" ca="1" si="115"/>
        <v>1.0471041188862662E-2</v>
      </c>
      <c r="X374" s="17">
        <f t="shared" si="116"/>
        <v>6.8278386703424232E-4</v>
      </c>
    </row>
    <row r="375" spans="3:24">
      <c r="C375" s="29">
        <v>41326</v>
      </c>
      <c r="D375" s="19">
        <f ca="1">VLOOKUP(C375,MarketData!$B$7:$C$5000,2)</f>
        <v>962.86</v>
      </c>
      <c r="E375" s="17">
        <f>VLOOKUP('Beta-GARCH'!C375,MarketData!$E$7:$F$5000,2)</f>
        <v>101.099998</v>
      </c>
      <c r="F375" s="17">
        <f t="shared" ca="1" si="112"/>
        <v>123.71640026725613</v>
      </c>
      <c r="G375" s="17">
        <f t="shared" si="113"/>
        <v>142.0542375173315</v>
      </c>
      <c r="H375" s="18">
        <f t="array" aca="1" ref="H375" ca="1">IF(ROW()-ROW($C$14)&gt;=$C$3,IF($C$8,_xlfn.COVARIANCE.P(OFFSET(E375,-$C$3+1,0):E375/OFFSET(E374,-$C$3+1,0):E374,OFFSET(D375,-$C$3+1,0):D375/OFFSET(D374,-$C$3+1,0):D374)/_xlfn.VAR.P(OFFSET(D375,-$C$3+1,0):D375/OFFSET(D374,-$C$3+1,0):D374),$C$9),"")</f>
        <v>0.65013507169864604</v>
      </c>
      <c r="I375" s="19">
        <f t="array" aca="1" ref="I375" ca="1">IF(ROW()-ROW($C$14)&gt;=$C$3,_xlfn.VAR.P(OFFSET(E375,-$C$3+1,0):E375/OFFSET(E374,-$C$3+1,0):E374),"")</f>
        <v>2.0463970413747771E-4</v>
      </c>
      <c r="J375" s="19">
        <f t="array" aca="1" ref="J375" ca="1">IF(ROW()-ROW($C$14)&gt;=$C$3,_xlfn.VAR.P(OFFSET(D375,-$C$3+1,0):D375/OFFSET(D374,-$C$3+1,0):D374),"")</f>
        <v>1.1449667548634044E-4</v>
      </c>
      <c r="K375" s="19">
        <f t="shared" ca="1" si="114"/>
        <v>0.36375299036085695</v>
      </c>
      <c r="L375" s="46">
        <f t="array" aca="1" ref="L375" ca="1">IF(ROW()-ROW($C$14)&lt;$C$3,"",IF(L374="",_xlfn.VAR.P(OFFSET(E375,-$C$3+1,0):E375/OFFSET(E374,-$C$3+1,0):E374),$C$4*L374+$C$5*(1-$C$4)*(E375/E374-1)^2+(1-$C$4)*(1-$C$5)*$C$6))</f>
        <v>4.0999999999999999E-4</v>
      </c>
      <c r="M375" s="30">
        <f t="array" aca="1" ref="M375" ca="1">IF(ROW()-ROW($C$14)&gt;=$C$3,_xlfn.VAR.P(OFFSET(D375,-$C$3+1,0):D375/OFFSET(D374,-$C$3+1,0):D374)*H375^2,"")</f>
        <v>4.8394952320479282E-5</v>
      </c>
      <c r="N375" s="17">
        <f t="shared" ca="1" si="117"/>
        <v>3.6160504767952068E-4</v>
      </c>
      <c r="O375" s="18">
        <f t="shared" ca="1" si="118"/>
        <v>4.4237634925230085E-2</v>
      </c>
      <c r="P375" s="18">
        <f t="shared" ca="1" si="111"/>
        <v>-1.4523813803443364E-2</v>
      </c>
      <c r="Q375" s="18">
        <f t="shared" ca="1" si="119"/>
        <v>-7.28599499147526E-3</v>
      </c>
      <c r="R375" s="39"/>
      <c r="V375" s="29">
        <v>41326</v>
      </c>
      <c r="W375" s="19">
        <f t="shared" ca="1" si="115"/>
        <v>-1.1132792441203687E-2</v>
      </c>
      <c r="X375" s="17">
        <f t="shared" si="116"/>
        <v>-1.4523813803443364E-2</v>
      </c>
    </row>
    <row r="376" spans="3:24">
      <c r="C376" s="29">
        <v>41327</v>
      </c>
      <c r="D376" s="19">
        <f ca="1">VLOOKUP(C376,MarketData!$B$7:$C$5000,2)</f>
        <v>963.48</v>
      </c>
      <c r="E376" s="17">
        <f>VLOOKUP('Beta-GARCH'!C376,MarketData!$E$7:$F$5000,2)</f>
        <v>102.339996</v>
      </c>
      <c r="F376" s="17">
        <f t="shared" ca="1" si="112"/>
        <v>123.79606311353254</v>
      </c>
      <c r="G376" s="17">
        <f t="shared" si="113"/>
        <v>143.79654190801028</v>
      </c>
      <c r="H376" s="18">
        <f t="array" aca="1" ref="H376" ca="1">IF(ROW()-ROW($C$14)&gt;=$C$3,IF($C$8,_xlfn.COVARIANCE.P(OFFSET(E376,-$C$3+1,0):E376/OFFSET(E375,-$C$3+1,0):E375,OFFSET(D376,-$C$3+1,0):D376/OFFSET(D375,-$C$3+1,0):D375)/_xlfn.VAR.P(OFFSET(D376,-$C$3+1,0):D376/OFFSET(D375,-$C$3+1,0):D375),$C$9),"")</f>
        <v>0.63746463840755729</v>
      </c>
      <c r="I376" s="19">
        <f t="array" aca="1" ref="I376" ca="1">IF(ROW()-ROW($C$14)&gt;=$C$3,_xlfn.VAR.P(OFFSET(E376,-$C$3+1,0):E376/OFFSET(E375,-$C$3+1,0):E375),"")</f>
        <v>2.0132849113594275E-4</v>
      </c>
      <c r="J376" s="19">
        <f t="array" aca="1" ref="J376" ca="1">IF(ROW()-ROW($C$14)&gt;=$C$3,_xlfn.VAR.P(OFFSET(D376,-$C$3+1,0):D376/OFFSET(D375,-$C$3+1,0):D375),"")</f>
        <v>1.129536949515588E-4</v>
      </c>
      <c r="K376" s="19">
        <f t="shared" ca="1" si="114"/>
        <v>0.35764429516572399</v>
      </c>
      <c r="L376" s="46">
        <f t="array" aca="1" ref="L376" ca="1">IF(ROW()-ROW($C$14)&lt;$C$3,"",IF(L375="",_xlfn.VAR.P(OFFSET(E376,-$C$3+1,0):E376/OFFSET(E375,-$C$3+1,0):E375),$C$4*L375+$C$5*(1-$C$4)*(E376/E375-1)^2+(1-$C$4)*(1-$C$5)*$C$6))</f>
        <v>4.0999999999999999E-4</v>
      </c>
      <c r="M376" s="30">
        <f t="array" aca="1" ref="M376" ca="1">IF(ROW()-ROW($C$14)&gt;=$C$3,_xlfn.VAR.P(OFFSET(D376,-$C$3+1,0):D376/OFFSET(D375,-$C$3+1,0):D375)*H376^2,"")</f>
        <v>4.5899995096428647E-5</v>
      </c>
      <c r="N376" s="17">
        <f t="shared" ca="1" si="117"/>
        <v>3.6410000490357132E-4</v>
      </c>
      <c r="O376" s="18">
        <f t="shared" ca="1" si="118"/>
        <v>4.4389985231857138E-2</v>
      </c>
      <c r="P376" s="18">
        <f t="shared" ca="1" si="111"/>
        <v>1.2265064535411652E-2</v>
      </c>
      <c r="Q376" s="18">
        <f t="shared" ca="1" si="119"/>
        <v>1.1854591490719078E-2</v>
      </c>
      <c r="R376" s="39"/>
      <c r="V376" s="29">
        <v>41327</v>
      </c>
      <c r="W376" s="19">
        <f t="shared" ca="1" si="115"/>
        <v>6.4391500321958617E-4</v>
      </c>
      <c r="X376" s="17">
        <f t="shared" si="116"/>
        <v>1.2265064535411652E-2</v>
      </c>
    </row>
    <row r="377" spans="3:24">
      <c r="C377" s="29">
        <v>41330</v>
      </c>
      <c r="D377" s="19">
        <f ca="1">VLOOKUP(C377,MarketData!$B$7:$C$5000,2)</f>
        <v>980.7</v>
      </c>
      <c r="E377" s="17">
        <f>VLOOKUP('Beta-GARCH'!C377,MarketData!$E$7:$F$5000,2)</f>
        <v>99.419998000000007</v>
      </c>
      <c r="F377" s="17">
        <f t="shared" ca="1" si="112"/>
        <v>126.00863442462881</v>
      </c>
      <c r="G377" s="17">
        <f t="shared" si="113"/>
        <v>139.69369227746793</v>
      </c>
      <c r="H377" s="18">
        <f t="array" aca="1" ref="H377" ca="1">IF(ROW()-ROW($C$14)&gt;=$C$3,IF($C$8,_xlfn.COVARIANCE.P(OFFSET(E377,-$C$3+1,0):E377/OFFSET(E376,-$C$3+1,0):E376,OFFSET(D377,-$C$3+1,0):D377/OFFSET(D376,-$C$3+1,0):D376)/_xlfn.VAR.P(OFFSET(D377,-$C$3+1,0):D377/OFFSET(D376,-$C$3+1,0):D376),$C$9),"")</f>
        <v>0.6157625065755139</v>
      </c>
      <c r="I377" s="19">
        <f t="array" aca="1" ref="I377" ca="1">IF(ROW()-ROW($C$14)&gt;=$C$3,_xlfn.VAR.P(OFFSET(E377,-$C$3+1,0):E377/OFFSET(E376,-$C$3+1,0):E376),"")</f>
        <v>2.0415539460496066E-4</v>
      </c>
      <c r="J377" s="19">
        <f t="array" aca="1" ref="J377" ca="1">IF(ROW()-ROW($C$14)&gt;=$C$3,_xlfn.VAR.P(OFFSET(D377,-$C$3+1,0):D377/OFFSET(D376,-$C$3+1,0):D376),"")</f>
        <v>1.1403747293821579E-4</v>
      </c>
      <c r="K377" s="19">
        <f t="shared" ca="1" si="114"/>
        <v>0.34395368447573149</v>
      </c>
      <c r="L377" s="46">
        <f t="array" aca="1" ref="L377" ca="1">IF(ROW()-ROW($C$14)&lt;$C$3,"",IF(L376="",_xlfn.VAR.P(OFFSET(E377,-$C$3+1,0):E377/OFFSET(E376,-$C$3+1,0):E376),$C$4*L376+$C$5*(1-$C$4)*(E377/E376-1)^2+(1-$C$4)*(1-$C$5)*$C$6))</f>
        <v>4.0999999999999999E-4</v>
      </c>
      <c r="M377" s="30">
        <f t="array" aca="1" ref="M377" ca="1">IF(ROW()-ROW($C$14)&gt;=$C$3,_xlfn.VAR.P(OFFSET(D377,-$C$3+1,0):D377/OFFSET(D376,-$C$3+1,0):D376)*H377^2,"")</f>
        <v>4.3238843322553264E-5</v>
      </c>
      <c r="N377" s="17">
        <f t="shared" ca="1" si="117"/>
        <v>3.6676115667744674E-4</v>
      </c>
      <c r="O377" s="18">
        <f t="shared" ca="1" si="118"/>
        <v>4.4551909738525484E-2</v>
      </c>
      <c r="P377" s="18">
        <f t="shared" ca="1" si="111"/>
        <v>-2.853232474232259E-2</v>
      </c>
      <c r="Q377" s="18">
        <f t="shared" ca="1" si="119"/>
        <v>-3.953767032627907E-2</v>
      </c>
      <c r="R377" s="39"/>
      <c r="V377" s="29">
        <v>41330</v>
      </c>
      <c r="W377" s="19">
        <f t="shared" ca="1" si="115"/>
        <v>1.7872711421098586E-2</v>
      </c>
      <c r="X377" s="17">
        <f t="shared" si="116"/>
        <v>-2.853232474232259E-2</v>
      </c>
    </row>
    <row r="378" spans="3:24">
      <c r="C378" s="29">
        <v>41331</v>
      </c>
      <c r="D378" s="19">
        <f ca="1">VLOOKUP(C378,MarketData!$B$7:$C$5000,2)</f>
        <v>966.77</v>
      </c>
      <c r="E378" s="17">
        <f>VLOOKUP('Beta-GARCH'!C378,MarketData!$E$7:$F$5000,2)</f>
        <v>102.459999</v>
      </c>
      <c r="F378" s="17">
        <f t="shared" ca="1" si="112"/>
        <v>124.21879015264443</v>
      </c>
      <c r="G378" s="17">
        <f t="shared" si="113"/>
        <v>143.96515649754559</v>
      </c>
      <c r="H378" s="18">
        <f t="array" aca="1" ref="H378" ca="1">IF(ROW()-ROW($C$14)&gt;=$C$3,IF($C$8,_xlfn.COVARIANCE.P(OFFSET(E378,-$C$3+1,0):E378/OFFSET(E377,-$C$3+1,0):E377,OFFSET(D378,-$C$3+1,0):D378/OFFSET(D377,-$C$3+1,0):D377)/_xlfn.VAR.P(OFFSET(D378,-$C$3+1,0):D378/OFFSET(D377,-$C$3+1,0):D377),$C$9),"")</f>
        <v>0.60029389845176195</v>
      </c>
      <c r="I378" s="19">
        <f t="array" aca="1" ref="I378" ca="1">IF(ROW()-ROW($C$14)&gt;=$C$3,_xlfn.VAR.P(OFFSET(E378,-$C$3+1,0):E378/OFFSET(E377,-$C$3+1,0):E377),"")</f>
        <v>2.0758705427307927E-4</v>
      </c>
      <c r="J378" s="19">
        <f t="array" aca="1" ref="J378" ca="1">IF(ROW()-ROW($C$14)&gt;=$C$3,_xlfn.VAR.P(OFFSET(D378,-$C$3+1,0):D378/OFFSET(D377,-$C$3+1,0):D377),"")</f>
        <v>1.1436680862618707E-4</v>
      </c>
      <c r="K378" s="19">
        <f t="shared" ca="1" si="114"/>
        <v>0.33072244145527013</v>
      </c>
      <c r="L378" s="46">
        <f t="array" aca="1" ref="L378" ca="1">IF(ROW()-ROW($C$14)&lt;$C$3,"",IF(L377="",_xlfn.VAR.P(OFFSET(E378,-$C$3+1,0):E378/OFFSET(E377,-$C$3+1,0):E377),$C$4*L377+$C$5*(1-$C$4)*(E378/E377-1)^2+(1-$C$4)*(1-$C$5)*$C$6))</f>
        <v>4.0999999999999999E-4</v>
      </c>
      <c r="M378" s="30">
        <f t="array" aca="1" ref="M378" ca="1">IF(ROW()-ROW($C$14)&gt;=$C$3,_xlfn.VAR.P(OFFSET(D378,-$C$3+1,0):D378/OFFSET(D377,-$C$3+1,0):D377)*H378^2,"")</f>
        <v>4.1212395657594942E-5</v>
      </c>
      <c r="N378" s="17">
        <f t="shared" ca="1" si="117"/>
        <v>3.6878760434240504E-4</v>
      </c>
      <c r="O378" s="18">
        <f t="shared" ca="1" si="118"/>
        <v>4.4674820449359755E-2</v>
      </c>
      <c r="P378" s="18">
        <f t="shared" ca="1" si="111"/>
        <v>3.0577359295460793E-2</v>
      </c>
      <c r="Q378" s="18">
        <f t="shared" ca="1" si="119"/>
        <v>3.9104017810228882E-2</v>
      </c>
      <c r="R378" s="39"/>
      <c r="V378" s="29">
        <v>41331</v>
      </c>
      <c r="W378" s="19">
        <f t="shared" ca="1" si="115"/>
        <v>-1.4204139900071411E-2</v>
      </c>
      <c r="X378" s="17">
        <f t="shared" si="116"/>
        <v>3.0577359295460793E-2</v>
      </c>
    </row>
    <row r="379" spans="3:24">
      <c r="C379" s="29">
        <v>41332</v>
      </c>
      <c r="D379" s="19">
        <f ca="1">VLOOKUP(C379,MarketData!$B$7:$C$5000,2)</f>
        <v>953.72</v>
      </c>
      <c r="E379" s="17">
        <f>VLOOKUP('Beta-GARCH'!C379,MarketData!$E$7:$F$5000,2)</f>
        <v>101.610001</v>
      </c>
      <c r="F379" s="17">
        <f t="shared" ca="1" si="112"/>
        <v>122.54201572698786</v>
      </c>
      <c r="G379" s="17">
        <f t="shared" si="113"/>
        <v>142.77083582326372</v>
      </c>
      <c r="H379" s="18">
        <f t="array" aca="1" ref="H379" ca="1">IF(ROW()-ROW($C$14)&gt;=$C$3,IF($C$8,_xlfn.COVARIANCE.P(OFFSET(E379,-$C$3+1,0):E379/OFFSET(E378,-$C$3+1,0):E378,OFFSET(D379,-$C$3+1,0):D379/OFFSET(D378,-$C$3+1,0):D378)/_xlfn.VAR.P(OFFSET(D379,-$C$3+1,0):D379/OFFSET(D378,-$C$3+1,0):D378),$C$9),"")</f>
        <v>0.60295818658385958</v>
      </c>
      <c r="I379" s="19">
        <f t="array" aca="1" ref="I379" ca="1">IF(ROW()-ROW($C$14)&gt;=$C$3,_xlfn.VAR.P(OFFSET(E379,-$C$3+1,0):E379/OFFSET(E378,-$C$3+1,0):E378),"")</f>
        <v>2.0791977797473432E-4</v>
      </c>
      <c r="J379" s="19">
        <f t="array" aca="1" ref="J379" ca="1">IF(ROW()-ROW($C$14)&gt;=$C$3,_xlfn.VAR.P(OFFSET(D379,-$C$3+1,0):D379/OFFSET(D378,-$C$3+1,0):D378),"")</f>
        <v>1.1478072027003308E-4</v>
      </c>
      <c r="K379" s="19">
        <f t="shared" ca="1" si="114"/>
        <v>0.33285902679839485</v>
      </c>
      <c r="L379" s="46">
        <f t="array" aca="1" ref="L379" ca="1">IF(ROW()-ROW($C$14)&lt;$C$3,"",IF(L378="",_xlfn.VAR.P(OFFSET(E379,-$C$3+1,0):E379/OFFSET(E378,-$C$3+1,0):E378),$C$4*L378+$C$5*(1-$C$4)*(E379/E378-1)^2+(1-$C$4)*(1-$C$5)*$C$6))</f>
        <v>4.0999999999999999E-4</v>
      </c>
      <c r="M379" s="30">
        <f t="array" aca="1" ref="M379" ca="1">IF(ROW()-ROW($C$14)&gt;=$C$3,_xlfn.VAR.P(OFFSET(D379,-$C$3+1,0):D379/OFFSET(D378,-$C$3+1,0):D378)*H379^2,"")</f>
        <v>4.1729515072274694E-5</v>
      </c>
      <c r="N379" s="17">
        <f t="shared" ca="1" si="117"/>
        <v>3.6827048492772528E-4</v>
      </c>
      <c r="O379" s="18">
        <f t="shared" ca="1" si="118"/>
        <v>4.4643487615799435E-2</v>
      </c>
      <c r="P379" s="18">
        <f t="shared" ca="1" si="111"/>
        <v>-8.2959009203191769E-3</v>
      </c>
      <c r="Q379" s="18">
        <f t="shared" ca="1" si="119"/>
        <v>-1.5683543947127634E-4</v>
      </c>
      <c r="R379" s="39"/>
      <c r="V379" s="29">
        <v>41332</v>
      </c>
      <c r="W379" s="19">
        <f t="shared" ca="1" si="115"/>
        <v>-1.3498557050797944E-2</v>
      </c>
      <c r="X379" s="17">
        <f t="shared" si="116"/>
        <v>-8.2959009203191769E-3</v>
      </c>
    </row>
    <row r="380" spans="3:24">
      <c r="C380" s="29">
        <v>41333</v>
      </c>
      <c r="D380" s="19">
        <f ca="1">VLOOKUP(C380,MarketData!$B$7:$C$5000,2)</f>
        <v>975.66</v>
      </c>
      <c r="E380" s="17">
        <f>VLOOKUP('Beta-GARCH'!C380,MarketData!$E$7:$F$5000,2)</f>
        <v>102.599998</v>
      </c>
      <c r="F380" s="17">
        <f t="shared" ca="1" si="112"/>
        <v>125.36105257747869</v>
      </c>
      <c r="G380" s="17">
        <f t="shared" si="113"/>
        <v>144.16186719578113</v>
      </c>
      <c r="H380" s="18">
        <f t="array" aca="1" ref="H380" ca="1">IF(ROW()-ROW($C$14)&gt;=$C$3,IF($C$8,_xlfn.COVARIANCE.P(OFFSET(E380,-$C$3+1,0):E380/OFFSET(E379,-$C$3+1,0):E379,OFFSET(D380,-$C$3+1,0):D380/OFFSET(D379,-$C$3+1,0):D379)/_xlfn.VAR.P(OFFSET(D380,-$C$3+1,0):D380/OFFSET(D379,-$C$3+1,0):D379),$C$9),"")</f>
        <v>0.59944447339023299</v>
      </c>
      <c r="I380" s="19">
        <f t="array" aca="1" ref="I380" ca="1">IF(ROW()-ROW($C$14)&gt;=$C$3,_xlfn.VAR.P(OFFSET(E380,-$C$3+1,0):E380/OFFSET(E379,-$C$3+1,0):E379),"")</f>
        <v>2.08202630357198E-4</v>
      </c>
      <c r="J380" s="19">
        <f t="array" aca="1" ref="J380" ca="1">IF(ROW()-ROW($C$14)&gt;=$C$3,_xlfn.VAR.P(OFFSET(D380,-$C$3+1,0):D380/OFFSET(D379,-$C$3+1,0):D379),"")</f>
        <v>1.1668706539453532E-4</v>
      </c>
      <c r="K380" s="19">
        <f t="shared" ca="1" si="114"/>
        <v>0.33595837068376727</v>
      </c>
      <c r="L380" s="46">
        <f t="array" aca="1" ref="L380" ca="1">IF(ROW()-ROW($C$14)&lt;$C$3,"",IF(L379="",_xlfn.VAR.P(OFFSET(E380,-$C$3+1,0):E380/OFFSET(E379,-$C$3+1,0):E379),$C$4*L379+$C$5*(1-$C$4)*(E380/E379-1)^2+(1-$C$4)*(1-$C$5)*$C$6))</f>
        <v>4.0999999999999999E-4</v>
      </c>
      <c r="M380" s="30">
        <f t="array" aca="1" ref="M380" ca="1">IF(ROW()-ROW($C$14)&gt;=$C$3,_xlfn.VAR.P(OFFSET(D380,-$C$3+1,0):D380/OFFSET(D379,-$C$3+1,0):D379)*H380^2,"")</f>
        <v>4.1929592228995531E-5</v>
      </c>
      <c r="N380" s="17">
        <f t="shared" ca="1" si="117"/>
        <v>3.6807040777100448E-4</v>
      </c>
      <c r="O380" s="18">
        <f t="shared" ca="1" si="118"/>
        <v>4.4631358819240526E-2</v>
      </c>
      <c r="P380" s="18">
        <f t="shared" ca="1" si="111"/>
        <v>9.743105897617399E-3</v>
      </c>
      <c r="Q380" s="18">
        <f t="shared" ca="1" si="119"/>
        <v>-4.0469076767877289E-3</v>
      </c>
      <c r="R380" s="39"/>
      <c r="V380" s="29">
        <v>41333</v>
      </c>
      <c r="W380" s="19">
        <f t="shared" ca="1" si="115"/>
        <v>2.3004655454430978E-2</v>
      </c>
      <c r="X380" s="17">
        <f t="shared" si="116"/>
        <v>9.743105897617399E-3</v>
      </c>
    </row>
    <row r="381" spans="3:24">
      <c r="C381" s="29">
        <v>41334</v>
      </c>
      <c r="D381" s="19">
        <f ca="1">VLOOKUP(C381,MarketData!$B$7:$C$5000,2)</f>
        <v>984.33</v>
      </c>
      <c r="E381" s="17">
        <f>VLOOKUP('Beta-GARCH'!C381,MarketData!$E$7:$F$5000,2)</f>
        <v>102.69000200000001</v>
      </c>
      <c r="F381" s="17">
        <f t="shared" ca="1" si="112"/>
        <v>126.475047540731</v>
      </c>
      <c r="G381" s="17">
        <f t="shared" si="113"/>
        <v>144.28833059683393</v>
      </c>
      <c r="H381" s="18">
        <f t="array" aca="1" ref="H381" ca="1">IF(ROW()-ROW($C$14)&gt;=$C$3,IF($C$8,_xlfn.COVARIANCE.P(OFFSET(E381,-$C$3+1,0):E381/OFFSET(E380,-$C$3+1,0):E380,OFFSET(D381,-$C$3+1,0):D381/OFFSET(D380,-$C$3+1,0):D380)/_xlfn.VAR.P(OFFSET(D381,-$C$3+1,0):D381/OFFSET(D380,-$C$3+1,0):D380),$C$9),"")</f>
        <v>0.59597915756297137</v>
      </c>
      <c r="I381" s="19">
        <f t="array" aca="1" ref="I381" ca="1">IF(ROW()-ROW($C$14)&gt;=$C$3,_xlfn.VAR.P(OFFSET(E381,-$C$3+1,0):E381/OFFSET(E380,-$C$3+1,0):E380),"")</f>
        <v>2.0761319736220711E-4</v>
      </c>
      <c r="J381" s="19">
        <f t="array" aca="1" ref="J381" ca="1">IF(ROW()-ROW($C$14)&gt;=$C$3,_xlfn.VAR.P(OFFSET(D381,-$C$3+1,0):D381/OFFSET(D380,-$C$3+1,0):D380),"")</f>
        <v>1.1651991895448441E-4</v>
      </c>
      <c r="K381" s="19">
        <f t="shared" ca="1" si="114"/>
        <v>0.33448472457483797</v>
      </c>
      <c r="L381" s="46">
        <f t="array" aca="1" ref="L381" ca="1">IF(ROW()-ROW($C$14)&lt;$C$3,"",IF(L380="",_xlfn.VAR.P(OFFSET(E381,-$C$3+1,0):E381/OFFSET(E380,-$C$3+1,0):E380),$C$4*L380+$C$5*(1-$C$4)*(E381/E380-1)^2+(1-$C$4)*(1-$C$5)*$C$6))</f>
        <v>4.0999999999999999E-4</v>
      </c>
      <c r="M381" s="30">
        <f t="array" aca="1" ref="M381" ca="1">IF(ROW()-ROW($C$14)&gt;=$C$3,_xlfn.VAR.P(OFFSET(D381,-$C$3+1,0):D381/OFFSET(D380,-$C$3+1,0):D380)*H381^2,"")</f>
        <v>4.1386844739537746E-5</v>
      </c>
      <c r="N381" s="17">
        <f t="shared" ca="1" si="117"/>
        <v>3.6861315526046226E-4</v>
      </c>
      <c r="O381" s="18">
        <f t="shared" ca="1" si="118"/>
        <v>4.4664252844612375E-2</v>
      </c>
      <c r="P381" s="18">
        <f t="shared" ca="1" si="111"/>
        <v>8.7723198591094231E-4</v>
      </c>
      <c r="Q381" s="18">
        <f t="shared" ca="1" si="119"/>
        <v>-4.4188130462427446E-3</v>
      </c>
      <c r="R381" s="39"/>
      <c r="V381" s="29">
        <v>41334</v>
      </c>
      <c r="W381" s="19">
        <f t="shared" ca="1" si="115"/>
        <v>8.8862923559438478E-3</v>
      </c>
      <c r="X381" s="17">
        <f t="shared" si="116"/>
        <v>8.7723198591094231E-4</v>
      </c>
    </row>
    <row r="382" spans="3:24">
      <c r="C382" s="29">
        <v>41337</v>
      </c>
      <c r="D382" s="19">
        <f ca="1">VLOOKUP(C382,MarketData!$B$7:$C$5000,2)</f>
        <v>992.25</v>
      </c>
      <c r="E382" s="17">
        <f>VLOOKUP('Beta-GARCH'!C382,MarketData!$E$7:$F$5000,2)</f>
        <v>102.44000200000001</v>
      </c>
      <c r="F382" s="17">
        <f t="shared" ca="1" si="112"/>
        <v>127.4926761576812</v>
      </c>
      <c r="G382" s="17">
        <f t="shared" si="113"/>
        <v>143.93705898375899</v>
      </c>
      <c r="H382" s="18">
        <f t="array" aca="1" ref="H382" ca="1">IF(ROW()-ROW($C$14)&gt;=$C$3,IF($C$8,_xlfn.COVARIANCE.P(OFFSET(E382,-$C$3+1,0):E382/OFFSET(E381,-$C$3+1,0):E381,OFFSET(D382,-$C$3+1,0):D382/OFFSET(D381,-$C$3+1,0):D381)/_xlfn.VAR.P(OFFSET(D382,-$C$3+1,0):D382/OFFSET(D381,-$C$3+1,0):D381),$C$9),"")</f>
        <v>0.59492003082544809</v>
      </c>
      <c r="I382" s="19">
        <f t="array" aca="1" ref="I382" ca="1">IF(ROW()-ROW($C$14)&gt;=$C$3,_xlfn.VAR.P(OFFSET(E382,-$C$3+1,0):E382/OFFSET(E381,-$C$3+1,0):E381),"")</f>
        <v>2.0760166083932336E-4</v>
      </c>
      <c r="J382" s="19">
        <f t="array" aca="1" ref="J382" ca="1">IF(ROW()-ROW($C$14)&gt;=$C$3,_xlfn.VAR.P(OFFSET(D382,-$C$3+1,0):D382/OFFSET(D381,-$C$3+1,0):D381),"")</f>
        <v>1.1666618136052462E-4</v>
      </c>
      <c r="K382" s="19">
        <f t="shared" ca="1" si="114"/>
        <v>0.33432800070423968</v>
      </c>
      <c r="L382" s="46">
        <f t="array" aca="1" ref="L382" ca="1">IF(ROW()-ROW($C$14)&lt;$C$3,"",IF(L381="",_xlfn.VAR.P(OFFSET(E382,-$C$3+1,0):E382/OFFSET(E381,-$C$3+1,0):E381),$C$4*L381+$C$5*(1-$C$4)*(E382/E381-1)^2+(1-$C$4)*(1-$C$5)*$C$6))</f>
        <v>4.0999999999999999E-4</v>
      </c>
      <c r="M382" s="30">
        <f t="array" aca="1" ref="M382" ca="1">IF(ROW()-ROW($C$14)&gt;=$C$3,_xlfn.VAR.P(OFFSET(D382,-$C$3+1,0):D382/OFFSET(D381,-$C$3+1,0):D381)*H382^2,"")</f>
        <v>4.1291643261364376E-5</v>
      </c>
      <c r="N382" s="17">
        <f t="shared" ca="1" si="117"/>
        <v>3.6870835673863563E-4</v>
      </c>
      <c r="O382" s="18">
        <f t="shared" ca="1" si="118"/>
        <v>4.4670020175919097E-2</v>
      </c>
      <c r="P382" s="18">
        <f t="shared" ca="1" si="111"/>
        <v>-2.4345115895508807E-3</v>
      </c>
      <c r="Q382" s="18">
        <f t="shared" ca="1" si="119"/>
        <v>-7.2212870044397566E-3</v>
      </c>
      <c r="R382" s="39"/>
      <c r="V382" s="29">
        <v>41337</v>
      </c>
      <c r="W382" s="19">
        <f t="shared" ca="1" si="115"/>
        <v>8.0460821066106192E-3</v>
      </c>
      <c r="X382" s="17">
        <f t="shared" si="116"/>
        <v>-2.4345115895508807E-3</v>
      </c>
    </row>
    <row r="383" spans="3:24">
      <c r="C383" s="29">
        <v>41338</v>
      </c>
      <c r="D383" s="19">
        <f ca="1">VLOOKUP(C383,MarketData!$B$7:$C$5000,2)</f>
        <v>988.62</v>
      </c>
      <c r="E383" s="17">
        <f>VLOOKUP('Beta-GARCH'!C383,MarketData!$E$7:$F$5000,2)</f>
        <v>103.300003</v>
      </c>
      <c r="F383" s="17">
        <f t="shared" ca="1" si="112"/>
        <v>127.02626304157903</v>
      </c>
      <c r="G383" s="17">
        <f t="shared" si="113"/>
        <v>145.14543473782322</v>
      </c>
      <c r="H383" s="18">
        <f t="array" aca="1" ref="H383" ca="1">IF(ROW()-ROW($C$14)&gt;=$C$3,IF($C$8,_xlfn.COVARIANCE.P(OFFSET(E383,-$C$3+1,0):E383/OFFSET(E382,-$C$3+1,0):E382,OFFSET(D383,-$C$3+1,0):D383/OFFSET(D382,-$C$3+1,0):D382)/_xlfn.VAR.P(OFFSET(D383,-$C$3+1,0):D383/OFFSET(D382,-$C$3+1,0):D382),$C$9),"")</f>
        <v>0.59311756419772332</v>
      </c>
      <c r="I383" s="19">
        <f t="array" aca="1" ref="I383" ca="1">IF(ROW()-ROW($C$14)&gt;=$C$3,_xlfn.VAR.P(OFFSET(E383,-$C$3+1,0):E383/OFFSET(E382,-$C$3+1,0):E382),"")</f>
        <v>2.0773743294159132E-4</v>
      </c>
      <c r="J383" s="19">
        <f t="array" aca="1" ref="J383" ca="1">IF(ROW()-ROW($C$14)&gt;=$C$3,_xlfn.VAR.P(OFFSET(D383,-$C$3+1,0):D383/OFFSET(D382,-$C$3+1,0):D382),"")</f>
        <v>1.1663580871538663E-4</v>
      </c>
      <c r="K383" s="19">
        <f t="shared" ca="1" si="114"/>
        <v>0.33301050168918001</v>
      </c>
      <c r="L383" s="46">
        <f t="array" aca="1" ref="L383" ca="1">IF(ROW()-ROW($C$14)&lt;$C$3,"",IF(L382="",_xlfn.VAR.P(OFFSET(E383,-$C$3+1,0):E383/OFFSET(E382,-$C$3+1,0):E382),$C$4*L382+$C$5*(1-$C$4)*(E383/E382-1)^2+(1-$C$4)*(1-$C$5)*$C$6))</f>
        <v>4.0999999999999999E-4</v>
      </c>
      <c r="M383" s="30">
        <f t="array" aca="1" ref="M383" ca="1">IF(ROW()-ROW($C$14)&gt;=$C$3,_xlfn.VAR.P(OFFSET(D383,-$C$3+1,0):D383/OFFSET(D382,-$C$3+1,0):D382)*H383^2,"")</f>
        <v>4.1031129774619274E-5</v>
      </c>
      <c r="N383" s="17">
        <f t="shared" ca="1" si="117"/>
        <v>3.689688702253807E-4</v>
      </c>
      <c r="O383" s="18">
        <f t="shared" ca="1" si="118"/>
        <v>4.4685798348078655E-2</v>
      </c>
      <c r="P383" s="18">
        <f t="shared" ca="1" si="111"/>
        <v>8.3951677392586355E-3</v>
      </c>
      <c r="Q383" s="18">
        <f t="shared" ca="1" si="119"/>
        <v>1.0565000702763555E-2</v>
      </c>
      <c r="R383" s="39"/>
      <c r="V383" s="29">
        <v>41338</v>
      </c>
      <c r="W383" s="19">
        <f t="shared" ca="1" si="115"/>
        <v>-3.6583522297808369E-3</v>
      </c>
      <c r="X383" s="17">
        <f t="shared" si="116"/>
        <v>8.3951677392586355E-3</v>
      </c>
    </row>
    <row r="384" spans="3:24">
      <c r="C384" s="29">
        <v>41339</v>
      </c>
      <c r="D384" s="19">
        <f ca="1">VLOOKUP(C384,MarketData!$B$7:$C$5000,2)</f>
        <v>1003.22</v>
      </c>
      <c r="E384" s="17">
        <f>VLOOKUP('Beta-GARCH'!C384,MarketData!$E$7:$F$5000,2)</f>
        <v>104.449997</v>
      </c>
      <c r="F384" s="17">
        <f t="shared" ca="1" si="112"/>
        <v>128.90219458292663</v>
      </c>
      <c r="G384" s="17">
        <f t="shared" si="113"/>
        <v>146.7612757274492</v>
      </c>
      <c r="H384" s="18">
        <f t="array" aca="1" ref="H384" ca="1">IF(ROW()-ROW($C$14)&gt;=$C$3,IF($C$8,_xlfn.COVARIANCE.P(OFFSET(E384,-$C$3+1,0):E384/OFFSET(E383,-$C$3+1,0):E383,OFFSET(D384,-$C$3+1,0):D384/OFFSET(D383,-$C$3+1,0):D383)/_xlfn.VAR.P(OFFSET(D384,-$C$3+1,0):D384/OFFSET(D383,-$C$3+1,0):D383),$C$9),"")</f>
        <v>0.5941707741288379</v>
      </c>
      <c r="I384" s="19">
        <f t="array" aca="1" ref="I384" ca="1">IF(ROW()-ROW($C$14)&gt;=$C$3,_xlfn.VAR.P(OFFSET(E384,-$C$3+1,0):E384/OFFSET(E383,-$C$3+1,0):E383),"")</f>
        <v>2.0757212598057116E-4</v>
      </c>
      <c r="J384" s="19">
        <f t="array" aca="1" ref="J384" ca="1">IF(ROW()-ROW($C$14)&gt;=$C$3,_xlfn.VAR.P(OFFSET(D384,-$C$3+1,0):D384/OFFSET(D383,-$C$3+1,0):D383),"")</f>
        <v>1.174139874565274E-4</v>
      </c>
      <c r="K384" s="19">
        <f t="shared" ca="1" si="114"/>
        <v>0.33609502957602544</v>
      </c>
      <c r="L384" s="46">
        <f t="array" aca="1" ref="L384" ca="1">IF(ROW()-ROW($C$14)&lt;$C$3,"",IF(L383="",_xlfn.VAR.P(OFFSET(E384,-$C$3+1,0):E384/OFFSET(E383,-$C$3+1,0):E383),$C$4*L383+$C$5*(1-$C$4)*(E384/E383-1)^2+(1-$C$4)*(1-$C$5)*$C$6))</f>
        <v>4.0999999999999999E-4</v>
      </c>
      <c r="M384" s="30">
        <f t="array" aca="1" ref="M384" ca="1">IF(ROW()-ROW($C$14)&gt;=$C$3,_xlfn.VAR.P(OFFSET(D384,-$C$3+1,0):D384/OFFSET(D383,-$C$3+1,0):D383)*H384^2,"")</f>
        <v>4.1451706012898182E-5</v>
      </c>
      <c r="N384" s="17">
        <f t="shared" ca="1" si="117"/>
        <v>3.6854829398710182E-4</v>
      </c>
      <c r="O384" s="18">
        <f t="shared" ca="1" si="118"/>
        <v>4.46603231045564E-2</v>
      </c>
      <c r="P384" s="18">
        <f t="shared" ca="1" si="111"/>
        <v>1.1132565020351315E-2</v>
      </c>
      <c r="Q384" s="18">
        <f t="shared" ca="1" si="119"/>
        <v>2.3578150635619466E-3</v>
      </c>
      <c r="R384" s="39"/>
      <c r="V384" s="29">
        <v>41339</v>
      </c>
      <c r="W384" s="19">
        <f t="shared" ca="1" si="115"/>
        <v>1.4768060528818072E-2</v>
      </c>
      <c r="X384" s="17">
        <f t="shared" si="116"/>
        <v>1.1132565020351315E-2</v>
      </c>
    </row>
    <row r="385" spans="3:24">
      <c r="C385" s="29">
        <v>41340</v>
      </c>
      <c r="D385" s="19">
        <f ca="1">VLOOKUP(C385,MarketData!$B$7:$C$5000,2)</f>
        <v>1004.35</v>
      </c>
      <c r="E385" s="17">
        <f>VLOOKUP('Beta-GARCH'!C385,MarketData!$E$7:$F$5000,2)</f>
        <v>103.260002</v>
      </c>
      <c r="F385" s="17">
        <f t="shared" ca="1" si="112"/>
        <v>129.04738654468846</v>
      </c>
      <c r="G385" s="17">
        <f t="shared" si="113"/>
        <v>145.08922987464479</v>
      </c>
      <c r="H385" s="18">
        <f t="array" aca="1" ref="H385" ca="1">IF(ROW()-ROW($C$14)&gt;=$C$3,IF($C$8,_xlfn.COVARIANCE.P(OFFSET(E385,-$C$3+1,0):E385/OFFSET(E384,-$C$3+1,0):E384,OFFSET(D385,-$C$3+1,0):D385/OFFSET(D384,-$C$3+1,0):D384)/_xlfn.VAR.P(OFFSET(D385,-$C$3+1,0):D385/OFFSET(D384,-$C$3+1,0):D384),$C$9),"")</f>
        <v>0.59300297411757052</v>
      </c>
      <c r="I385" s="19">
        <f t="array" aca="1" ref="I385" ca="1">IF(ROW()-ROW($C$14)&gt;=$C$3,_xlfn.VAR.P(OFFSET(E385,-$C$3+1,0):E385/OFFSET(E384,-$C$3+1,0):E384),"")</f>
        <v>2.0763980170903506E-4</v>
      </c>
      <c r="J385" s="19">
        <f t="array" aca="1" ref="J385" ca="1">IF(ROW()-ROW($C$14)&gt;=$C$3,_xlfn.VAR.P(OFFSET(D385,-$C$3+1,0):D385/OFFSET(D384,-$C$3+1,0):D384),"")</f>
        <v>1.1737665729492161E-4</v>
      </c>
      <c r="K385" s="19">
        <f t="shared" ca="1" si="114"/>
        <v>0.3352185192577104</v>
      </c>
      <c r="L385" s="46">
        <f t="array" aca="1" ref="L385" ca="1">IF(ROW()-ROW($C$14)&lt;$C$3,"",IF(L384="",_xlfn.VAR.P(OFFSET(E385,-$C$3+1,0):E385/OFFSET(E384,-$C$3+1,0):E384),$C$4*L384+$C$5*(1-$C$4)*(E385/E384-1)^2+(1-$C$4)*(1-$C$5)*$C$6))</f>
        <v>4.0999999999999999E-4</v>
      </c>
      <c r="M385" s="30">
        <f t="array" aca="1" ref="M385" ca="1">IF(ROW()-ROW($C$14)&gt;=$C$3,_xlfn.VAR.P(OFFSET(D385,-$C$3+1,0):D385/OFFSET(D384,-$C$3+1,0):D384)*H385^2,"")</f>
        <v>4.1275798185227027E-5</v>
      </c>
      <c r="N385" s="17">
        <f t="shared" ca="1" si="117"/>
        <v>3.6872420181477297E-4</v>
      </c>
      <c r="O385" s="18">
        <f t="shared" ca="1" si="118"/>
        <v>4.4670980002640713E-2</v>
      </c>
      <c r="P385" s="18">
        <f t="shared" ca="1" si="111"/>
        <v>-1.1392963467485751E-2</v>
      </c>
      <c r="Q385" s="18">
        <f t="shared" ca="1" si="119"/>
        <v>-1.2060906053112851E-2</v>
      </c>
      <c r="R385" s="39"/>
      <c r="V385" s="29">
        <v>41340</v>
      </c>
      <c r="W385" s="19">
        <f t="shared" ca="1" si="115"/>
        <v>1.1263730786865711E-3</v>
      </c>
      <c r="X385" s="17">
        <f t="shared" si="116"/>
        <v>-1.1392963467485751E-2</v>
      </c>
    </row>
    <row r="386" spans="3:24">
      <c r="C386" s="29">
        <v>41341</v>
      </c>
      <c r="D386" s="19">
        <f ca="1">VLOOKUP(C386,MarketData!$B$7:$C$5000,2)</f>
        <v>1020.5</v>
      </c>
      <c r="E386" s="17">
        <f>VLOOKUP('Beta-GARCH'!C386,MarketData!$E$7:$F$5000,2)</f>
        <v>103.69000200000001</v>
      </c>
      <c r="F386" s="17">
        <f t="shared" ca="1" si="112"/>
        <v>131.12247520172707</v>
      </c>
      <c r="G386" s="17">
        <f t="shared" si="113"/>
        <v>145.6934170491337</v>
      </c>
      <c r="H386" s="18">
        <f t="array" aca="1" ref="H386" ca="1">IF(ROW()-ROW($C$14)&gt;=$C$3,IF($C$8,_xlfn.COVARIANCE.P(OFFSET(E386,-$C$3+1,0):E386/OFFSET(E385,-$C$3+1,0):E385,OFFSET(D386,-$C$3+1,0):D386/OFFSET(D385,-$C$3+1,0):D385)/_xlfn.VAR.P(OFFSET(D386,-$C$3+1,0):D386/OFFSET(D385,-$C$3+1,0):D385),$C$9),"")</f>
        <v>0.58724557234340646</v>
      </c>
      <c r="I386" s="19">
        <f t="array" aca="1" ref="I386" ca="1">IF(ROW()-ROW($C$14)&gt;=$C$3,_xlfn.VAR.P(OFFSET(E386,-$C$3+1,0):E386/OFFSET(E385,-$C$3+1,0):E385),"")</f>
        <v>2.0542110582778855E-4</v>
      </c>
      <c r="J386" s="19">
        <f t="array" aca="1" ref="J386" ca="1">IF(ROW()-ROW($C$14)&gt;=$C$3,_xlfn.VAR.P(OFFSET(D386,-$C$3+1,0):D386/OFFSET(D385,-$C$3+1,0):D385),"")</f>
        <v>1.1824373245055675E-4</v>
      </c>
      <c r="K386" s="19">
        <f t="shared" ca="1" si="114"/>
        <v>0.33802811088535434</v>
      </c>
      <c r="L386" s="46">
        <f t="array" aca="1" ref="L386" ca="1">IF(ROW()-ROW($C$14)&lt;$C$3,"",IF(L385="",_xlfn.VAR.P(OFFSET(E386,-$C$3+1,0):E386/OFFSET(E385,-$C$3+1,0):E385),$C$4*L385+$C$5*(1-$C$4)*(E386/E385-1)^2+(1-$C$4)*(1-$C$5)*$C$6))</f>
        <v>4.0999999999999999E-4</v>
      </c>
      <c r="M386" s="30">
        <f t="array" aca="1" ref="M386" ca="1">IF(ROW()-ROW($C$14)&gt;=$C$3,_xlfn.VAR.P(OFFSET(D386,-$C$3+1,0):D386/OFFSET(D385,-$C$3+1,0):D385)*H386^2,"")</f>
        <v>4.0777221673948877E-5</v>
      </c>
      <c r="N386" s="17">
        <f t="shared" ca="1" si="117"/>
        <v>3.6922277832605112E-4</v>
      </c>
      <c r="O386" s="18">
        <f t="shared" ca="1" si="118"/>
        <v>4.4701171101450658E-2</v>
      </c>
      <c r="P386" s="18">
        <f t="shared" ca="1" si="111"/>
        <v>4.164245512991549E-3</v>
      </c>
      <c r="Q386" s="18">
        <f t="shared" ca="1" si="119"/>
        <v>-5.2786936948005462E-3</v>
      </c>
      <c r="R386" s="39"/>
      <c r="V386" s="29">
        <v>41341</v>
      </c>
      <c r="W386" s="19">
        <f t="shared" ca="1" si="115"/>
        <v>1.6080051774779669E-2</v>
      </c>
      <c r="X386" s="17">
        <f t="shared" si="116"/>
        <v>4.164245512991549E-3</v>
      </c>
    </row>
    <row r="387" spans="3:24">
      <c r="C387" s="29">
        <v>41344</v>
      </c>
      <c r="D387" s="19">
        <f ca="1">VLOOKUP(C387,MarketData!$B$7:$C$5000,2)</f>
        <v>1039.98</v>
      </c>
      <c r="E387" s="17">
        <f>VLOOKUP('Beta-GARCH'!C387,MarketData!$E$7:$F$5000,2)</f>
        <v>104.19000200000001</v>
      </c>
      <c r="F387" s="17">
        <f t="shared" ca="1" si="112"/>
        <v>133.62543043634702</v>
      </c>
      <c r="G387" s="17">
        <f t="shared" si="113"/>
        <v>146.39596027528358</v>
      </c>
      <c r="H387" s="18">
        <f t="array" aca="1" ref="H387" ca="1">IF(ROW()-ROW($C$14)&gt;=$C$3,IF($C$8,_xlfn.COVARIANCE.P(OFFSET(E387,-$C$3+1,0):E387/OFFSET(E386,-$C$3+1,0):E386,OFFSET(D387,-$C$3+1,0):D387/OFFSET(D386,-$C$3+1,0):D386)/_xlfn.VAR.P(OFFSET(D387,-$C$3+1,0):D387/OFFSET(D386,-$C$3+1,0):D386),$C$9),"")</f>
        <v>0.58453491291922521</v>
      </c>
      <c r="I387" s="19">
        <f t="array" aca="1" ref="I387" ca="1">IF(ROW()-ROW($C$14)&gt;=$C$3,_xlfn.VAR.P(OFFSET(E387,-$C$3+1,0):E387/OFFSET(E386,-$C$3+1,0):E386),"")</f>
        <v>2.0543447156471794E-4</v>
      </c>
      <c r="J387" s="19">
        <f t="array" aca="1" ref="J387" ca="1">IF(ROW()-ROW($C$14)&gt;=$C$3,_xlfn.VAR.P(OFFSET(D387,-$C$3+1,0):D387/OFFSET(D386,-$C$3+1,0):D386),"")</f>
        <v>1.1940477659510438E-4</v>
      </c>
      <c r="K387" s="19">
        <f t="shared" ca="1" si="114"/>
        <v>0.33974950823757444</v>
      </c>
      <c r="L387" s="46">
        <f t="array" aca="1" ref="L387" ca="1">IF(ROW()-ROW($C$14)&lt;$C$3,"",IF(L386="",_xlfn.VAR.P(OFFSET(E387,-$C$3+1,0):E387/OFFSET(E386,-$C$3+1,0):E386),$C$4*L386+$C$5*(1-$C$4)*(E387/E386-1)^2+(1-$C$4)*(1-$C$5)*$C$6))</f>
        <v>4.0999999999999999E-4</v>
      </c>
      <c r="M387" s="30">
        <f t="array" aca="1" ref="M387" ca="1">IF(ROW()-ROW($C$14)&gt;=$C$3,_xlfn.VAR.P(OFFSET(D387,-$C$3+1,0):D387/OFFSET(D386,-$C$3+1,0):D386)*H387^2,"")</f>
        <v>4.0798351164025028E-5</v>
      </c>
      <c r="N387" s="17">
        <f t="shared" ca="1" si="117"/>
        <v>3.6920164883597496E-4</v>
      </c>
      <c r="O387" s="18">
        <f t="shared" ca="1" si="118"/>
        <v>4.4699892027514926E-2</v>
      </c>
      <c r="P387" s="18">
        <f t="shared" ca="1" si="111"/>
        <v>4.8220656799677908E-3</v>
      </c>
      <c r="Q387" s="18">
        <f t="shared" ca="1" si="119"/>
        <v>-6.3359354015280027E-3</v>
      </c>
      <c r="R387" s="39"/>
      <c r="V387" s="29">
        <v>41344</v>
      </c>
      <c r="W387" s="19">
        <f t="shared" ca="1" si="115"/>
        <v>1.9088682018618242E-2</v>
      </c>
      <c r="X387" s="17">
        <f t="shared" si="116"/>
        <v>4.8220656799677908E-3</v>
      </c>
    </row>
    <row r="388" spans="3:24">
      <c r="C388" s="29">
        <v>41345</v>
      </c>
      <c r="D388" s="19">
        <f ca="1">VLOOKUP(C388,MarketData!$B$7:$C$5000,2)</f>
        <v>1035.9000000000001</v>
      </c>
      <c r="E388" s="17">
        <f>VLOOKUP('Beta-GARCH'!C388,MarketData!$E$7:$F$5000,2)</f>
        <v>102.760002</v>
      </c>
      <c r="F388" s="17">
        <f t="shared" ca="1" si="112"/>
        <v>133.10119751246359</v>
      </c>
      <c r="G388" s="17">
        <f t="shared" si="113"/>
        <v>144.38668664849496</v>
      </c>
      <c r="H388" s="18">
        <f t="array" aca="1" ref="H388" ca="1">IF(ROW()-ROW($C$14)&gt;=$C$3,IF($C$8,_xlfn.COVARIANCE.P(OFFSET(E388,-$C$3+1,0):E388/OFFSET(E387,-$C$3+1,0):E387,OFFSET(D388,-$C$3+1,0):D388/OFFSET(D387,-$C$3+1,0):D387)/_xlfn.VAR.P(OFFSET(D388,-$C$3+1,0):D388/OFFSET(D387,-$C$3+1,0):D387),$C$9),"")</f>
        <v>0.59150989140231813</v>
      </c>
      <c r="I388" s="19">
        <f t="array" aca="1" ref="I388" ca="1">IF(ROW()-ROW($C$14)&gt;=$C$3,_xlfn.VAR.P(OFFSET(E388,-$C$3+1,0):E388/OFFSET(E387,-$C$3+1,0):E387),"")</f>
        <v>2.048533865218987E-4</v>
      </c>
      <c r="J388" s="19">
        <f t="array" aca="1" ref="J388" ca="1">IF(ROW()-ROW($C$14)&gt;=$C$3,_xlfn.VAR.P(OFFSET(D388,-$C$3+1,0):D388/OFFSET(D387,-$C$3+1,0):D387),"")</f>
        <v>1.1932374433370738E-4</v>
      </c>
      <c r="K388" s="19">
        <f t="shared" ca="1" si="114"/>
        <v>0.34454482911369461</v>
      </c>
      <c r="L388" s="46">
        <f t="array" aca="1" ref="L388" ca="1">IF(ROW()-ROW($C$14)&lt;$C$3,"",IF(L387="",_xlfn.VAR.P(OFFSET(E388,-$C$3+1,0):E388/OFFSET(E387,-$C$3+1,0):E387),$C$4*L387+$C$5*(1-$C$4)*(E388/E387-1)^2+(1-$C$4)*(1-$C$5)*$C$6))</f>
        <v>4.0999999999999999E-4</v>
      </c>
      <c r="M388" s="30">
        <f t="array" aca="1" ref="M388" ca="1">IF(ROW()-ROW($C$14)&gt;=$C$3,_xlfn.VAR.P(OFFSET(D388,-$C$3+1,0):D388/OFFSET(D387,-$C$3+1,0):D387)*H388^2,"")</f>
        <v>4.1749463190381398E-5</v>
      </c>
      <c r="N388" s="17">
        <f t="shared" ca="1" si="117"/>
        <v>3.682505368096186E-4</v>
      </c>
      <c r="O388" s="18">
        <f t="shared" ca="1" si="118"/>
        <v>4.464227849687722E-2</v>
      </c>
      <c r="P388" s="18">
        <f t="shared" ca="1" si="111"/>
        <v>-1.3724925353202355E-2</v>
      </c>
      <c r="Q388" s="18">
        <f t="shared" ca="1" si="119"/>
        <v>-1.1404341921865749E-2</v>
      </c>
      <c r="R388" s="39"/>
      <c r="V388" s="29">
        <v>41345</v>
      </c>
      <c r="W388" s="19">
        <f t="shared" ca="1" si="115"/>
        <v>-3.9231523683147529E-3</v>
      </c>
      <c r="X388" s="17">
        <f t="shared" si="116"/>
        <v>-1.3724925353202355E-2</v>
      </c>
    </row>
    <row r="389" spans="3:24">
      <c r="C389" s="29">
        <v>41346</v>
      </c>
      <c r="D389" s="19">
        <f ca="1">VLOOKUP(C389,MarketData!$B$7:$C$5000,2)</f>
        <v>1031.42</v>
      </c>
      <c r="E389" s="17">
        <f>VLOOKUP('Beta-GARCH'!C389,MarketData!$E$7:$F$5000,2)</f>
        <v>102.949997</v>
      </c>
      <c r="F389" s="17">
        <f t="shared" ca="1" si="112"/>
        <v>132.52556920388571</v>
      </c>
      <c r="G389" s="17">
        <f t="shared" si="113"/>
        <v>144.65364604899963</v>
      </c>
      <c r="H389" s="18">
        <f t="array" aca="1" ref="H389" ca="1">IF(ROW()-ROW($C$14)&gt;=$C$3,IF($C$8,_xlfn.COVARIANCE.P(OFFSET(E389,-$C$3+1,0):E389/OFFSET(E388,-$C$3+1,0):E388,OFFSET(D389,-$C$3+1,0):D389/OFFSET(D388,-$C$3+1,0):D388)/_xlfn.VAR.P(OFFSET(D389,-$C$3+1,0):D389/OFFSET(D388,-$C$3+1,0):D388),$C$9),"")</f>
        <v>0.59059310960652311</v>
      </c>
      <c r="I389" s="19">
        <f t="array" aca="1" ref="I389" ca="1">IF(ROW()-ROW($C$14)&gt;=$C$3,_xlfn.VAR.P(OFFSET(E389,-$C$3+1,0):E389/OFFSET(E388,-$C$3+1,0):E388),"")</f>
        <v>2.0475381111369534E-4</v>
      </c>
      <c r="J389" s="19">
        <f t="array" aca="1" ref="J389" ca="1">IF(ROW()-ROW($C$14)&gt;=$C$3,_xlfn.VAR.P(OFFSET(D389,-$C$3+1,0):D389/OFFSET(D388,-$C$3+1,0):D388),"")</f>
        <v>1.1924742360516949E-4</v>
      </c>
      <c r="K389" s="19">
        <f t="shared" ca="1" si="114"/>
        <v>0.34395797732154021</v>
      </c>
      <c r="L389" s="46">
        <f t="array" aca="1" ref="L389" ca="1">IF(ROW()-ROW($C$14)&lt;$C$3,"",IF(L388="",_xlfn.VAR.P(OFFSET(E389,-$C$3+1,0):E389/OFFSET(E388,-$C$3+1,0):E388),$C$4*L388+$C$5*(1-$C$4)*(E389/E388-1)^2+(1-$C$4)*(1-$C$5)*$C$6))</f>
        <v>4.0999999999999999E-4</v>
      </c>
      <c r="M389" s="30">
        <f t="array" aca="1" ref="M389" ca="1">IF(ROW()-ROW($C$14)&gt;=$C$3,_xlfn.VAR.P(OFFSET(D389,-$C$3+1,0):D389/OFFSET(D388,-$C$3+1,0):D388)*H389^2,"")</f>
        <v>4.1593527720841723E-5</v>
      </c>
      <c r="N389" s="17">
        <f t="shared" ca="1" si="117"/>
        <v>3.6840647227915827E-4</v>
      </c>
      <c r="O389" s="18">
        <f t="shared" ca="1" si="118"/>
        <v>4.4651729369554673E-2</v>
      </c>
      <c r="P389" s="18">
        <f t="shared" ca="1" si="111"/>
        <v>1.8489197771716093E-3</v>
      </c>
      <c r="Q389" s="18">
        <f t="shared" ca="1" si="119"/>
        <v>4.4030824676216836E-3</v>
      </c>
      <c r="R389" s="39"/>
      <c r="V389" s="29">
        <v>41346</v>
      </c>
      <c r="W389" s="19">
        <f t="shared" ca="1" si="115"/>
        <v>-4.3247417704411761E-3</v>
      </c>
      <c r="X389" s="17">
        <f t="shared" si="116"/>
        <v>1.8489197771716093E-3</v>
      </c>
    </row>
    <row r="390" spans="3:24">
      <c r="C390" s="29">
        <v>41347</v>
      </c>
      <c r="D390" s="19">
        <f ca="1">VLOOKUP(C390,MarketData!$B$7:$C$5000,2)</f>
        <v>1038.17</v>
      </c>
      <c r="E390" s="17">
        <f>VLOOKUP('Beta-GARCH'!C390,MarketData!$E$7:$F$5000,2)</f>
        <v>103.540001</v>
      </c>
      <c r="F390" s="17">
        <f t="shared" ca="1" si="112"/>
        <v>133.39286632060464</v>
      </c>
      <c r="G390" s="17">
        <f t="shared" si="113"/>
        <v>145.48265267620229</v>
      </c>
      <c r="H390" s="18">
        <f t="array" aca="1" ref="H390" ca="1">IF(ROW()-ROW($C$14)&gt;=$C$3,IF($C$8,_xlfn.COVARIANCE.P(OFFSET(E390,-$C$3+1,0):E390/OFFSET(E389,-$C$3+1,0):E389,OFFSET(D390,-$C$3+1,0):D390/OFFSET(D389,-$C$3+1,0):D389)/_xlfn.VAR.P(OFFSET(D390,-$C$3+1,0):D390/OFFSET(D389,-$C$3+1,0):D389),$C$9),"")</f>
        <v>0.58831895598387296</v>
      </c>
      <c r="I390" s="19">
        <f t="array" aca="1" ref="I390" ca="1">IF(ROW()-ROW($C$14)&gt;=$C$3,_xlfn.VAR.P(OFFSET(E390,-$C$3+1,0):E390/OFFSET(E389,-$C$3+1,0):E389),"")</f>
        <v>2.0400569865516391E-4</v>
      </c>
      <c r="J390" s="19">
        <f t="array" aca="1" ref="J390" ca="1">IF(ROW()-ROW($C$14)&gt;=$C$3,_xlfn.VAR.P(OFFSET(D390,-$C$3+1,0):D390/OFFSET(D389,-$C$3+1,0):D389),"")</f>
        <v>1.1914609266187316E-4</v>
      </c>
      <c r="K390" s="19">
        <f t="shared" ca="1" si="114"/>
        <v>0.34359777842714051</v>
      </c>
      <c r="L390" s="46">
        <f t="array" aca="1" ref="L390" ca="1">IF(ROW()-ROW($C$14)&lt;$C$3,"",IF(L389="",_xlfn.VAR.P(OFFSET(E390,-$C$3+1,0):E390/OFFSET(E389,-$C$3+1,0):E389),$C$4*L389+$C$5*(1-$C$4)*(E390/E389-1)^2+(1-$C$4)*(1-$C$5)*$C$6))</f>
        <v>4.0999999999999999E-4</v>
      </c>
      <c r="M390" s="30">
        <f t="array" aca="1" ref="M390" ca="1">IF(ROW()-ROW($C$14)&gt;=$C$3,_xlfn.VAR.P(OFFSET(D390,-$C$3+1,0):D390/OFFSET(D389,-$C$3+1,0):D389)*H390^2,"")</f>
        <v>4.1238749556797023E-5</v>
      </c>
      <c r="N390" s="17">
        <f t="shared" ca="1" si="117"/>
        <v>3.6876125044320296E-4</v>
      </c>
      <c r="O390" s="18">
        <f t="shared" ca="1" si="118"/>
        <v>4.4673224169094902E-2</v>
      </c>
      <c r="P390" s="18">
        <f t="shared" ca="1" si="111"/>
        <v>5.7309763690425175E-3</v>
      </c>
      <c r="Q390" s="18">
        <f t="shared" ca="1" si="119"/>
        <v>1.8807960808077174E-3</v>
      </c>
      <c r="R390" s="39"/>
      <c r="V390" s="29">
        <v>41347</v>
      </c>
      <c r="W390" s="19">
        <f t="shared" ca="1" si="115"/>
        <v>6.5443757150336346E-3</v>
      </c>
      <c r="X390" s="17">
        <f t="shared" si="116"/>
        <v>5.7309763690425175E-3</v>
      </c>
    </row>
    <row r="391" spans="3:24">
      <c r="C391" s="29">
        <v>41348</v>
      </c>
      <c r="D391" s="19">
        <f ca="1">VLOOKUP(C391,MarketData!$B$7:$C$5000,2)</f>
        <v>1051.6500000000001</v>
      </c>
      <c r="E391" s="17">
        <f>VLOOKUP('Beta-GARCH'!C391,MarketData!$E$7:$F$5000,2)</f>
        <v>103.93</v>
      </c>
      <c r="F391" s="17">
        <f t="shared" ca="1" si="112"/>
        <v>135.12489078480777</v>
      </c>
      <c r="G391" s="17">
        <f t="shared" si="113"/>
        <v>146.03063498751274</v>
      </c>
      <c r="H391" s="18">
        <f t="array" aca="1" ref="H391" ca="1">IF(ROW()-ROW($C$14)&gt;=$C$3,IF($C$8,_xlfn.COVARIANCE.P(OFFSET(E391,-$C$3+1,0):E391/OFFSET(E390,-$C$3+1,0):E390,OFFSET(D391,-$C$3+1,0):D391/OFFSET(D390,-$C$3+1,0):D390)/_xlfn.VAR.P(OFFSET(D391,-$C$3+1,0):D391/OFFSET(D390,-$C$3+1,0):D390),$C$9),"")</f>
        <v>0.58873746186853293</v>
      </c>
      <c r="I391" s="19">
        <f t="array" aca="1" ref="I391" ca="1">IF(ROW()-ROW($C$14)&gt;=$C$3,_xlfn.VAR.P(OFFSET(E391,-$C$3+1,0):E391/OFFSET(E390,-$C$3+1,0):E390),"")</f>
        <v>2.0389080122082271E-4</v>
      </c>
      <c r="J391" s="19">
        <f t="array" aca="1" ref="J391" ca="1">IF(ROW()-ROW($C$14)&gt;=$C$3,_xlfn.VAR.P(OFFSET(D391,-$C$3+1,0):D391/OFFSET(D390,-$C$3+1,0):D390),"")</f>
        <v>1.1954311497650529E-4</v>
      </c>
      <c r="K391" s="19">
        <f t="shared" ca="1" si="114"/>
        <v>0.34518237053226264</v>
      </c>
      <c r="L391" s="46">
        <f t="array" aca="1" ref="L391" ca="1">IF(ROW()-ROW($C$14)&lt;$C$3,"",IF(L390="",_xlfn.VAR.P(OFFSET(E391,-$C$3+1,0):E391/OFFSET(E390,-$C$3+1,0):E390),$C$4*L390+$C$5*(1-$C$4)*(E391/E390-1)^2+(1-$C$4)*(1-$C$5)*$C$6))</f>
        <v>4.0999999999999999E-4</v>
      </c>
      <c r="M391" s="30">
        <f t="array" aca="1" ref="M391" ca="1">IF(ROW()-ROW($C$14)&gt;=$C$3,_xlfn.VAR.P(OFFSET(D391,-$C$3+1,0):D391/OFFSET(D390,-$C$3+1,0):D390)*H391^2,"")</f>
        <v>4.1435054140955227E-5</v>
      </c>
      <c r="N391" s="17">
        <f t="shared" ca="1" si="117"/>
        <v>3.6856494585904478E-4</v>
      </c>
      <c r="O391" s="18">
        <f t="shared" ca="1" si="118"/>
        <v>4.4661332021967377E-2</v>
      </c>
      <c r="P391" s="18">
        <f t="shared" ca="1" si="111"/>
        <v>3.7666505334494893E-3</v>
      </c>
      <c r="Q391" s="18">
        <f t="shared" ca="1" si="119"/>
        <v>-3.8777439163880508E-3</v>
      </c>
      <c r="R391" s="39"/>
      <c r="V391" s="29">
        <v>41348</v>
      </c>
      <c r="W391" s="19">
        <f t="shared" ca="1" si="115"/>
        <v>1.2984385986880786E-2</v>
      </c>
      <c r="X391" s="17">
        <f t="shared" si="116"/>
        <v>3.7666505334494893E-3</v>
      </c>
    </row>
    <row r="392" spans="3:24">
      <c r="C392" s="29">
        <v>41351</v>
      </c>
      <c r="D392" s="19">
        <f ca="1">VLOOKUP(C392,MarketData!$B$7:$C$5000,2)</f>
        <v>1028.3399999999999</v>
      </c>
      <c r="E392" s="17">
        <f>VLOOKUP('Beta-GARCH'!C392,MarketData!$E$7:$F$5000,2)</f>
        <v>102.870003</v>
      </c>
      <c r="F392" s="17">
        <f t="shared" ca="1" si="112"/>
        <v>132.12982474173842</v>
      </c>
      <c r="G392" s="17">
        <f t="shared" si="113"/>
        <v>144.54124756333434</v>
      </c>
      <c r="H392" s="18">
        <f t="array" aca="1" ref="H392" ca="1">IF(ROW()-ROW($C$14)&gt;=$C$3,IF($C$8,_xlfn.COVARIANCE.P(OFFSET(E392,-$C$3+1,0):E392/OFFSET(E391,-$C$3+1,0):E391,OFFSET(D392,-$C$3+1,0):D392/OFFSET(D391,-$C$3+1,0):D391)/_xlfn.VAR.P(OFFSET(D392,-$C$3+1,0):D392/OFFSET(D391,-$C$3+1,0):D391),$C$9),"")</f>
        <v>0.58076193843948076</v>
      </c>
      <c r="I392" s="19">
        <f t="array" aca="1" ref="I392" ca="1">IF(ROW()-ROW($C$14)&gt;=$C$3,_xlfn.VAR.P(OFFSET(E392,-$C$3+1,0):E392/OFFSET(E391,-$C$3+1,0):E391),"")</f>
        <v>2.0259860436711805E-4</v>
      </c>
      <c r="J392" s="19">
        <f t="array" aca="1" ref="J392" ca="1">IF(ROW()-ROW($C$14)&gt;=$C$3,_xlfn.VAR.P(OFFSET(D392,-$C$3+1,0):D392/OFFSET(D391,-$C$3+1,0):D391),"")</f>
        <v>1.2072491473738559E-4</v>
      </c>
      <c r="K392" s="19">
        <f t="shared" ca="1" si="114"/>
        <v>0.34606573781613081</v>
      </c>
      <c r="L392" s="46">
        <f t="array" aca="1" ref="L392" ca="1">IF(ROW()-ROW($C$14)&lt;$C$3,"",IF(L391="",_xlfn.VAR.P(OFFSET(E392,-$C$3+1,0):E392/OFFSET(E391,-$C$3+1,0):E391),$C$4*L391+$C$5*(1-$C$4)*(E392/E391-1)^2+(1-$C$4)*(1-$C$5)*$C$6))</f>
        <v>4.0999999999999999E-4</v>
      </c>
      <c r="M392" s="30">
        <f t="array" aca="1" ref="M392" ca="1">IF(ROW()-ROW($C$14)&gt;=$C$3,_xlfn.VAR.P(OFFSET(D392,-$C$3+1,0):D392/OFFSET(D391,-$C$3+1,0):D391)*H392^2,"")</f>
        <v>4.071863395017225E-5</v>
      </c>
      <c r="N392" s="17">
        <f t="shared" ca="1" si="117"/>
        <v>3.6928136604982777E-4</v>
      </c>
      <c r="O392" s="18">
        <f t="shared" ca="1" si="118"/>
        <v>4.4704717518593062E-2</v>
      </c>
      <c r="P392" s="18">
        <f t="shared" ca="1" si="111"/>
        <v>-1.0199143654382903E-2</v>
      </c>
      <c r="Q392" s="18">
        <f t="shared" ca="1" si="119"/>
        <v>2.67354287157575E-3</v>
      </c>
      <c r="R392" s="39"/>
      <c r="V392" s="29">
        <v>41351</v>
      </c>
      <c r="W392" s="19">
        <f t="shared" ca="1" si="115"/>
        <v>-2.2165169020111453E-2</v>
      </c>
      <c r="X392" s="17">
        <f t="shared" si="116"/>
        <v>-1.0199143654382903E-2</v>
      </c>
    </row>
    <row r="393" spans="3:24">
      <c r="C393" s="29">
        <v>41352</v>
      </c>
      <c r="D393" s="19">
        <f ca="1">VLOOKUP(C393,MarketData!$B$7:$C$5000,2)</f>
        <v>1045.8900000000001</v>
      </c>
      <c r="E393" s="17">
        <f>VLOOKUP('Beta-GARCH'!C393,MarketData!$E$7:$F$5000,2)</f>
        <v>103.150002</v>
      </c>
      <c r="F393" s="17">
        <f t="shared" ca="1" si="112"/>
        <v>134.38479724520764</v>
      </c>
      <c r="G393" s="17">
        <f t="shared" si="113"/>
        <v>144.93467036489182</v>
      </c>
      <c r="H393" s="18">
        <f t="array" aca="1" ref="H393" ca="1">IF(ROW()-ROW($C$14)&gt;=$C$3,IF($C$8,_xlfn.COVARIANCE.P(OFFSET(E393,-$C$3+1,0):E393/OFFSET(E392,-$C$3+1,0):E392,OFFSET(D393,-$C$3+1,0):D393/OFFSET(D392,-$C$3+1,0):D392)/_xlfn.VAR.P(OFFSET(D393,-$C$3+1,0):D393/OFFSET(D392,-$C$3+1,0):D392),$C$9),"")</f>
        <v>0.57371240186613959</v>
      </c>
      <c r="I393" s="19">
        <f t="array" aca="1" ref="I393" ca="1">IF(ROW()-ROW($C$14)&gt;=$C$3,_xlfn.VAR.P(OFFSET(E393,-$C$3+1,0):E393/OFFSET(E392,-$C$3+1,0):E392),"")</f>
        <v>2.0175558954447413E-4</v>
      </c>
      <c r="J393" s="19">
        <f t="array" aca="1" ref="J393" ca="1">IF(ROW()-ROW($C$14)&gt;=$C$3,_xlfn.VAR.P(OFFSET(D393,-$C$3+1,0):D393/OFFSET(D392,-$C$3+1,0):D392),"")</f>
        <v>1.2097230866941146E-4</v>
      </c>
      <c r="K393" s="19">
        <f t="shared" ca="1" si="114"/>
        <v>0.34399698131149475</v>
      </c>
      <c r="L393" s="46">
        <f t="array" aca="1" ref="L393" ca="1">IF(ROW()-ROW($C$14)&lt;$C$3,"",IF(L392="",_xlfn.VAR.P(OFFSET(E393,-$C$3+1,0):E393/OFFSET(E392,-$C$3+1,0):E392),$C$4*L392+$C$5*(1-$C$4)*(E393/E392-1)^2+(1-$C$4)*(1-$C$5)*$C$6))</f>
        <v>4.0999999999999999E-4</v>
      </c>
      <c r="M393" s="30">
        <f t="array" aca="1" ref="M393" ca="1">IF(ROW()-ROW($C$14)&gt;=$C$3,_xlfn.VAR.P(OFFSET(D393,-$C$3+1,0):D393/OFFSET(D392,-$C$3+1,0):D392)*H393^2,"")</f>
        <v>3.9817541838172686E-5</v>
      </c>
      <c r="N393" s="17">
        <f t="shared" ca="1" si="117"/>
        <v>3.7018245816182731E-4</v>
      </c>
      <c r="O393" s="18">
        <f t="shared" ca="1" si="118"/>
        <v>4.4759226800739078E-2</v>
      </c>
      <c r="P393" s="18">
        <f t="shared" ca="1" si="111"/>
        <v>2.721872186588703E-3</v>
      </c>
      <c r="Q393" s="18">
        <f t="shared" ca="1" si="119"/>
        <v>-7.0692986836982299E-3</v>
      </c>
      <c r="R393" s="39"/>
      <c r="V393" s="29">
        <v>41352</v>
      </c>
      <c r="W393" s="19">
        <f t="shared" ca="1" si="115"/>
        <v>1.7066339926483653E-2</v>
      </c>
      <c r="X393" s="17">
        <f t="shared" si="116"/>
        <v>2.721872186588703E-3</v>
      </c>
    </row>
    <row r="394" spans="3:24">
      <c r="C394" s="29">
        <v>41354</v>
      </c>
      <c r="D394" s="19">
        <f ca="1">VLOOKUP(C394,MarketData!$B$7:$C$5000,2)</f>
        <v>1058.0999999999999</v>
      </c>
      <c r="E394" s="17">
        <f>VLOOKUP('Beta-GARCH'!C394,MarketData!$E$7:$F$5000,2)</f>
        <v>103.529999</v>
      </c>
      <c r="F394" s="17">
        <f t="shared" ca="1" si="112"/>
        <v>135.95364136300583</v>
      </c>
      <c r="G394" s="17">
        <f t="shared" si="113"/>
        <v>145.46859900150636</v>
      </c>
      <c r="H394" s="18">
        <f t="array" aca="1" ref="H394" ca="1">IF(ROW()-ROW($C$14)&gt;=$C$3,IF($C$8,_xlfn.COVARIANCE.P(OFFSET(E394,-$C$3+1,0):E394/OFFSET(E393,-$C$3+1,0):E393,OFFSET(D394,-$C$3+1,0):D394/OFFSET(D393,-$C$3+1,0):D393)/_xlfn.VAR.P(OFFSET(D394,-$C$3+1,0):D394/OFFSET(D393,-$C$3+1,0):D393),$C$9),"")</f>
        <v>0.57081439911615905</v>
      </c>
      <c r="I394" s="19">
        <f t="array" aca="1" ref="I394" ca="1">IF(ROW()-ROW($C$14)&gt;=$C$3,_xlfn.VAR.P(OFFSET(E394,-$C$3+1,0):E394/OFFSET(E393,-$C$3+1,0):E393),"")</f>
        <v>2.0108889078668447E-4</v>
      </c>
      <c r="J394" s="19">
        <f t="array" aca="1" ref="J394" ca="1">IF(ROW()-ROW($C$14)&gt;=$C$3,_xlfn.VAR.P(OFFSET(D394,-$C$3+1,0):D394/OFFSET(D393,-$C$3+1,0):D393),"")</f>
        <v>1.2133346101235095E-4</v>
      </c>
      <c r="K394" s="19">
        <f t="shared" ca="1" si="114"/>
        <v>0.34441925841601562</v>
      </c>
      <c r="L394" s="46">
        <f t="array" aca="1" ref="L394" ca="1">IF(ROW()-ROW($C$14)&lt;$C$3,"",IF(L393="",_xlfn.VAR.P(OFFSET(E394,-$C$3+1,0):E394/OFFSET(E393,-$C$3+1,0):E393),$C$4*L393+$C$5*(1-$C$4)*(E394/E393-1)^2+(1-$C$4)*(1-$C$5)*$C$6))</f>
        <v>4.0999999999999999E-4</v>
      </c>
      <c r="M394" s="30">
        <f t="array" aca="1" ref="M394" ca="1">IF(ROW()-ROW($C$14)&gt;=$C$3,_xlfn.VAR.P(OFFSET(D394,-$C$3+1,0):D394/OFFSET(D393,-$C$3+1,0):D393)*H394^2,"")</f>
        <v>3.9533969761122082E-5</v>
      </c>
      <c r="N394" s="17">
        <f t="shared" ca="1" si="117"/>
        <v>3.7046603023887793E-4</v>
      </c>
      <c r="O394" s="18">
        <f t="shared" ca="1" si="118"/>
        <v>4.4776367047188993E-2</v>
      </c>
      <c r="P394" s="18">
        <f t="shared" ca="1" si="111"/>
        <v>3.6839262494634539E-3</v>
      </c>
      <c r="Q394" s="18">
        <f t="shared" ca="1" si="119"/>
        <v>-2.9799139375621632E-3</v>
      </c>
      <c r="R394" s="39"/>
      <c r="V394" s="29">
        <v>41354</v>
      </c>
      <c r="W394" s="19">
        <f t="shared" ca="1" si="115"/>
        <v>1.1674267848435171E-2</v>
      </c>
      <c r="X394" s="17">
        <f t="shared" si="116"/>
        <v>3.6839262494634539E-3</v>
      </c>
    </row>
    <row r="395" spans="3:24">
      <c r="C395" s="29">
        <v>41355</v>
      </c>
      <c r="D395" s="19">
        <f ca="1">VLOOKUP(C395,MarketData!$B$7:$C$5000,2)</f>
        <v>1038.57</v>
      </c>
      <c r="E395" s="17">
        <f>VLOOKUP('Beta-GARCH'!C395,MarketData!$E$7:$F$5000,2)</f>
        <v>103.989998</v>
      </c>
      <c r="F395" s="17">
        <f t="shared" ca="1" si="112"/>
        <v>133.44426170529908</v>
      </c>
      <c r="G395" s="17">
        <f t="shared" si="113"/>
        <v>146.11493736447778</v>
      </c>
      <c r="H395" s="18">
        <f t="array" aca="1" ref="H395" ca="1">IF(ROW()-ROW($C$14)&gt;=$C$3,IF($C$8,_xlfn.COVARIANCE.P(OFFSET(E395,-$C$3+1,0):E395/OFFSET(E394,-$C$3+1,0):E394,OFFSET(D395,-$C$3+1,0):D395/OFFSET(D394,-$C$3+1,0):D394)/_xlfn.VAR.P(OFFSET(D395,-$C$3+1,0):D395/OFFSET(D394,-$C$3+1,0):D394),$C$9),"")</f>
        <v>0.56210185265075707</v>
      </c>
      <c r="I395" s="19">
        <f t="array" aca="1" ref="I395" ca="1">IF(ROW()-ROW($C$14)&gt;=$C$3,_xlfn.VAR.P(OFFSET(E395,-$C$3+1,0):E395/OFFSET(E394,-$C$3+1,0):E394),"")</f>
        <v>2.0042348110850758E-4</v>
      </c>
      <c r="J395" s="19">
        <f t="array" aca="1" ref="J395" ca="1">IF(ROW()-ROW($C$14)&gt;=$C$3,_xlfn.VAR.P(OFFSET(D395,-$C$3+1,0):D395/OFFSET(D394,-$C$3+1,0):D394),"")</f>
        <v>1.2281988216204464E-4</v>
      </c>
      <c r="K395" s="19">
        <f t="shared" ca="1" si="114"/>
        <v>0.34445706123753411</v>
      </c>
      <c r="L395" s="46">
        <f t="array" aca="1" ref="L395" ca="1">IF(ROW()-ROW($C$14)&lt;$C$3,"",IF(L394="",_xlfn.VAR.P(OFFSET(E395,-$C$3+1,0):E395/OFFSET(E394,-$C$3+1,0):E394),$C$4*L394+$C$5*(1-$C$4)*(E395/E394-1)^2+(1-$C$4)*(1-$C$5)*$C$6))</f>
        <v>4.0999999999999999E-4</v>
      </c>
      <c r="M395" s="30">
        <f t="array" aca="1" ref="M395" ca="1">IF(ROW()-ROW($C$14)&gt;=$C$3,_xlfn.VAR.P(OFFSET(D395,-$C$3+1,0):D395/OFFSET(D394,-$C$3+1,0):D394)*H395^2,"")</f>
        <v>3.8805984848071474E-5</v>
      </c>
      <c r="N395" s="17">
        <f t="shared" ca="1" si="117"/>
        <v>3.7119401515192852E-4</v>
      </c>
      <c r="O395" s="18">
        <f t="shared" ca="1" si="118"/>
        <v>4.4820339394536293E-2</v>
      </c>
      <c r="P395" s="18">
        <f t="shared" ca="1" si="111"/>
        <v>4.4431469568544379E-3</v>
      </c>
      <c r="Q395" s="18">
        <f t="shared" ca="1" si="119"/>
        <v>1.4818205252166131E-2</v>
      </c>
      <c r="R395" s="39"/>
      <c r="V395" s="29">
        <v>41355</v>
      </c>
      <c r="W395" s="19">
        <f t="shared" ca="1" si="115"/>
        <v>-1.8457612702013071E-2</v>
      </c>
      <c r="X395" s="17">
        <f t="shared" si="116"/>
        <v>4.4431469568544379E-3</v>
      </c>
    </row>
    <row r="396" spans="3:24">
      <c r="C396" s="29">
        <v>41358</v>
      </c>
      <c r="D396" s="19">
        <f ca="1">VLOOKUP(C396,MarketData!$B$7:$C$5000,2)</f>
        <v>1047.29</v>
      </c>
      <c r="E396" s="17">
        <f>VLOOKUP('Beta-GARCH'!C396,MarketData!$E$7:$F$5000,2)</f>
        <v>103.30999799999999</v>
      </c>
      <c r="F396" s="17">
        <f t="shared" ca="1" si="112"/>
        <v>134.56468109163819</v>
      </c>
      <c r="G396" s="17">
        <f t="shared" si="113"/>
        <v>145.15947857691395</v>
      </c>
      <c r="H396" s="18">
        <f t="array" aca="1" ref="H396" ca="1">IF(ROW()-ROW($C$14)&gt;=$C$3,IF($C$8,_xlfn.COVARIANCE.P(OFFSET(E396,-$C$3+1,0):E396/OFFSET(E395,-$C$3+1,0):E395,OFFSET(D396,-$C$3+1,0):D396/OFFSET(D395,-$C$3+1,0):D395)/_xlfn.VAR.P(OFFSET(D396,-$C$3+1,0):D396/OFFSET(D395,-$C$3+1,0):D395),$C$9),"")</f>
        <v>0.56492496291634442</v>
      </c>
      <c r="I396" s="19">
        <f t="array" aca="1" ref="I396" ca="1">IF(ROW()-ROW($C$14)&gt;=$C$3,_xlfn.VAR.P(OFFSET(E396,-$C$3+1,0):E396/OFFSET(E395,-$C$3+1,0):E395),"")</f>
        <v>2.0049974377422844E-4</v>
      </c>
      <c r="J396" s="19">
        <f t="array" aca="1" ref="J396" ca="1">IF(ROW()-ROW($C$14)&gt;=$C$3,_xlfn.VAR.P(OFFSET(D396,-$C$3+1,0):D396/OFFSET(D395,-$C$3+1,0):D395),"")</f>
        <v>1.2236715302823371E-4</v>
      </c>
      <c r="K396" s="19">
        <f t="shared" ca="1" si="114"/>
        <v>0.34477978916768609</v>
      </c>
      <c r="L396" s="46">
        <f t="array" aca="1" ref="L396" ca="1">IF(ROW()-ROW($C$14)&lt;$C$3,"",IF(L395="",_xlfn.VAR.P(OFFSET(E396,-$C$3+1,0):E396/OFFSET(E395,-$C$3+1,0):E395),$C$4*L395+$C$5*(1-$C$4)*(E396/E395-1)^2+(1-$C$4)*(1-$C$5)*$C$6))</f>
        <v>4.0999999999999999E-4</v>
      </c>
      <c r="M396" s="30">
        <f t="array" aca="1" ref="M396" ca="1">IF(ROW()-ROW($C$14)&gt;=$C$3,_xlfn.VAR.P(OFFSET(D396,-$C$3+1,0):D396/OFFSET(D395,-$C$3+1,0):D395)*H396^2,"")</f>
        <v>3.9052279370476708E-5</v>
      </c>
      <c r="N396" s="17">
        <f t="shared" ca="1" si="117"/>
        <v>3.7094772062952328E-4</v>
      </c>
      <c r="O396" s="18">
        <f t="shared" ca="1" si="118"/>
        <v>4.4805467339234593E-2</v>
      </c>
      <c r="P396" s="18">
        <f t="shared" ca="1" si="111"/>
        <v>-6.5390904229079005E-3</v>
      </c>
      <c r="Q396" s="18">
        <f t="shared" ca="1" si="119"/>
        <v>-1.1282290858728863E-2</v>
      </c>
      <c r="R396" s="39"/>
      <c r="V396" s="29">
        <v>41358</v>
      </c>
      <c r="W396" s="19">
        <f t="shared" ca="1" si="115"/>
        <v>8.3961601047595202E-3</v>
      </c>
      <c r="X396" s="17">
        <f t="shared" si="116"/>
        <v>-6.5390904229079005E-3</v>
      </c>
    </row>
    <row r="397" spans="3:24">
      <c r="C397" s="29">
        <v>41359</v>
      </c>
      <c r="D397" s="19">
        <f ca="1">VLOOKUP(C397,MarketData!$B$7:$C$5000,2)</f>
        <v>1044.42</v>
      </c>
      <c r="E397" s="17">
        <f>VLOOKUP('Beta-GARCH'!C397,MarketData!$E$7:$F$5000,2)</f>
        <v>103.599998</v>
      </c>
      <c r="F397" s="17">
        <f t="shared" ca="1" si="112"/>
        <v>134.1959192064555</v>
      </c>
      <c r="G397" s="17">
        <f t="shared" si="113"/>
        <v>145.5669536480809</v>
      </c>
      <c r="H397" s="18">
        <f t="array" aca="1" ref="H397" ca="1">IF(ROW()-ROW($C$14)&gt;=$C$3,IF($C$8,_xlfn.COVARIANCE.P(OFFSET(E397,-$C$3+1,0):E397/OFFSET(E396,-$C$3+1,0):E396,OFFSET(D397,-$C$3+1,0):D397/OFFSET(D396,-$C$3+1,0):D396)/_xlfn.VAR.P(OFFSET(D397,-$C$3+1,0):D397/OFFSET(D396,-$C$3+1,0):D396),$C$9),"")</f>
        <v>0.56078319866754478</v>
      </c>
      <c r="I397" s="19">
        <f t="array" aca="1" ref="I397" ca="1">IF(ROW()-ROW($C$14)&gt;=$C$3,_xlfn.VAR.P(OFFSET(E397,-$C$3+1,0):E397/OFFSET(E396,-$C$3+1,0):E396),"")</f>
        <v>1.9882341607318154E-4</v>
      </c>
      <c r="J397" s="19">
        <f t="array" aca="1" ref="J397" ca="1">IF(ROW()-ROW($C$14)&gt;=$C$3,_xlfn.VAR.P(OFFSET(D397,-$C$3+1,0):D397/OFFSET(D396,-$C$3+1,0):D396),"")</f>
        <v>1.2223724422228882E-4</v>
      </c>
      <c r="K397" s="19">
        <f t="shared" ca="1" si="114"/>
        <v>0.34477122546798061</v>
      </c>
      <c r="L397" s="46">
        <f t="array" aca="1" ref="L397" ca="1">IF(ROW()-ROW($C$14)&lt;$C$3,"",IF(L396="",_xlfn.VAR.P(OFFSET(E397,-$C$3+1,0):E397/OFFSET(E396,-$C$3+1,0):E396),$C$4*L396+$C$5*(1-$C$4)*(E397/E396-1)^2+(1-$C$4)*(1-$C$5)*$C$6))</f>
        <v>4.0999999999999999E-4</v>
      </c>
      <c r="M397" s="30">
        <f t="array" aca="1" ref="M397" ca="1">IF(ROW()-ROW($C$14)&gt;=$C$3,_xlfn.VAR.P(OFFSET(D397,-$C$3+1,0):D397/OFFSET(D396,-$C$3+1,0):D396)*H397^2,"")</f>
        <v>3.844089914086922E-5</v>
      </c>
      <c r="N397" s="17">
        <f t="shared" ca="1" si="117"/>
        <v>3.7155910085913076E-4</v>
      </c>
      <c r="O397" s="18">
        <f t="shared" ca="1" si="118"/>
        <v>4.4842375369142609E-2</v>
      </c>
      <c r="P397" s="18">
        <f t="shared" ca="1" si="111"/>
        <v>2.8070855252557703E-3</v>
      </c>
      <c r="Q397" s="18">
        <f t="shared" ca="1" si="119"/>
        <v>4.3438592748148847E-3</v>
      </c>
      <c r="R397" s="39"/>
      <c r="V397" s="29">
        <v>41359</v>
      </c>
      <c r="W397" s="19">
        <f t="shared" ca="1" si="115"/>
        <v>-2.7404061912171818E-3</v>
      </c>
      <c r="X397" s="17">
        <f t="shared" si="116"/>
        <v>2.8070855252557703E-3</v>
      </c>
    </row>
    <row r="398" spans="3:24">
      <c r="C398" s="29">
        <v>41360</v>
      </c>
      <c r="D398" s="19">
        <f ca="1">VLOOKUP(C398,MarketData!$B$7:$C$5000,2)</f>
        <v>1046.47</v>
      </c>
      <c r="E398" s="17">
        <f>VLOOKUP('Beta-GARCH'!C398,MarketData!$E$7:$F$5000,2)</f>
        <v>103.099998</v>
      </c>
      <c r="F398" s="17">
        <f t="shared" ca="1" si="112"/>
        <v>134.45932055301458</v>
      </c>
      <c r="G398" s="17">
        <f t="shared" si="113"/>
        <v>144.86441042193101</v>
      </c>
      <c r="H398" s="18">
        <f t="array" aca="1" ref="H398" ca="1">IF(ROW()-ROW($C$14)&gt;=$C$3,IF($C$8,_xlfn.COVARIANCE.P(OFFSET(E398,-$C$3+1,0):E398/OFFSET(E397,-$C$3+1,0):E397,OFFSET(D398,-$C$3+1,0):D398/OFFSET(D397,-$C$3+1,0):D397)/_xlfn.VAR.P(OFFSET(D398,-$C$3+1,0):D398/OFFSET(D397,-$C$3+1,0):D397),$C$9),"")</f>
        <v>0.56070360463492042</v>
      </c>
      <c r="I398" s="19">
        <f t="array" aca="1" ref="I398" ca="1">IF(ROW()-ROW($C$14)&gt;=$C$3,_xlfn.VAR.P(OFFSET(E398,-$C$3+1,0):E398/OFFSET(E397,-$C$3+1,0):E397),"")</f>
        <v>1.9895151008852814E-4</v>
      </c>
      <c r="J398" s="19">
        <f t="array" aca="1" ref="J398" ca="1">IF(ROW()-ROW($C$14)&gt;=$C$3,_xlfn.VAR.P(OFFSET(D398,-$C$3+1,0):D398/OFFSET(D397,-$C$3+1,0):D397),"")</f>
        <v>1.2221137695379755E-4</v>
      </c>
      <c r="K398" s="19">
        <f t="shared" ca="1" si="114"/>
        <v>0.34442744141474374</v>
      </c>
      <c r="L398" s="46">
        <f t="array" aca="1" ref="L398" ca="1">IF(ROW()-ROW($C$14)&lt;$C$3,"",IF(L397="",_xlfn.VAR.P(OFFSET(E398,-$C$3+1,0):E398/OFFSET(E397,-$C$3+1,0):E397),$C$4*L397+$C$5*(1-$C$4)*(E398/E397-1)^2+(1-$C$4)*(1-$C$5)*$C$6))</f>
        <v>4.0999999999999999E-4</v>
      </c>
      <c r="M398" s="30">
        <f t="array" aca="1" ref="M398" ca="1">IF(ROW()-ROW($C$14)&gt;=$C$3,_xlfn.VAR.P(OFFSET(D398,-$C$3+1,0):D398/OFFSET(D397,-$C$3+1,0):D397)*H398^2,"")</f>
        <v>3.8421855424828374E-5</v>
      </c>
      <c r="N398" s="17">
        <f t="shared" ca="1" si="117"/>
        <v>3.7157814457517162E-4</v>
      </c>
      <c r="O398" s="18">
        <f t="shared" ca="1" si="118"/>
        <v>4.4843524519465182E-2</v>
      </c>
      <c r="P398" s="18">
        <f t="shared" ca="1" si="111"/>
        <v>-4.8262549194257875E-3</v>
      </c>
      <c r="Q398" s="18">
        <f t="shared" ca="1" si="119"/>
        <v>-5.9268106245075718E-3</v>
      </c>
      <c r="R398" s="39"/>
      <c r="V398" s="29">
        <v>41360</v>
      </c>
      <c r="W398" s="19">
        <f t="shared" ca="1" si="115"/>
        <v>1.9628118955974383E-3</v>
      </c>
      <c r="X398" s="17">
        <f t="shared" si="116"/>
        <v>-4.8262549194257875E-3</v>
      </c>
    </row>
    <row r="399" spans="3:24">
      <c r="C399" s="29">
        <v>41361</v>
      </c>
      <c r="D399" s="19">
        <f ca="1">VLOOKUP(C399,MarketData!$B$7:$C$5000,2)</f>
        <v>1036.78</v>
      </c>
      <c r="E399" s="17">
        <f>VLOOKUP('Beta-GARCH'!C399,MarketData!$E$7:$F$5000,2)</f>
        <v>102.639999</v>
      </c>
      <c r="F399" s="17">
        <f t="shared" ca="1" si="112"/>
        <v>133.2142673587914</v>
      </c>
      <c r="G399" s="17">
        <f t="shared" si="113"/>
        <v>144.21807205895959</v>
      </c>
      <c r="H399" s="18">
        <f t="array" aca="1" ref="H399" ca="1">IF(ROW()-ROW($C$14)&gt;=$C$3,IF($C$8,_xlfn.COVARIANCE.P(OFFSET(E399,-$C$3+1,0):E399/OFFSET(E398,-$C$3+1,0):E398,OFFSET(D399,-$C$3+1,0):D399/OFFSET(D398,-$C$3+1,0):D398)/_xlfn.VAR.P(OFFSET(D399,-$C$3+1,0):D399/OFFSET(D398,-$C$3+1,0):D398),$C$9),"")</f>
        <v>0.56071252880586242</v>
      </c>
      <c r="I399" s="19">
        <f t="array" aca="1" ref="I399" ca="1">IF(ROW()-ROW($C$14)&gt;=$C$3,_xlfn.VAR.P(OFFSET(E399,-$C$3+1,0):E399/OFFSET(E398,-$C$3+1,0):E398),"")</f>
        <v>1.9903385431866246E-4</v>
      </c>
      <c r="J399" s="19">
        <f t="array" aca="1" ref="J399" ca="1">IF(ROW()-ROW($C$14)&gt;=$C$3,_xlfn.VAR.P(OFFSET(D399,-$C$3+1,0):D399/OFFSET(D398,-$C$3+1,0):D398),"")</f>
        <v>1.2260727269094104E-4</v>
      </c>
      <c r="K399" s="19">
        <f t="shared" ca="1" si="114"/>
        <v>0.34540573087862564</v>
      </c>
      <c r="L399" s="46">
        <f t="array" aca="1" ref="L399" ca="1">IF(ROW()-ROW($C$14)&lt;$C$3,"",IF(L398="",_xlfn.VAR.P(OFFSET(E399,-$C$3+1,0):E399/OFFSET(E398,-$C$3+1,0):E398),$C$4*L398+$C$5*(1-$C$4)*(E399/E398-1)^2+(1-$C$4)*(1-$C$5)*$C$6))</f>
        <v>4.0999999999999999E-4</v>
      </c>
      <c r="M399" s="30">
        <f t="array" aca="1" ref="M399" ca="1">IF(ROW()-ROW($C$14)&gt;=$C$3,_xlfn.VAR.P(OFFSET(D399,-$C$3+1,0):D399/OFFSET(D398,-$C$3+1,0):D398)*H399^2,"")</f>
        <v>3.8547547522492902E-5</v>
      </c>
      <c r="N399" s="17">
        <f t="shared" ca="1" si="117"/>
        <v>3.714524524775071E-4</v>
      </c>
      <c r="O399" s="18">
        <f t="shared" ca="1" si="118"/>
        <v>4.4835939367481724E-2</v>
      </c>
      <c r="P399" s="18">
        <f t="shared" ref="P399:P462" ca="1" si="120">IF(ROW()-ROW($C$14)&gt;=$C$3,$C$7*(E399/E398-1),"")</f>
        <v>-4.4616780690917013E-3</v>
      </c>
      <c r="Q399" s="18">
        <f t="shared" ca="1" si="119"/>
        <v>7.3035266674293005E-4</v>
      </c>
      <c r="R399" s="39"/>
      <c r="V399" s="29">
        <v>41361</v>
      </c>
      <c r="W399" s="19">
        <f t="shared" ca="1" si="115"/>
        <v>-9.2597016636885021E-3</v>
      </c>
      <c r="X399" s="17">
        <f t="shared" si="116"/>
        <v>-4.4616780690917013E-3</v>
      </c>
    </row>
    <row r="400" spans="3:24">
      <c r="C400" s="29">
        <v>41362</v>
      </c>
      <c r="D400" s="19">
        <f>VLOOKUP(C400,MarketData!$B$7:$C$5000,2)</f>
        <v>1034.71</v>
      </c>
      <c r="E400" s="17">
        <f>VLOOKUP('Beta-GARCH'!C400,MarketData!$E$7:$F$5000,2)</f>
        <v>102.639999</v>
      </c>
      <c r="F400" s="17">
        <f t="shared" ref="F400:F463" ca="1" si="121">F399*D400/D399</f>
        <v>132.9482962429976</v>
      </c>
      <c r="G400" s="17">
        <f t="shared" ref="G400:G463" si="122">G399*E400/E399</f>
        <v>144.21807205895959</v>
      </c>
      <c r="H400" s="18">
        <f t="array" aca="1" ref="H400" ca="1">IF(ROW()-ROW($C$14)&gt;=$C$3,IF($C$8,_xlfn.COVARIANCE.P(OFFSET(E400,-$C$3+1,0):E400/OFFSET(E399,-$C$3+1,0):E399,OFFSET(D400,-$C$3+1,0):D400/OFFSET(D399,-$C$3+1,0):D399)/_xlfn.VAR.P(OFFSET(D400,-$C$3+1,0):D400/OFFSET(D399,-$C$3+1,0):D399),$C$9),"")</f>
        <v>0.55709572265393514</v>
      </c>
      <c r="I400" s="19">
        <f t="array" aca="1" ref="I400" ca="1">IF(ROW()-ROW($C$14)&gt;=$C$3,_xlfn.VAR.P(OFFSET(E400,-$C$3+1,0):E400/OFFSET(E399,-$C$3+1,0):E399),"")</f>
        <v>1.9803584452768986E-4</v>
      </c>
      <c r="J400" s="19">
        <f t="array" aca="1" ref="J400" ca="1">IF(ROW()-ROW($C$14)&gt;=$C$3,_xlfn.VAR.P(OFFSET(D400,-$C$3+1,0):D400/OFFSET(D399,-$C$3+1,0):D399),"")</f>
        <v>1.2208503739267345E-4</v>
      </c>
      <c r="K400" s="19">
        <f t="shared" ref="K400:K463" ca="1" si="123">H400/I400*J400</f>
        <v>0.34343808967368206</v>
      </c>
      <c r="L400" s="46">
        <f t="array" aca="1" ref="L400" ca="1">IF(ROW()-ROW($C$14)&lt;$C$3,"",IF(L399="",_xlfn.VAR.P(OFFSET(E400,-$C$3+1,0):E400/OFFSET(E399,-$C$3+1,0):E399),$C$4*L399+$C$5*(1-$C$4)*(E400/E399-1)^2+(1-$C$4)*(1-$C$5)*$C$6))</f>
        <v>4.0999999999999999E-4</v>
      </c>
      <c r="M400" s="30">
        <f t="array" aca="1" ref="M400" ca="1">IF(ROW()-ROW($C$14)&gt;=$C$3,_xlfn.VAR.P(OFFSET(D400,-$C$3+1,0):D400/OFFSET(D399,-$C$3+1,0):D399)*H400^2,"")</f>
        <v>3.7889780427100043E-5</v>
      </c>
      <c r="N400" s="17">
        <f t="shared" ca="1" si="117"/>
        <v>3.7211021957289994E-4</v>
      </c>
      <c r="O400" s="18">
        <f t="shared" ca="1" si="118"/>
        <v>4.4875619494832431E-2</v>
      </c>
      <c r="P400" s="18">
        <f t="shared" ca="1" si="120"/>
        <v>0</v>
      </c>
      <c r="Q400" s="18">
        <f t="shared" ca="1" si="119"/>
        <v>1.112278541150132E-3</v>
      </c>
      <c r="R400" s="39"/>
      <c r="V400" s="29">
        <v>41362</v>
      </c>
      <c r="W400" s="19">
        <f t="shared" ref="W400:W463" ca="1" si="124">D400/D399-1</f>
        <v>-1.9965662917880156E-3</v>
      </c>
      <c r="X400" s="17">
        <f t="shared" ref="X400:X463" si="125">E400/E399-1</f>
        <v>0</v>
      </c>
    </row>
    <row r="401" spans="3:24">
      <c r="C401" s="29">
        <v>41365</v>
      </c>
      <c r="D401" s="19">
        <f>VLOOKUP(C401,MarketData!$B$7:$C$5000,2)</f>
        <v>1000.57</v>
      </c>
      <c r="E401" s="17">
        <f>VLOOKUP('Beta-GARCH'!C401,MarketData!$E$7:$F$5000,2)</f>
        <v>101.220001</v>
      </c>
      <c r="F401" s="17">
        <f t="shared" ca="1" si="121"/>
        <v>128.56170015932591</v>
      </c>
      <c r="G401" s="17">
        <f t="shared" si="122"/>
        <v>142.22285210686684</v>
      </c>
      <c r="H401" s="18">
        <f t="array" aca="1" ref="H401" ca="1">IF(ROW()-ROW($C$14)&gt;=$C$3,IF($C$8,_xlfn.COVARIANCE.P(OFFSET(E401,-$C$3+1,0):E401/OFFSET(E400,-$C$3+1,0):E400,OFFSET(D401,-$C$3+1,0):D401/OFFSET(D400,-$C$3+1,0):D400)/_xlfn.VAR.P(OFFSET(D401,-$C$3+1,0):D401/OFFSET(D400,-$C$3+1,0):D400),$C$9),"")</f>
        <v>0.55247303905843614</v>
      </c>
      <c r="I401" s="19">
        <f t="array" aca="1" ref="I401" ca="1">IF(ROW()-ROW($C$14)&gt;=$C$3,_xlfn.VAR.P(OFFSET(E401,-$C$3+1,0):E401/OFFSET(E400,-$C$3+1,0):E400),"")</f>
        <v>1.9880321309863368E-4</v>
      </c>
      <c r="J401" s="19">
        <f t="array" aca="1" ref="J401" ca="1">IF(ROW()-ROW($C$14)&gt;=$C$3,_xlfn.VAR.P(OFFSET(D401,-$C$3+1,0):D401/OFFSET(D400,-$C$3+1,0):D400),"")</f>
        <v>1.2655952917932465E-4</v>
      </c>
      <c r="K401" s="19">
        <f t="shared" ca="1" si="123"/>
        <v>0.35170823759682412</v>
      </c>
      <c r="L401" s="46">
        <f t="array" aca="1" ref="L401" ca="1">IF(ROW()-ROW($C$14)&lt;$C$3,"",IF(L400="",_xlfn.VAR.P(OFFSET(E401,-$C$3+1,0):E401/OFFSET(E400,-$C$3+1,0):E400),$C$4*L400+$C$5*(1-$C$4)*(E401/E400-1)^2+(1-$C$4)*(1-$C$5)*$C$6))</f>
        <v>4.0999999999999999E-4</v>
      </c>
      <c r="M401" s="30">
        <f t="array" aca="1" ref="M401" ca="1">IF(ROW()-ROW($C$14)&gt;=$C$3,_xlfn.VAR.P(OFFSET(D401,-$C$3+1,0):D401/OFFSET(D400,-$C$3+1,0):D400)*H401^2,"")</f>
        <v>3.8629316929743414E-5</v>
      </c>
      <c r="N401" s="17">
        <f t="shared" ca="1" si="117"/>
        <v>3.713706830702566E-4</v>
      </c>
      <c r="O401" s="18">
        <f t="shared" ca="1" si="118"/>
        <v>4.4831004132907484E-2</v>
      </c>
      <c r="P401" s="18">
        <f t="shared" ca="1" si="120"/>
        <v>-1.383474292512421E-2</v>
      </c>
      <c r="Q401" s="18">
        <f t="shared" ca="1" si="119"/>
        <v>4.3939680697004553E-3</v>
      </c>
      <c r="R401" s="39"/>
      <c r="V401" s="29">
        <v>41365</v>
      </c>
      <c r="W401" s="19">
        <f t="shared" ca="1" si="124"/>
        <v>-3.299475215277714E-2</v>
      </c>
      <c r="X401" s="17">
        <f t="shared" si="125"/>
        <v>-1.383474292512421E-2</v>
      </c>
    </row>
    <row r="402" spans="3:24">
      <c r="C402" s="29">
        <v>41366</v>
      </c>
      <c r="D402" s="19">
        <f ca="1">VLOOKUP(C402,MarketData!$B$7:$C$5000,2)</f>
        <v>991.34</v>
      </c>
      <c r="E402" s="17">
        <f>VLOOKUP('Beta-GARCH'!C402,MarketData!$E$7:$F$5000,2)</f>
        <v>99.949996999999996</v>
      </c>
      <c r="F402" s="17">
        <f t="shared" ca="1" si="121"/>
        <v>127.37575165750137</v>
      </c>
      <c r="G402" s="17">
        <f t="shared" si="122"/>
        <v>140.43838669210035</v>
      </c>
      <c r="H402" s="18">
        <f t="array" aca="1" ref="H402" ca="1">IF(ROW()-ROW($C$14)&gt;=$C$3,IF($C$8,_xlfn.COVARIANCE.P(OFFSET(E402,-$C$3+1,0):E402/OFFSET(E401,-$C$3+1,0):E401,OFFSET(D402,-$C$3+1,0):D402/OFFSET(D401,-$C$3+1,0):D401)/_xlfn.VAR.P(OFFSET(D402,-$C$3+1,0):D402/OFFSET(D401,-$C$3+1,0):D401),$C$9),"")</f>
        <v>0.55408840226564682</v>
      </c>
      <c r="I402" s="19">
        <f t="array" aca="1" ref="I402" ca="1">IF(ROW()-ROW($C$14)&gt;=$C$3,_xlfn.VAR.P(OFFSET(E402,-$C$3+1,0):E402/OFFSET(E401,-$C$3+1,0):E401),"")</f>
        <v>1.9920765314935572E-4</v>
      </c>
      <c r="J402" s="19">
        <f t="array" aca="1" ref="J402" ca="1">IF(ROW()-ROW($C$14)&gt;=$C$3,_xlfn.VAR.P(OFFSET(D402,-$C$3+1,0):D402/OFFSET(D401,-$C$3+1,0):D401),"")</f>
        <v>1.264016178699832E-4</v>
      </c>
      <c r="K402" s="19">
        <f t="shared" ca="1" si="123"/>
        <v>0.35158122382407242</v>
      </c>
      <c r="L402" s="46">
        <f t="array" aca="1" ref="L402" ca="1">IF(ROW()-ROW($C$14)&lt;$C$3,"",IF(L401="",_xlfn.VAR.P(OFFSET(E402,-$C$3+1,0):E402/OFFSET(E401,-$C$3+1,0):E401),$C$4*L401+$C$5*(1-$C$4)*(E402/E401-1)^2+(1-$C$4)*(1-$C$5)*$C$6))</f>
        <v>4.0999999999999999E-4</v>
      </c>
      <c r="M402" s="30">
        <f t="array" aca="1" ref="M402" ca="1">IF(ROW()-ROW($C$14)&gt;=$C$3,_xlfn.VAR.P(OFFSET(D402,-$C$3+1,0):D402/OFFSET(D401,-$C$3+1,0):D401)*H402^2,"")</f>
        <v>3.8807060939863876E-5</v>
      </c>
      <c r="N402" s="17">
        <f t="shared" ca="1" si="117"/>
        <v>3.7119293906013614E-4</v>
      </c>
      <c r="O402" s="18">
        <f t="shared" ca="1" si="118"/>
        <v>4.4820274427386578E-2</v>
      </c>
      <c r="P402" s="18">
        <f t="shared" ca="1" si="120"/>
        <v>-1.2546966878611232E-2</v>
      </c>
      <c r="Q402" s="18">
        <f t="shared" ca="1" si="119"/>
        <v>-7.4356443795237943E-3</v>
      </c>
      <c r="R402" s="39"/>
      <c r="V402" s="29">
        <v>41366</v>
      </c>
      <c r="W402" s="19">
        <f t="shared" ca="1" si="124"/>
        <v>-9.2247418971186379E-3</v>
      </c>
      <c r="X402" s="17">
        <f t="shared" si="125"/>
        <v>-1.2546966878611232E-2</v>
      </c>
    </row>
    <row r="403" spans="3:24">
      <c r="C403" s="29">
        <v>41367</v>
      </c>
      <c r="D403" s="19">
        <f ca="1">VLOOKUP(C403,MarketData!$B$7:$C$5000,2)</f>
        <v>1010.43</v>
      </c>
      <c r="E403" s="17">
        <f>VLOOKUP('Beta-GARCH'!C403,MarketData!$E$7:$F$5000,2)</f>
        <v>100.879997</v>
      </c>
      <c r="F403" s="17">
        <f t="shared" ca="1" si="121"/>
        <v>129.8285963920442</v>
      </c>
      <c r="G403" s="17">
        <f t="shared" si="122"/>
        <v>141.74511709273912</v>
      </c>
      <c r="H403" s="18">
        <f t="array" aca="1" ref="H403" ca="1">IF(ROW()-ROW($C$14)&gt;=$C$3,IF($C$8,_xlfn.COVARIANCE.P(OFFSET(E403,-$C$3+1,0):E403/OFFSET(E402,-$C$3+1,0):E402,OFFSET(D403,-$C$3+1,0):D403/OFFSET(D402,-$C$3+1,0):D402)/_xlfn.VAR.P(OFFSET(D403,-$C$3+1,0):D403/OFFSET(D402,-$C$3+1,0):D402),$C$9),"")</f>
        <v>0.55339975128078356</v>
      </c>
      <c r="I403" s="19">
        <f t="array" aca="1" ref="I403" ca="1">IF(ROW()-ROW($C$14)&gt;=$C$3,_xlfn.VAR.P(OFFSET(E403,-$C$3+1,0):E403/OFFSET(E402,-$C$3+1,0):E402),"")</f>
        <v>1.9933988083311438E-4</v>
      </c>
      <c r="J403" s="19">
        <f t="array" aca="1" ref="J403" ca="1">IF(ROW()-ROW($C$14)&gt;=$C$3,_xlfn.VAR.P(OFFSET(D403,-$C$3+1,0):D403/OFFSET(D402,-$C$3+1,0):D402),"")</f>
        <v>1.27758491959772E-4</v>
      </c>
      <c r="K403" s="19">
        <f t="shared" ca="1" si="123"/>
        <v>0.35467823788726199</v>
      </c>
      <c r="L403" s="46">
        <f t="array" aca="1" ref="L403" ca="1">IF(ROW()-ROW($C$14)&lt;$C$3,"",IF(L402="",_xlfn.VAR.P(OFFSET(E403,-$C$3+1,0):E403/OFFSET(E402,-$C$3+1,0):E402),$C$4*L402+$C$5*(1-$C$4)*(E403/E402-1)^2+(1-$C$4)*(1-$C$5)*$C$6))</f>
        <v>4.0999999999999999E-4</v>
      </c>
      <c r="M403" s="30">
        <f t="array" aca="1" ref="M403" ca="1">IF(ROW()-ROW($C$14)&gt;=$C$3,_xlfn.VAR.P(OFFSET(D403,-$C$3+1,0):D403/OFFSET(D402,-$C$3+1,0):D402)*H403^2,"")</f>
        <v>3.9126202296267572E-5</v>
      </c>
      <c r="N403" s="17">
        <f t="shared" ca="1" si="117"/>
        <v>3.7087379770373241E-4</v>
      </c>
      <c r="O403" s="18">
        <f t="shared" ca="1" si="118"/>
        <v>4.4801002672002814E-2</v>
      </c>
      <c r="P403" s="18">
        <f t="shared" ca="1" si="120"/>
        <v>9.3046526054423317E-3</v>
      </c>
      <c r="Q403" s="18">
        <f t="shared" ca="1" si="119"/>
        <v>-1.3520355660730649E-3</v>
      </c>
      <c r="R403" s="39"/>
      <c r="V403" s="29">
        <v>41367</v>
      </c>
      <c r="W403" s="19">
        <f t="shared" ca="1" si="124"/>
        <v>1.9256763572538027E-2</v>
      </c>
      <c r="X403" s="17">
        <f t="shared" si="125"/>
        <v>9.3046526054423317E-3</v>
      </c>
    </row>
    <row r="404" spans="3:24">
      <c r="C404" s="29">
        <v>41368</v>
      </c>
      <c r="D404" s="19">
        <f ca="1">VLOOKUP(C404,MarketData!$B$7:$C$5000,2)</f>
        <v>1037.76</v>
      </c>
      <c r="E404" s="17">
        <f>VLOOKUP('Beta-GARCH'!C404,MarketData!$E$7:$F$5000,2)</f>
        <v>105.629997</v>
      </c>
      <c r="F404" s="17">
        <f t="shared" ca="1" si="121"/>
        <v>133.34018605129282</v>
      </c>
      <c r="G404" s="17">
        <f t="shared" si="122"/>
        <v>148.41927774116292</v>
      </c>
      <c r="H404" s="18">
        <f t="array" aca="1" ref="H404" ca="1">IF(ROW()-ROW($C$14)&gt;=$C$3,IF($C$8,_xlfn.COVARIANCE.P(OFFSET(E404,-$C$3+1,0):E404/OFFSET(E403,-$C$3+1,0):E403,OFFSET(D404,-$C$3+1,0):D404/OFFSET(D403,-$C$3+1,0):D403)/_xlfn.VAR.P(OFFSET(D404,-$C$3+1,0):D404/OFFSET(D403,-$C$3+1,0):D403),$C$9),"")</f>
        <v>0.57809609475646817</v>
      </c>
      <c r="I404" s="19">
        <f t="array" aca="1" ref="I404" ca="1">IF(ROW()-ROW($C$14)&gt;=$C$3,_xlfn.VAR.P(OFFSET(E404,-$C$3+1,0):E404/OFFSET(E403,-$C$3+1,0):E403),"")</f>
        <v>2.0698949016658441E-4</v>
      </c>
      <c r="J404" s="19">
        <f t="array" aca="1" ref="J404" ca="1">IF(ROW()-ROW($C$14)&gt;=$C$3,_xlfn.VAR.P(OFFSET(D404,-$C$3+1,0):D404/OFFSET(D403,-$C$3+1,0):D403),"")</f>
        <v>1.2832382856798596E-4</v>
      </c>
      <c r="K404" s="19">
        <f t="shared" ca="1" si="123"/>
        <v>0.35839261258940525</v>
      </c>
      <c r="L404" s="46">
        <f t="array" aca="1" ref="L404" ca="1">IF(ROW()-ROW($C$14)&lt;$C$3,"",IF(L403="",_xlfn.VAR.P(OFFSET(E404,-$C$3+1,0):E404/OFFSET(E403,-$C$3+1,0):E403),$C$4*L403+$C$5*(1-$C$4)*(E404/E403-1)^2+(1-$C$4)*(1-$C$5)*$C$6))</f>
        <v>4.0999999999999999E-4</v>
      </c>
      <c r="M404" s="30">
        <f t="array" aca="1" ref="M404" ca="1">IF(ROW()-ROW($C$14)&gt;=$C$3,_xlfn.VAR.P(OFFSET(D404,-$C$3+1,0):D404/OFFSET(D403,-$C$3+1,0):D403)*H404^2,"")</f>
        <v>4.2885194049871136E-5</v>
      </c>
      <c r="N404" s="17">
        <f t="shared" ca="1" si="117"/>
        <v>3.6711480595012888E-4</v>
      </c>
      <c r="O404" s="18">
        <f t="shared" ca="1" si="118"/>
        <v>4.4573384142098715E-2</v>
      </c>
      <c r="P404" s="18">
        <f t="shared" ca="1" si="120"/>
        <v>4.7085647712697742E-2</v>
      </c>
      <c r="Q404" s="18">
        <f t="shared" ca="1" si="119"/>
        <v>3.1449367842054286E-2</v>
      </c>
      <c r="R404" s="39"/>
      <c r="V404" s="29">
        <v>41368</v>
      </c>
      <c r="W404" s="19">
        <f t="shared" ca="1" si="124"/>
        <v>2.7047890502063465E-2</v>
      </c>
      <c r="X404" s="17">
        <f t="shared" si="125"/>
        <v>4.7085647712697742E-2</v>
      </c>
    </row>
    <row r="405" spans="3:24">
      <c r="C405" s="29">
        <v>41369</v>
      </c>
      <c r="D405" s="19">
        <f ca="1">VLOOKUP(C405,MarketData!$B$7:$C$5000,2)</f>
        <v>1066.24</v>
      </c>
      <c r="E405" s="17">
        <f>VLOOKUP('Beta-GARCH'!C405,MarketData!$E$7:$F$5000,2)</f>
        <v>106.5</v>
      </c>
      <c r="F405" s="17">
        <f t="shared" ca="1" si="121"/>
        <v>136.99953744153797</v>
      </c>
      <c r="G405" s="17">
        <f t="shared" si="122"/>
        <v>149.64170716992305</v>
      </c>
      <c r="H405" s="18">
        <f t="array" aca="1" ref="H405" ca="1">IF(ROW()-ROW($C$14)&gt;=$C$3,IF($C$8,_xlfn.COVARIANCE.P(OFFSET(E405,-$C$3+1,0):E405/OFFSET(E404,-$C$3+1,0):E404,OFFSET(D405,-$C$3+1,0):D405/OFFSET(D404,-$C$3+1,0):D404)/_xlfn.VAR.P(OFFSET(D405,-$C$3+1,0):D405/OFFSET(D404,-$C$3+1,0):D404),$C$9),"")</f>
        <v>0.57678806912389469</v>
      </c>
      <c r="I405" s="19">
        <f t="array" aca="1" ref="I405" ca="1">IF(ROW()-ROW($C$14)&gt;=$C$3,_xlfn.VAR.P(OFFSET(E405,-$C$3+1,0):E405/OFFSET(E404,-$C$3+1,0):E404),"")</f>
        <v>2.066812242102965E-4</v>
      </c>
      <c r="J405" s="19">
        <f t="array" aca="1" ref="J405" ca="1">IF(ROW()-ROW($C$14)&gt;=$C$3,_xlfn.VAR.P(OFFSET(D405,-$C$3+1,0):D405/OFFSET(D404,-$C$3+1,0):D404),"")</f>
        <v>1.3073986491152876E-4</v>
      </c>
      <c r="K405" s="19">
        <f t="shared" ca="1" si="123"/>
        <v>0.3648574974721035</v>
      </c>
      <c r="L405" s="46">
        <f t="array" aca="1" ref="L405" ca="1">IF(ROW()-ROW($C$14)&lt;$C$3,"",IF(L404="",_xlfn.VAR.P(OFFSET(E405,-$C$3+1,0):E405/OFFSET(E404,-$C$3+1,0):E404),$C$4*L404+$C$5*(1-$C$4)*(E405/E404-1)^2+(1-$C$4)*(1-$C$5)*$C$6))</f>
        <v>4.0999999999999999E-4</v>
      </c>
      <c r="M405" s="30">
        <f t="array" aca="1" ref="M405" ca="1">IF(ROW()-ROW($C$14)&gt;=$C$3,_xlfn.VAR.P(OFFSET(D405,-$C$3+1,0):D405/OFFSET(D404,-$C$3+1,0):D404)*H405^2,"")</f>
        <v>4.3495123539785751E-5</v>
      </c>
      <c r="N405" s="17">
        <f t="shared" ca="1" si="117"/>
        <v>3.6650487646021422E-4</v>
      </c>
      <c r="O405" s="18">
        <f t="shared" ca="1" si="118"/>
        <v>4.4536341339060308E-2</v>
      </c>
      <c r="P405" s="18">
        <f t="shared" ca="1" si="120"/>
        <v>8.2363251416166516E-3</v>
      </c>
      <c r="Q405" s="18">
        <f t="shared" ca="1" si="119"/>
        <v>-7.5928879795755938E-3</v>
      </c>
      <c r="R405" s="39"/>
      <c r="V405" s="29">
        <v>41369</v>
      </c>
      <c r="W405" s="19">
        <f t="shared" ca="1" si="124"/>
        <v>2.7443724946037529E-2</v>
      </c>
      <c r="X405" s="17">
        <f t="shared" si="125"/>
        <v>8.2363251416166516E-3</v>
      </c>
    </row>
    <row r="406" spans="3:24">
      <c r="C406" s="29">
        <v>41372</v>
      </c>
      <c r="D406" s="19">
        <f ca="1">VLOOKUP(C406,MarketData!$B$7:$C$5000,2)</f>
        <v>1101.74</v>
      </c>
      <c r="E406" s="17">
        <f>VLOOKUP('Beta-GARCH'!C406,MarketData!$E$7:$F$5000,2)</f>
        <v>108.709999</v>
      </c>
      <c r="F406" s="17">
        <f t="shared" ca="1" si="121"/>
        <v>141.56087783317079</v>
      </c>
      <c r="G406" s="17">
        <f t="shared" si="122"/>
        <v>152.74694682441904</v>
      </c>
      <c r="H406" s="18">
        <f t="array" aca="1" ref="H406" ca="1">IF(ROW()-ROW($C$14)&gt;=$C$3,IF($C$8,_xlfn.COVARIANCE.P(OFFSET(E406,-$C$3+1,0):E406/OFFSET(E405,-$C$3+1,0):E405,OFFSET(D406,-$C$3+1,0):D406/OFFSET(D405,-$C$3+1,0):D405)/_xlfn.VAR.P(OFFSET(D406,-$C$3+1,0):D406/OFFSET(D405,-$C$3+1,0):D405),$C$9),"")</f>
        <v>0.57701644230258287</v>
      </c>
      <c r="I406" s="19">
        <f t="array" aca="1" ref="I406" ca="1">IF(ROW()-ROW($C$14)&gt;=$C$3,_xlfn.VAR.P(OFFSET(E406,-$C$3+1,0):E406/OFFSET(E405,-$C$3+1,0):E405),"")</f>
        <v>2.0795611206763788E-4</v>
      </c>
      <c r="J406" s="19">
        <f t="array" aca="1" ref="J406" ca="1">IF(ROW()-ROW($C$14)&gt;=$C$3,_xlfn.VAR.P(OFFSET(D406,-$C$3+1,0):D406/OFFSET(D405,-$C$3+1,0):D405),"")</f>
        <v>1.3458206154449569E-4</v>
      </c>
      <c r="K406" s="19">
        <f t="shared" ca="1" si="123"/>
        <v>0.37342524621202028</v>
      </c>
      <c r="L406" s="46">
        <f t="array" aca="1" ref="L406" ca="1">IF(ROW()-ROW($C$14)&lt;$C$3,"",IF(L405="",_xlfn.VAR.P(OFFSET(E406,-$C$3+1,0):E406/OFFSET(E405,-$C$3+1,0):E405),$C$4*L405+$C$5*(1-$C$4)*(E406/E405-1)^2+(1-$C$4)*(1-$C$5)*$C$6))</f>
        <v>4.0999999999999999E-4</v>
      </c>
      <c r="M406" s="30">
        <f t="array" aca="1" ref="M406" ca="1">IF(ROW()-ROW($C$14)&gt;=$C$3,_xlfn.VAR.P(OFFSET(D406,-$C$3+1,0):D406/OFFSET(D405,-$C$3+1,0):D405)*H406^2,"")</f>
        <v>4.4808824820512348E-5</v>
      </c>
      <c r="N406" s="17">
        <f t="shared" ca="1" si="117"/>
        <v>3.6519117517948762E-4</v>
      </c>
      <c r="O406" s="18">
        <f t="shared" ca="1" si="118"/>
        <v>4.4456451581565283E-2</v>
      </c>
      <c r="P406" s="18">
        <f t="shared" ca="1" si="120"/>
        <v>2.0751164319248838E-2</v>
      </c>
      <c r="Q406" s="18">
        <f t="shared" ca="1" si="119"/>
        <v>1.5396512436357847E-3</v>
      </c>
      <c r="R406" s="39"/>
      <c r="V406" s="29">
        <v>41372</v>
      </c>
      <c r="W406" s="19">
        <f t="shared" ca="1" si="124"/>
        <v>3.3294567827130805E-2</v>
      </c>
      <c r="X406" s="17">
        <f t="shared" si="125"/>
        <v>2.0751164319248838E-2</v>
      </c>
    </row>
    <row r="407" spans="3:24">
      <c r="C407" s="29">
        <v>41373</v>
      </c>
      <c r="D407" s="19">
        <f ca="1">VLOOKUP(C407,MarketData!$B$7:$C$5000,2)</f>
        <v>1102.04</v>
      </c>
      <c r="E407" s="17">
        <f>VLOOKUP('Beta-GARCH'!C407,MarketData!$E$7:$F$5000,2)</f>
        <v>107.519997</v>
      </c>
      <c r="F407" s="17">
        <f t="shared" ca="1" si="121"/>
        <v>141.59942437169164</v>
      </c>
      <c r="G407" s="17">
        <f t="shared" si="122"/>
        <v>151.07489113600946</v>
      </c>
      <c r="H407" s="18">
        <f t="array" aca="1" ref="H407" ca="1">IF(ROW()-ROW($C$14)&gt;=$C$3,IF($C$8,_xlfn.COVARIANCE.P(OFFSET(E407,-$C$3+1,0):E407/OFFSET(E406,-$C$3+1,0):E406,OFFSET(D407,-$C$3+1,0):D407/OFFSET(D406,-$C$3+1,0):D406)/_xlfn.VAR.P(OFFSET(D407,-$C$3+1,0):D407/OFFSET(D406,-$C$3+1,0):D406),$C$9),"")</f>
        <v>0.57887744736565205</v>
      </c>
      <c r="I407" s="19">
        <f t="array" aca="1" ref="I407" ca="1">IF(ROW()-ROW($C$14)&gt;=$C$3,_xlfn.VAR.P(OFFSET(E407,-$C$3+1,0):E407/OFFSET(E406,-$C$3+1,0):E406),"")</f>
        <v>2.0827775635142692E-4</v>
      </c>
      <c r="J407" s="19">
        <f t="array" aca="1" ref="J407" ca="1">IF(ROW()-ROW($C$14)&gt;=$C$3,_xlfn.VAR.P(OFFSET(D407,-$C$3+1,0):D407/OFFSET(D406,-$C$3+1,0):D406),"")</f>
        <v>1.3448451325464954E-4</v>
      </c>
      <c r="K407" s="19">
        <f t="shared" ca="1" si="123"/>
        <v>0.37377996146505144</v>
      </c>
      <c r="L407" s="46">
        <f t="array" aca="1" ref="L407" ca="1">IF(ROW()-ROW($C$14)&lt;$C$3,"",IF(L406="",_xlfn.VAR.P(OFFSET(E407,-$C$3+1,0):E407/OFFSET(E406,-$C$3+1,0):E406),$C$4*L406+$C$5*(1-$C$4)*(E407/E406-1)^2+(1-$C$4)*(1-$C$5)*$C$6))</f>
        <v>4.0999999999999999E-4</v>
      </c>
      <c r="M407" s="30">
        <f t="array" aca="1" ref="M407" ca="1">IF(ROW()-ROW($C$14)&gt;=$C$3,_xlfn.VAR.P(OFFSET(D407,-$C$3+1,0):D407/OFFSET(D406,-$C$3+1,0):D406)*H407^2,"")</f>
        <v>4.5065639230308663E-5</v>
      </c>
      <c r="N407" s="17">
        <f t="shared" ca="1" si="117"/>
        <v>3.6493436076969133E-4</v>
      </c>
      <c r="O407" s="18">
        <f t="shared" ca="1" si="118"/>
        <v>4.444081721514432E-2</v>
      </c>
      <c r="P407" s="18">
        <f t="shared" ca="1" si="120"/>
        <v>-1.0946573552999439E-2</v>
      </c>
      <c r="Q407" s="18">
        <f t="shared" ca="1" si="119"/>
        <v>-1.1104199884266091E-2</v>
      </c>
      <c r="R407" s="39"/>
      <c r="V407" s="29">
        <v>41373</v>
      </c>
      <c r="W407" s="19">
        <f t="shared" ca="1" si="124"/>
        <v>2.7229654909510792E-4</v>
      </c>
      <c r="X407" s="17">
        <f t="shared" si="125"/>
        <v>-1.0946573552999439E-2</v>
      </c>
    </row>
    <row r="408" spans="3:24">
      <c r="C408" s="29">
        <v>41374</v>
      </c>
      <c r="D408" s="19">
        <f ca="1">VLOOKUP(C408,MarketData!$B$7:$C$5000,2)</f>
        <v>1121.04</v>
      </c>
      <c r="E408" s="17">
        <f>VLOOKUP('Beta-GARCH'!C408,MarketData!$E$7:$F$5000,2)</f>
        <v>108.779999</v>
      </c>
      <c r="F408" s="17">
        <f t="shared" ca="1" si="121"/>
        <v>144.04070514467821</v>
      </c>
      <c r="G408" s="17">
        <f t="shared" si="122"/>
        <v>152.84530287608007</v>
      </c>
      <c r="H408" s="18">
        <f t="array" aca="1" ref="H408" ca="1">IF(ROW()-ROW($C$14)&gt;=$C$3,IF($C$8,_xlfn.COVARIANCE.P(OFFSET(E408,-$C$3+1,0):E408/OFFSET(E407,-$C$3+1,0):E407,OFFSET(D408,-$C$3+1,0):D408/OFFSET(D407,-$C$3+1,0):D407)/_xlfn.VAR.P(OFFSET(D408,-$C$3+1,0):D408/OFFSET(D407,-$C$3+1,0):D407),$C$9),"")</f>
        <v>0.57961666530308475</v>
      </c>
      <c r="I408" s="19">
        <f t="array" aca="1" ref="I408" ca="1">IF(ROW()-ROW($C$14)&gt;=$C$3,_xlfn.VAR.P(OFFSET(E408,-$C$3+1,0):E408/OFFSET(E407,-$C$3+1,0):E407),"")</f>
        <v>2.0871119709198226E-4</v>
      </c>
      <c r="J408" s="19">
        <f t="array" aca="1" ref="J408" ca="1">IF(ROW()-ROW($C$14)&gt;=$C$3,_xlfn.VAR.P(OFFSET(D408,-$C$3+1,0):D408/OFFSET(D407,-$C$3+1,0):D407),"")</f>
        <v>1.355142142982451E-4</v>
      </c>
      <c r="K408" s="19">
        <f t="shared" ca="1" si="123"/>
        <v>0.37633964103085404</v>
      </c>
      <c r="L408" s="46">
        <f t="array" aca="1" ref="L408" ca="1">IF(ROW()-ROW($C$14)&lt;$C$3,"",IF(L407="",_xlfn.VAR.P(OFFSET(E408,-$C$3+1,0):E408/OFFSET(E407,-$C$3+1,0):E407),$C$4*L407+$C$5*(1-$C$4)*(E408/E407-1)^2+(1-$C$4)*(1-$C$5)*$C$6))</f>
        <v>4.0999999999999999E-4</v>
      </c>
      <c r="M408" s="30">
        <f t="array" aca="1" ref="M408" ca="1">IF(ROW()-ROW($C$14)&gt;=$C$3,_xlfn.VAR.P(OFFSET(D408,-$C$3+1,0):D408/OFFSET(D407,-$C$3+1,0):D407)*H408^2,"")</f>
        <v>4.5526742734824013E-5</v>
      </c>
      <c r="N408" s="17">
        <f t="shared" ca="1" si="117"/>
        <v>3.6447325726517599E-4</v>
      </c>
      <c r="O408" s="18">
        <f t="shared" ca="1" si="118"/>
        <v>4.4412732310246818E-2</v>
      </c>
      <c r="P408" s="18">
        <f t="shared" ca="1" si="120"/>
        <v>1.1718768928165035E-2</v>
      </c>
      <c r="Q408" s="18">
        <f t="shared" ca="1" si="119"/>
        <v>1.7257408704188827E-3</v>
      </c>
      <c r="R408" s="39"/>
      <c r="V408" s="29">
        <v>41374</v>
      </c>
      <c r="W408" s="19">
        <f t="shared" ca="1" si="124"/>
        <v>1.7240753511669205E-2</v>
      </c>
      <c r="X408" s="17">
        <f t="shared" si="125"/>
        <v>1.1718768928165035E-2</v>
      </c>
    </row>
    <row r="409" spans="3:24">
      <c r="C409" s="29">
        <v>41375</v>
      </c>
      <c r="D409" s="19">
        <f ca="1">VLOOKUP(C409,MarketData!$B$7:$C$5000,2)</f>
        <v>1147.29</v>
      </c>
      <c r="E409" s="17">
        <f>VLOOKUP('Beta-GARCH'!C409,MarketData!$E$7:$F$5000,2)</f>
        <v>113.279999</v>
      </c>
      <c r="F409" s="17">
        <f t="shared" ca="1" si="121"/>
        <v>147.41352726525179</v>
      </c>
      <c r="G409" s="17">
        <f t="shared" si="122"/>
        <v>159.16819191142892</v>
      </c>
      <c r="H409" s="18">
        <f t="array" aca="1" ref="H409" ca="1">IF(ROW()-ROW($C$14)&gt;=$C$3,IF($C$8,_xlfn.COVARIANCE.P(OFFSET(E409,-$C$3+1,0):E409/OFFSET(E408,-$C$3+1,0):E408,OFFSET(D409,-$C$3+1,0):D409/OFFSET(D408,-$C$3+1,0):D408)/_xlfn.VAR.P(OFFSET(D409,-$C$3+1,0):D409/OFFSET(D408,-$C$3+1,0):D408),$C$9),"")</f>
        <v>0.59671572378324345</v>
      </c>
      <c r="I409" s="19">
        <f t="array" aca="1" ref="I409" ca="1">IF(ROW()-ROW($C$14)&gt;=$C$3,_xlfn.VAR.P(OFFSET(E409,-$C$3+1,0):E409/OFFSET(E408,-$C$3+1,0):E408),"")</f>
        <v>2.1497791364776976E-4</v>
      </c>
      <c r="J409" s="19">
        <f t="array" aca="1" ref="J409" ca="1">IF(ROW()-ROW($C$14)&gt;=$C$3,_xlfn.VAR.P(OFFSET(D409,-$C$3+1,0):D409/OFFSET(D408,-$C$3+1,0):D408),"")</f>
        <v>1.3727484155831221E-4</v>
      </c>
      <c r="K409" s="19">
        <f t="shared" ca="1" si="123"/>
        <v>0.38103475397900788</v>
      </c>
      <c r="L409" s="46">
        <f t="array" aca="1" ref="L409" ca="1">IF(ROW()-ROW($C$14)&lt;$C$3,"",IF(L408="",_xlfn.VAR.P(OFFSET(E409,-$C$3+1,0):E409/OFFSET(E408,-$C$3+1,0):E408),$C$4*L408+$C$5*(1-$C$4)*(E409/E408-1)^2+(1-$C$4)*(1-$C$5)*$C$6))</f>
        <v>4.0999999999999999E-4</v>
      </c>
      <c r="M409" s="30">
        <f t="array" aca="1" ref="M409" ca="1">IF(ROW()-ROW($C$14)&gt;=$C$3,_xlfn.VAR.P(OFFSET(D409,-$C$3+1,0):D409/OFFSET(D408,-$C$3+1,0):D408)*H409^2,"")</f>
        <v>4.8879405475242613E-5</v>
      </c>
      <c r="N409" s="17">
        <f t="shared" ca="1" si="117"/>
        <v>3.6112059452475737E-4</v>
      </c>
      <c r="O409" s="18">
        <f t="shared" ca="1" si="118"/>
        <v>4.4207991748637106E-2</v>
      </c>
      <c r="P409" s="18">
        <f t="shared" ca="1" si="120"/>
        <v>4.1367898891045307E-2</v>
      </c>
      <c r="Q409" s="18">
        <f t="shared" ca="1" si="119"/>
        <v>2.7395348625836077E-2</v>
      </c>
      <c r="R409" s="39"/>
      <c r="V409" s="29">
        <v>41375</v>
      </c>
      <c r="W409" s="19">
        <f t="shared" ca="1" si="124"/>
        <v>2.3415756797259712E-2</v>
      </c>
      <c r="X409" s="17">
        <f t="shared" si="125"/>
        <v>4.1367898891045307E-2</v>
      </c>
    </row>
    <row r="410" spans="3:24">
      <c r="C410" s="29">
        <v>41376</v>
      </c>
      <c r="D410" s="19">
        <f ca="1">VLOOKUP(C410,MarketData!$B$7:$C$5000,2)</f>
        <v>1148.57</v>
      </c>
      <c r="E410" s="17">
        <f>VLOOKUP('Beta-GARCH'!C410,MarketData!$E$7:$F$5000,2)</f>
        <v>113.099998</v>
      </c>
      <c r="F410" s="17">
        <f t="shared" ca="1" si="121"/>
        <v>147.57799249627405</v>
      </c>
      <c r="G410" s="17">
        <f t="shared" si="122"/>
        <v>158.91527494492851</v>
      </c>
      <c r="H410" s="18">
        <f t="array" aca="1" ref="H410" ca="1">IF(ROW()-ROW($C$14)&gt;=$C$3,IF($C$8,_xlfn.COVARIANCE.P(OFFSET(E410,-$C$3+1,0):E410/OFFSET(E409,-$C$3+1,0):E409,OFFSET(D410,-$C$3+1,0):D410/OFFSET(D409,-$C$3+1,0):D409)/_xlfn.VAR.P(OFFSET(D410,-$C$3+1,0):D410/OFFSET(D409,-$C$3+1,0):D409),$C$9),"")</f>
        <v>0.58528188585488339</v>
      </c>
      <c r="I410" s="19">
        <f t="array" aca="1" ref="I410" ca="1">IF(ROW()-ROW($C$14)&gt;=$C$3,_xlfn.VAR.P(OFFSET(E410,-$C$3+1,0):E410/OFFSET(E409,-$C$3+1,0):E409),"")</f>
        <v>2.110385613974694E-4</v>
      </c>
      <c r="J410" s="19">
        <f t="array" aca="1" ref="J410" ca="1">IF(ROW()-ROW($C$14)&gt;=$C$3,_xlfn.VAR.P(OFFSET(D410,-$C$3+1,0):D410/OFFSET(D409,-$C$3+1,0):D409),"")</f>
        <v>1.3573574282296682E-4</v>
      </c>
      <c r="K410" s="19">
        <f t="shared" ca="1" si="123"/>
        <v>0.37644149491578222</v>
      </c>
      <c r="L410" s="46">
        <f t="array" aca="1" ref="L410" ca="1">IF(ROW()-ROW($C$14)&lt;$C$3,"",IF(L409="",_xlfn.VAR.P(OFFSET(E410,-$C$3+1,0):E410/OFFSET(E409,-$C$3+1,0):E409),$C$4*L409+$C$5*(1-$C$4)*(E410/E409-1)^2+(1-$C$4)*(1-$C$5)*$C$6))</f>
        <v>4.0999999999999999E-4</v>
      </c>
      <c r="M410" s="30">
        <f t="array" aca="1" ref="M410" ca="1">IF(ROW()-ROW($C$14)&gt;=$C$3,_xlfn.VAR.P(OFFSET(D410,-$C$3+1,0):D410/OFFSET(D409,-$C$3+1,0):D409)*H410^2,"")</f>
        <v>4.6496941896609966E-5</v>
      </c>
      <c r="N410" s="17">
        <f t="shared" ca="1" si="117"/>
        <v>3.6350305810339004E-4</v>
      </c>
      <c r="O410" s="18">
        <f t="shared" ca="1" si="118"/>
        <v>4.4353581318997887E-2</v>
      </c>
      <c r="P410" s="18">
        <f t="shared" ca="1" si="120"/>
        <v>-1.5889918925582336E-3</v>
      </c>
      <c r="Q410" s="18">
        <f t="shared" ca="1" si="119"/>
        <v>-2.2419748470808212E-3</v>
      </c>
      <c r="R410" s="39"/>
      <c r="V410" s="29">
        <v>41376</v>
      </c>
      <c r="W410" s="19">
        <f t="shared" ca="1" si="124"/>
        <v>1.1156725849610361E-3</v>
      </c>
      <c r="X410" s="17">
        <f t="shared" si="125"/>
        <v>-1.5889918925582336E-3</v>
      </c>
    </row>
    <row r="411" spans="3:24">
      <c r="C411" s="29">
        <v>41379</v>
      </c>
      <c r="D411" s="19">
        <f ca="1">VLOOKUP(C411,MarketData!$B$7:$C$5000,2)</f>
        <v>1133.99</v>
      </c>
      <c r="E411" s="17">
        <f>VLOOKUP('Beta-GARCH'!C411,MarketData!$E$7:$F$5000,2)</f>
        <v>111.089996</v>
      </c>
      <c r="F411" s="17">
        <f t="shared" ca="1" si="121"/>
        <v>145.70463072416118</v>
      </c>
      <c r="G411" s="17">
        <f t="shared" si="122"/>
        <v>156.09104836563313</v>
      </c>
      <c r="H411" s="18">
        <f t="array" aca="1" ref="H411" ca="1">IF(ROW()-ROW($C$14)&gt;=$C$3,IF($C$8,_xlfn.COVARIANCE.P(OFFSET(E411,-$C$3+1,0):E411/OFFSET(E410,-$C$3+1,0):E410,OFFSET(D411,-$C$3+1,0):D411/OFFSET(D410,-$C$3+1,0):D410)/_xlfn.VAR.P(OFFSET(D411,-$C$3+1,0):D411/OFFSET(D410,-$C$3+1,0):D410),$C$9),"")</f>
        <v>0.59031572414229327</v>
      </c>
      <c r="I411" s="19">
        <f t="array" aca="1" ref="I411" ca="1">IF(ROW()-ROW($C$14)&gt;=$C$3,_xlfn.VAR.P(OFFSET(E411,-$C$3+1,0):E411/OFFSET(E410,-$C$3+1,0):E410),"")</f>
        <v>2.1246284896085633E-4</v>
      </c>
      <c r="J411" s="19">
        <f t="array" aca="1" ref="J411" ca="1">IF(ROW()-ROW($C$14)&gt;=$C$3,_xlfn.VAR.P(OFFSET(D411,-$C$3+1,0):D411/OFFSET(D410,-$C$3+1,0):D410),"")</f>
        <v>1.3642843090410294E-4</v>
      </c>
      <c r="K411" s="19">
        <f t="shared" ca="1" si="123"/>
        <v>0.37905849599894098</v>
      </c>
      <c r="L411" s="46">
        <f t="array" aca="1" ref="L411" ca="1">IF(ROW()-ROW($C$14)&lt;$C$3,"",IF(L410="",_xlfn.VAR.P(OFFSET(E411,-$C$3+1,0):E411/OFFSET(E410,-$C$3+1,0):E410),$C$4*L410+$C$5*(1-$C$4)*(E411/E410-1)^2+(1-$C$4)*(1-$C$5)*$C$6))</f>
        <v>4.0999999999999999E-4</v>
      </c>
      <c r="M411" s="30">
        <f t="array" aca="1" ref="M411" ca="1">IF(ROW()-ROW($C$14)&gt;=$C$3,_xlfn.VAR.P(OFFSET(D411,-$C$3+1,0):D411/OFFSET(D410,-$C$3+1,0):D410)*H411^2,"")</f>
        <v>4.7541577421352104E-5</v>
      </c>
      <c r="N411" s="17">
        <f t="shared" ca="1" si="117"/>
        <v>3.6245842257864787E-4</v>
      </c>
      <c r="O411" s="18">
        <f t="shared" ca="1" si="118"/>
        <v>4.4289803777417272E-2</v>
      </c>
      <c r="P411" s="18">
        <f t="shared" ca="1" si="120"/>
        <v>-1.7771901286859459E-2</v>
      </c>
      <c r="Q411" s="18">
        <f t="shared" ca="1" si="119"/>
        <v>-1.0278406542965244E-2</v>
      </c>
      <c r="R411" s="39"/>
      <c r="V411" s="29">
        <v>41379</v>
      </c>
      <c r="W411" s="19">
        <f t="shared" ca="1" si="124"/>
        <v>-1.2694045639360163E-2</v>
      </c>
      <c r="X411" s="17">
        <f t="shared" si="125"/>
        <v>-1.7771901286859459E-2</v>
      </c>
    </row>
    <row r="412" spans="3:24">
      <c r="C412" s="29">
        <v>41380</v>
      </c>
      <c r="D412" s="19">
        <f ca="1">VLOOKUP(C412,MarketData!$B$7:$C$5000,2)</f>
        <v>1119.2</v>
      </c>
      <c r="E412" s="17">
        <f>VLOOKUP('Beta-GARCH'!C412,MarketData!$E$7:$F$5000,2)</f>
        <v>112.510002</v>
      </c>
      <c r="F412" s="17">
        <f t="shared" ca="1" si="121"/>
        <v>143.80428637508373</v>
      </c>
      <c r="G412" s="17">
        <f t="shared" si="122"/>
        <v>158.08627955841749</v>
      </c>
      <c r="H412" s="18">
        <f t="array" aca="1" ref="H412" ca="1">IF(ROW()-ROW($C$14)&gt;=$C$3,IF($C$8,_xlfn.COVARIANCE.P(OFFSET(E412,-$C$3+1,0):E412/OFFSET(E411,-$C$3+1,0):E411,OFFSET(D412,-$C$3+1,0):D412/OFFSET(D411,-$C$3+1,0):D411)/_xlfn.VAR.P(OFFSET(D412,-$C$3+1,0):D412/OFFSET(D411,-$C$3+1,0):D411),$C$9),"")</f>
        <v>0.58321940425091667</v>
      </c>
      <c r="I412" s="19">
        <f t="array" aca="1" ref="I412" ca="1">IF(ROW()-ROW($C$14)&gt;=$C$3,_xlfn.VAR.P(OFFSET(E412,-$C$3+1,0):E412/OFFSET(E411,-$C$3+1,0):E411),"")</f>
        <v>2.1298471910028108E-4</v>
      </c>
      <c r="J412" s="19">
        <f t="array" aca="1" ref="J412" ca="1">IF(ROW()-ROW($C$14)&gt;=$C$3,_xlfn.VAR.P(OFFSET(D412,-$C$3+1,0):D412/OFFSET(D411,-$C$3+1,0):D411),"")</f>
        <v>1.3688304422207107E-4</v>
      </c>
      <c r="K412" s="19">
        <f t="shared" ca="1" si="123"/>
        <v>0.37482899167831807</v>
      </c>
      <c r="L412" s="46">
        <f t="array" aca="1" ref="L412" ca="1">IF(ROW()-ROW($C$14)&lt;$C$3,"",IF(L411="",_xlfn.VAR.P(OFFSET(E412,-$C$3+1,0):E412/OFFSET(E411,-$C$3+1,0):E411),$C$4*L411+$C$5*(1-$C$4)*(E412/E411-1)^2+(1-$C$4)*(1-$C$5)*$C$6))</f>
        <v>4.0999999999999999E-4</v>
      </c>
      <c r="M412" s="30">
        <f t="array" aca="1" ref="M412" ca="1">IF(ROW()-ROW($C$14)&gt;=$C$3,_xlfn.VAR.P(OFFSET(D412,-$C$3+1,0):D412/OFFSET(D411,-$C$3+1,0):D411)*H412^2,"")</f>
        <v>4.6560065760498678E-5</v>
      </c>
      <c r="N412" s="17">
        <f t="shared" ca="1" si="117"/>
        <v>3.6343993423950131E-4</v>
      </c>
      <c r="O412" s="18">
        <f t="shared" ca="1" si="118"/>
        <v>4.4349730057053477E-2</v>
      </c>
      <c r="P412" s="18">
        <f t="shared" ca="1" si="120"/>
        <v>1.2782483131964506E-2</v>
      </c>
      <c r="Q412" s="18">
        <f t="shared" ca="1" si="119"/>
        <v>2.0389089000509203E-2</v>
      </c>
      <c r="R412" s="39"/>
      <c r="V412" s="29">
        <v>41380</v>
      </c>
      <c r="W412" s="19">
        <f t="shared" ca="1" si="124"/>
        <v>-1.304244305505331E-2</v>
      </c>
      <c r="X412" s="17">
        <f t="shared" si="125"/>
        <v>1.2782483131964506E-2</v>
      </c>
    </row>
    <row r="413" spans="3:24">
      <c r="C413" s="29">
        <v>41381</v>
      </c>
      <c r="D413" s="19">
        <f ca="1">VLOOKUP(C413,MarketData!$B$7:$C$5000,2)</f>
        <v>1136.01</v>
      </c>
      <c r="E413" s="17">
        <f>VLOOKUP('Beta-GARCH'!C413,MarketData!$E$7:$F$5000,2)</f>
        <v>111.660004</v>
      </c>
      <c r="F413" s="17">
        <f t="shared" ca="1" si="121"/>
        <v>145.96417741686818</v>
      </c>
      <c r="G413" s="17">
        <f t="shared" si="122"/>
        <v>156.89195888413559</v>
      </c>
      <c r="H413" s="18">
        <f t="array" aca="1" ref="H413" ca="1">IF(ROW()-ROW($C$14)&gt;=$C$3,IF($C$8,_xlfn.COVARIANCE.P(OFFSET(E413,-$C$3+1,0):E413/OFFSET(E412,-$C$3+1,0):E412,OFFSET(D413,-$C$3+1,0):D413/OFFSET(D412,-$C$3+1,0):D412)/_xlfn.VAR.P(OFFSET(D413,-$C$3+1,0):D413/OFFSET(D412,-$C$3+1,0):D412),$C$9),"")</f>
        <v>0.56830899464664653</v>
      </c>
      <c r="I413" s="19">
        <f t="array" aca="1" ref="I413" ca="1">IF(ROW()-ROW($C$14)&gt;=$C$3,_xlfn.VAR.P(OFFSET(E413,-$C$3+1,0):E413/OFFSET(E412,-$C$3+1,0):E412),"")</f>
        <v>2.103894931180228E-4</v>
      </c>
      <c r="J413" s="19">
        <f t="array" aca="1" ref="J413" ca="1">IF(ROW()-ROW($C$14)&gt;=$C$3,_xlfn.VAR.P(OFFSET(D413,-$C$3+1,0):D413/OFFSET(D412,-$C$3+1,0):D412),"")</f>
        <v>1.3662405443062582E-4</v>
      </c>
      <c r="K413" s="19">
        <f t="shared" ca="1" si="123"/>
        <v>0.36905207511698845</v>
      </c>
      <c r="L413" s="46">
        <f t="array" aca="1" ref="L413" ca="1">IF(ROW()-ROW($C$14)&lt;$C$3,"",IF(L412="",_xlfn.VAR.P(OFFSET(E413,-$C$3+1,0):E413/OFFSET(E412,-$C$3+1,0):E412),$C$4*L412+$C$5*(1-$C$4)*(E413/E412-1)^2+(1-$C$4)*(1-$C$5)*$C$6))</f>
        <v>4.0999999999999999E-4</v>
      </c>
      <c r="M413" s="30">
        <f t="array" aca="1" ref="M413" ca="1">IF(ROW()-ROW($C$14)&gt;=$C$3,_xlfn.VAR.P(OFFSET(D413,-$C$3+1,0):D413/OFFSET(D412,-$C$3+1,0):D412)*H413^2,"")</f>
        <v>4.4126169472391189E-5</v>
      </c>
      <c r="N413" s="17">
        <f t="shared" ca="1" si="117"/>
        <v>3.6587383052760877E-4</v>
      </c>
      <c r="O413" s="18">
        <f t="shared" ca="1" si="118"/>
        <v>4.449798361612451E-2</v>
      </c>
      <c r="P413" s="18">
        <f t="shared" ca="1" si="120"/>
        <v>-7.5548660998157047E-3</v>
      </c>
      <c r="Q413" s="18">
        <f t="shared" ca="1" si="119"/>
        <v>-1.6090672211332934E-2</v>
      </c>
      <c r="R413" s="39"/>
      <c r="V413" s="29">
        <v>41381</v>
      </c>
      <c r="W413" s="19">
        <f t="shared" ca="1" si="124"/>
        <v>1.5019656897784062E-2</v>
      </c>
      <c r="X413" s="17">
        <f t="shared" si="125"/>
        <v>-7.5548660998157047E-3</v>
      </c>
    </row>
    <row r="414" spans="3:24">
      <c r="C414" s="29">
        <v>41382</v>
      </c>
      <c r="D414" s="19">
        <f ca="1">VLOOKUP(C414,MarketData!$B$7:$C$5000,2)</f>
        <v>1122.97</v>
      </c>
      <c r="E414" s="17">
        <f>VLOOKUP('Beta-GARCH'!C414,MarketData!$E$7:$F$5000,2)</f>
        <v>110.550003</v>
      </c>
      <c r="F414" s="17">
        <f t="shared" ca="1" si="121"/>
        <v>144.28868787582897</v>
      </c>
      <c r="G414" s="17">
        <f t="shared" si="122"/>
        <v>155.33231151699641</v>
      </c>
      <c r="H414" s="18">
        <f t="array" aca="1" ref="H414" ca="1">IF(ROW()-ROW($C$14)&gt;=$C$3,IF($C$8,_xlfn.COVARIANCE.P(OFFSET(E414,-$C$3+1,0):E414/OFFSET(E413,-$C$3+1,0):E413,OFFSET(D414,-$C$3+1,0):D414/OFFSET(D413,-$C$3+1,0):D413)/_xlfn.VAR.P(OFFSET(D414,-$C$3+1,0):D414/OFFSET(D413,-$C$3+1,0):D413),$C$9),"")</f>
        <v>0.56931470681152641</v>
      </c>
      <c r="I414" s="19">
        <f t="array" aca="1" ref="I414" ca="1">IF(ROW()-ROW($C$14)&gt;=$C$3,_xlfn.VAR.P(OFFSET(E414,-$C$3+1,0):E414/OFFSET(E413,-$C$3+1,0):E413),"")</f>
        <v>2.1044506940020281E-4</v>
      </c>
      <c r="J414" s="19">
        <f t="array" aca="1" ref="J414" ca="1">IF(ROW()-ROW($C$14)&gt;=$C$3,_xlfn.VAR.P(OFFSET(D414,-$C$3+1,0):D414/OFFSET(D413,-$C$3+1,0):D413),"")</f>
        <v>1.372679478352776E-4</v>
      </c>
      <c r="K414" s="19">
        <f t="shared" ca="1" si="123"/>
        <v>0.37134945332383096</v>
      </c>
      <c r="L414" s="46">
        <f t="array" aca="1" ref="L414" ca="1">IF(ROW()-ROW($C$14)&lt;$C$3,"",IF(L413="",_xlfn.VAR.P(OFFSET(E414,-$C$3+1,0):E414/OFFSET(E413,-$C$3+1,0):E413),$C$4*L413+$C$5*(1-$C$4)*(E414/E413-1)^2+(1-$C$4)*(1-$C$5)*$C$6))</f>
        <v>4.0999999999999999E-4</v>
      </c>
      <c r="M414" s="30">
        <f t="array" aca="1" ref="M414" ca="1">IF(ROW()-ROW($C$14)&gt;=$C$3,_xlfn.VAR.P(OFFSET(D414,-$C$3+1,0):D414/OFFSET(D413,-$C$3+1,0):D413)*H414^2,"")</f>
        <v>4.4491182296184602E-5</v>
      </c>
      <c r="N414" s="17">
        <f t="shared" ca="1" si="117"/>
        <v>3.6550881770381537E-4</v>
      </c>
      <c r="O414" s="18">
        <f t="shared" ca="1" si="118"/>
        <v>4.4475781443753561E-2</v>
      </c>
      <c r="P414" s="18">
        <f t="shared" ca="1" si="120"/>
        <v>-9.9409005931971883E-3</v>
      </c>
      <c r="Q414" s="18">
        <f t="shared" ca="1" si="119"/>
        <v>-3.4058667670668966E-3</v>
      </c>
      <c r="R414" s="39"/>
      <c r="V414" s="29">
        <v>41382</v>
      </c>
      <c r="W414" s="19">
        <f t="shared" ca="1" si="124"/>
        <v>-1.1478772193906694E-2</v>
      </c>
      <c r="X414" s="17">
        <f t="shared" si="125"/>
        <v>-9.9409005931971883E-3</v>
      </c>
    </row>
    <row r="415" spans="3:24">
      <c r="C415" s="29">
        <v>41383</v>
      </c>
      <c r="D415" s="19">
        <f ca="1">VLOOKUP(C415,MarketData!$B$7:$C$5000,2)</f>
        <v>1126.67</v>
      </c>
      <c r="E415" s="17">
        <f>VLOOKUP('Beta-GARCH'!C415,MarketData!$E$7:$F$5000,2)</f>
        <v>112.260002</v>
      </c>
      <c r="F415" s="17">
        <f t="shared" ca="1" si="121"/>
        <v>144.76409518425268</v>
      </c>
      <c r="G415" s="17">
        <f t="shared" si="122"/>
        <v>157.73500794534255</v>
      </c>
      <c r="H415" s="18">
        <f t="array" aca="1" ref="H415" ca="1">IF(ROW()-ROW($C$14)&gt;=$C$3,IF($C$8,_xlfn.COVARIANCE.P(OFFSET(E415,-$C$3+1,0):E415/OFFSET(E414,-$C$3+1,0):E414,OFFSET(D415,-$C$3+1,0):D415/OFFSET(D414,-$C$3+1,0):D414)/_xlfn.VAR.P(OFFSET(D415,-$C$3+1,0):D415/OFFSET(D414,-$C$3+1,0):D414),$C$9),"")</f>
        <v>0.57754100825066079</v>
      </c>
      <c r="I415" s="19">
        <f t="array" aca="1" ref="I415" ca="1">IF(ROW()-ROW($C$14)&gt;=$C$3,_xlfn.VAR.P(OFFSET(E415,-$C$3+1,0):E415/OFFSET(E414,-$C$3+1,0):E414),"")</f>
        <v>2.0994308655389454E-4</v>
      </c>
      <c r="J415" s="19">
        <f t="array" aca="1" ref="J415" ca="1">IF(ROW()-ROW($C$14)&gt;=$C$3,_xlfn.VAR.P(OFFSET(D415,-$C$3+1,0):D415/OFFSET(D414,-$C$3+1,0):D414),"")</f>
        <v>1.3682784938889126E-4</v>
      </c>
      <c r="K415" s="19">
        <f t="shared" ca="1" si="123"/>
        <v>0.3764053172217397</v>
      </c>
      <c r="L415" s="46">
        <f t="array" aca="1" ref="L415" ca="1">IF(ROW()-ROW($C$14)&lt;$C$3,"",IF(L414="",_xlfn.VAR.P(OFFSET(E415,-$C$3+1,0):E415/OFFSET(E414,-$C$3+1,0):E414),$C$4*L414+$C$5*(1-$C$4)*(E415/E414-1)^2+(1-$C$4)*(1-$C$5)*$C$6))</f>
        <v>4.0999999999999999E-4</v>
      </c>
      <c r="M415" s="30">
        <f t="array" aca="1" ref="M415" ca="1">IF(ROW()-ROW($C$14)&gt;=$C$3,_xlfn.VAR.P(OFFSET(D415,-$C$3+1,0):D415/OFFSET(D414,-$C$3+1,0):D414)*H415^2,"")</f>
        <v>4.5639423962064723E-5</v>
      </c>
      <c r="N415" s="17">
        <f t="shared" ca="1" si="117"/>
        <v>3.6436057603793528E-4</v>
      </c>
      <c r="O415" s="18">
        <f t="shared" ca="1" si="118"/>
        <v>4.4405866418249888E-2</v>
      </c>
      <c r="P415" s="18">
        <f t="shared" ca="1" si="120"/>
        <v>1.5468104510137248E-2</v>
      </c>
      <c r="Q415" s="18">
        <f t="shared" ca="1" si="119"/>
        <v>1.3565202624488029E-2</v>
      </c>
      <c r="R415" s="39"/>
      <c r="V415" s="29">
        <v>41383</v>
      </c>
      <c r="W415" s="19">
        <f t="shared" ca="1" si="124"/>
        <v>3.2948342342182801E-3</v>
      </c>
      <c r="X415" s="17">
        <f t="shared" si="125"/>
        <v>1.5468104510137248E-2</v>
      </c>
    </row>
    <row r="416" spans="3:24">
      <c r="C416" s="29">
        <v>41386</v>
      </c>
      <c r="D416" s="19">
        <f ca="1">VLOOKUP(C416,MarketData!$B$7:$C$5000,2)</f>
        <v>1145.5999999999999</v>
      </c>
      <c r="E416" s="17">
        <f>VLOOKUP('Beta-GARCH'!C416,MarketData!$E$7:$F$5000,2)</f>
        <v>112.230003</v>
      </c>
      <c r="F416" s="17">
        <f t="shared" ca="1" si="121"/>
        <v>147.19638176491773</v>
      </c>
      <c r="G416" s="17">
        <f t="shared" si="122"/>
        <v>157.69285675685998</v>
      </c>
      <c r="H416" s="18">
        <f t="array" aca="1" ref="H416" ca="1">IF(ROW()-ROW($C$14)&gt;=$C$3,IF($C$8,_xlfn.COVARIANCE.P(OFFSET(E416,-$C$3+1,0):E416/OFFSET(E415,-$C$3+1,0):E415,OFFSET(D416,-$C$3+1,0):D416/OFFSET(D415,-$C$3+1,0):D415)/_xlfn.VAR.P(OFFSET(D416,-$C$3+1,0):D416/OFFSET(D415,-$C$3+1,0):D415),$C$9),"")</f>
        <v>0.57262767417997973</v>
      </c>
      <c r="I416" s="19">
        <f t="array" aca="1" ref="I416" ca="1">IF(ROW()-ROW($C$14)&gt;=$C$3,_xlfn.VAR.P(OFFSET(E416,-$C$3+1,0):E416/OFFSET(E415,-$C$3+1,0):E415),"")</f>
        <v>2.0986362799582962E-4</v>
      </c>
      <c r="J416" s="19">
        <f t="array" aca="1" ref="J416" ca="1">IF(ROW()-ROW($C$14)&gt;=$C$3,_xlfn.VAR.P(OFFSET(D416,-$C$3+1,0):D416/OFFSET(D415,-$C$3+1,0):D415),"")</f>
        <v>1.3771525813595286E-4</v>
      </c>
      <c r="K416" s="19">
        <f t="shared" ca="1" si="123"/>
        <v>0.37576577093698815</v>
      </c>
      <c r="L416" s="46">
        <f t="array" aca="1" ref="L416" ca="1">IF(ROW()-ROW($C$14)&lt;$C$3,"",IF(L415="",_xlfn.VAR.P(OFFSET(E416,-$C$3+1,0):E416/OFFSET(E415,-$C$3+1,0):E415),$C$4*L415+$C$5*(1-$C$4)*(E416/E415-1)^2+(1-$C$4)*(1-$C$5)*$C$6))</f>
        <v>4.0999999999999999E-4</v>
      </c>
      <c r="M416" s="30">
        <f t="array" aca="1" ref="M416" ca="1">IF(ROW()-ROW($C$14)&gt;=$C$3,_xlfn.VAR.P(OFFSET(D416,-$C$3+1,0):D416/OFFSET(D415,-$C$3+1,0):D415)*H416^2,"")</f>
        <v>4.5157170990914409E-5</v>
      </c>
      <c r="N416" s="17">
        <f t="shared" ca="1" si="117"/>
        <v>3.648428290090856E-4</v>
      </c>
      <c r="O416" s="18">
        <f t="shared" ca="1" si="118"/>
        <v>4.4435243608248402E-2</v>
      </c>
      <c r="P416" s="18">
        <f t="shared" ca="1" si="120"/>
        <v>-2.672278591265842E-4</v>
      </c>
      <c r="Q416" s="18">
        <f t="shared" ca="1" si="119"/>
        <v>-9.8883608192897026E-3</v>
      </c>
      <c r="R416" s="39"/>
      <c r="V416" s="29">
        <v>41386</v>
      </c>
      <c r="W416" s="19">
        <f t="shared" ca="1" si="124"/>
        <v>1.680172543868208E-2</v>
      </c>
      <c r="X416" s="17">
        <f t="shared" si="125"/>
        <v>-2.672278591265842E-4</v>
      </c>
    </row>
    <row r="417" spans="3:24">
      <c r="C417" s="29">
        <v>41387</v>
      </c>
      <c r="D417" s="19">
        <f ca="1">VLOOKUP(C417,MarketData!$B$7:$C$5000,2)</f>
        <v>1143.78</v>
      </c>
      <c r="E417" s="17">
        <f>VLOOKUP('Beta-GARCH'!C417,MarketData!$E$7:$F$5000,2)</f>
        <v>112.94000200000001</v>
      </c>
      <c r="F417" s="17">
        <f t="shared" ca="1" si="121"/>
        <v>146.96253276455798</v>
      </c>
      <c r="G417" s="17">
        <f t="shared" si="122"/>
        <v>158.69046673290637</v>
      </c>
      <c r="H417" s="18">
        <f t="array" aca="1" ref="H417" ca="1">IF(ROW()-ROW($C$14)&gt;=$C$3,IF($C$8,_xlfn.COVARIANCE.P(OFFSET(E417,-$C$3+1,0):E417/OFFSET(E416,-$C$3+1,0):E416,OFFSET(D417,-$C$3+1,0):D417/OFFSET(D416,-$C$3+1,0):D416)/_xlfn.VAR.P(OFFSET(D417,-$C$3+1,0):D417/OFFSET(D416,-$C$3+1,0):D416),$C$9),"")</f>
        <v>0.57578471172598988</v>
      </c>
      <c r="I417" s="19">
        <f t="array" aca="1" ref="I417" ca="1">IF(ROW()-ROW($C$14)&gt;=$C$3,_xlfn.VAR.P(OFFSET(E417,-$C$3+1,0):E417/OFFSET(E416,-$C$3+1,0):E416),"")</f>
        <v>2.0829312988502043E-4</v>
      </c>
      <c r="J417" s="19">
        <f t="array" aca="1" ref="J417" ca="1">IF(ROW()-ROW($C$14)&gt;=$C$3,_xlfn.VAR.P(OFFSET(D417,-$C$3+1,0):D417/OFFSET(D416,-$C$3+1,0):D416),"")</f>
        <v>1.3763198097543525E-4</v>
      </c>
      <c r="K417" s="19">
        <f t="shared" ca="1" si="123"/>
        <v>0.3804560934581116</v>
      </c>
      <c r="L417" s="46">
        <f t="array" aca="1" ref="L417" ca="1">IF(ROW()-ROW($C$14)&lt;$C$3,"",IF(L416="",_xlfn.VAR.P(OFFSET(E417,-$C$3+1,0):E417/OFFSET(E416,-$C$3+1,0):E416),$C$4*L416+$C$5*(1-$C$4)*(E417/E416-1)^2+(1-$C$4)*(1-$C$5)*$C$6))</f>
        <v>4.0999999999999999E-4</v>
      </c>
      <c r="M417" s="30">
        <f t="array" aca="1" ref="M417" ca="1">IF(ROW()-ROW($C$14)&gt;=$C$3,_xlfn.VAR.P(OFFSET(D417,-$C$3+1,0):D417/OFFSET(D416,-$C$3+1,0):D416)*H417^2,"")</f>
        <v>4.5628860103735342E-5</v>
      </c>
      <c r="N417" s="17">
        <f t="shared" ca="1" si="117"/>
        <v>3.6437113989626466E-4</v>
      </c>
      <c r="O417" s="18">
        <f t="shared" ca="1" si="118"/>
        <v>4.4406510140310697E-2</v>
      </c>
      <c r="P417" s="18">
        <f t="shared" ca="1" si="120"/>
        <v>6.3262851378522722E-3</v>
      </c>
      <c r="Q417" s="18">
        <f t="shared" ca="1" si="119"/>
        <v>7.2410269110202742E-3</v>
      </c>
      <c r="R417" s="39"/>
      <c r="V417" s="29">
        <v>41387</v>
      </c>
      <c r="W417" s="19">
        <f t="shared" ca="1" si="124"/>
        <v>-1.5886871508379308E-3</v>
      </c>
      <c r="X417" s="17">
        <f t="shared" si="125"/>
        <v>6.3262851378522722E-3</v>
      </c>
    </row>
    <row r="418" spans="3:24">
      <c r="C418" s="29">
        <v>41388</v>
      </c>
      <c r="D418" s="19">
        <f ca="1">VLOOKUP(C418,MarketData!$B$7:$C$5000,2)</f>
        <v>1164.3499999999999</v>
      </c>
      <c r="E418" s="17">
        <f>VLOOKUP('Beta-GARCH'!C418,MarketData!$E$7:$F$5000,2)</f>
        <v>113.69000200000001</v>
      </c>
      <c r="F418" s="17">
        <f t="shared" ca="1" si="121"/>
        <v>149.60554042247028</v>
      </c>
      <c r="G418" s="17">
        <f t="shared" si="122"/>
        <v>159.7442815721312</v>
      </c>
      <c r="H418" s="18">
        <f t="array" aca="1" ref="H418" ca="1">IF(ROW()-ROW($C$14)&gt;=$C$3,IF($C$8,_xlfn.COVARIANCE.P(OFFSET(E418,-$C$3+1,0):E418/OFFSET(E417,-$C$3+1,0):E417,OFFSET(D418,-$C$3+1,0):D418/OFFSET(D417,-$C$3+1,0):D417)/_xlfn.VAR.P(OFFSET(D418,-$C$3+1,0):D418/OFFSET(D417,-$C$3+1,0):D417),$C$9),"")</f>
        <v>0.57621957825383907</v>
      </c>
      <c r="I418" s="19">
        <f t="array" aca="1" ref="I418" ca="1">IF(ROW()-ROW($C$14)&gt;=$C$3,_xlfn.VAR.P(OFFSET(E418,-$C$3+1,0):E418/OFFSET(E417,-$C$3+1,0):E417),"")</f>
        <v>2.0834897047567578E-4</v>
      </c>
      <c r="J418" s="19">
        <f t="array" aca="1" ref="J418" ca="1">IF(ROW()-ROW($C$14)&gt;=$C$3,_xlfn.VAR.P(OFFSET(D418,-$C$3+1,0):D418/OFFSET(D417,-$C$3+1,0):D417),"")</f>
        <v>1.3772749837998773E-4</v>
      </c>
      <c r="K418" s="19">
        <f t="shared" ca="1" si="123"/>
        <v>0.38090555882894589</v>
      </c>
      <c r="L418" s="46">
        <f t="array" aca="1" ref="L418" ca="1">IF(ROW()-ROW($C$14)&lt;$C$3,"",IF(L417="",_xlfn.VAR.P(OFFSET(E418,-$C$3+1,0):E418/OFFSET(E417,-$C$3+1,0):E417),$C$4*L417+$C$5*(1-$C$4)*(E418/E417-1)^2+(1-$C$4)*(1-$C$5)*$C$6))</f>
        <v>4.0999999999999999E-4</v>
      </c>
      <c r="M418" s="30">
        <f t="array" aca="1" ref="M418" ca="1">IF(ROW()-ROW($C$14)&gt;=$C$3,_xlfn.VAR.P(OFFSET(D418,-$C$3+1,0):D418/OFFSET(D417,-$C$3+1,0):D417)*H418^2,"")</f>
        <v>4.5729523885063459E-5</v>
      </c>
      <c r="N418" s="17">
        <f t="shared" ca="1" si="117"/>
        <v>3.6427047611493652E-4</v>
      </c>
      <c r="O418" s="18">
        <f t="shared" ca="1" si="118"/>
        <v>4.4400375686292765E-2</v>
      </c>
      <c r="P418" s="18">
        <f t="shared" ca="1" si="120"/>
        <v>6.6406940563008554E-3</v>
      </c>
      <c r="Q418" s="18">
        <f t="shared" ca="1" si="119"/>
        <v>-3.7221700650174605E-3</v>
      </c>
      <c r="R418" s="39"/>
      <c r="V418" s="29">
        <v>41388</v>
      </c>
      <c r="W418" s="19">
        <f t="shared" ca="1" si="124"/>
        <v>1.7984227736103087E-2</v>
      </c>
      <c r="X418" s="17">
        <f t="shared" si="125"/>
        <v>6.6406940563008554E-3</v>
      </c>
    </row>
    <row r="419" spans="3:24">
      <c r="C419" s="29">
        <v>41389</v>
      </c>
      <c r="D419" s="19">
        <f ca="1">VLOOKUP(C419,MarketData!$B$7:$C$5000,2)</f>
        <v>1172.78</v>
      </c>
      <c r="E419" s="17">
        <f>VLOOKUP('Beta-GARCH'!C419,MarketData!$E$7:$F$5000,2)</f>
        <v>115.839996</v>
      </c>
      <c r="F419" s="17">
        <f t="shared" ca="1" si="121"/>
        <v>150.68869815490592</v>
      </c>
      <c r="G419" s="17">
        <f t="shared" si="122"/>
        <v>162.76520901405695</v>
      </c>
      <c r="H419" s="18">
        <f t="array" aca="1" ref="H419" ca="1">IF(ROW()-ROW($C$14)&gt;=$C$3,IF($C$8,_xlfn.COVARIANCE.P(OFFSET(E419,-$C$3+1,0):E419/OFFSET(E418,-$C$3+1,0):E418,OFFSET(D419,-$C$3+1,0):D419/OFFSET(D418,-$C$3+1,0):D418)/_xlfn.VAR.P(OFFSET(D419,-$C$3+1,0):D419/OFFSET(D418,-$C$3+1,0):D418),$C$9),"")</f>
        <v>0.57871012306270009</v>
      </c>
      <c r="I419" s="19">
        <f t="array" aca="1" ref="I419" ca="1">IF(ROW()-ROW($C$14)&gt;=$C$3,_xlfn.VAR.P(OFFSET(E419,-$C$3+1,0):E419/OFFSET(E418,-$C$3+1,0):E418),"")</f>
        <v>2.0955212993228179E-4</v>
      </c>
      <c r="J419" s="19">
        <f t="array" aca="1" ref="J419" ca="1">IF(ROW()-ROW($C$14)&gt;=$C$3,_xlfn.VAR.P(OFFSET(D419,-$C$3+1,0):D419/OFFSET(D418,-$C$3+1,0):D418),"")</f>
        <v>1.3783134612828043E-4</v>
      </c>
      <c r="K419" s="19">
        <f t="shared" ca="1" si="123"/>
        <v>0.38064225501106186</v>
      </c>
      <c r="L419" s="46">
        <f t="array" aca="1" ref="L419" ca="1">IF(ROW()-ROW($C$14)&lt;$C$3,"",IF(L418="",_xlfn.VAR.P(OFFSET(E419,-$C$3+1,0):E419/OFFSET(E418,-$C$3+1,0):E418),$C$4*L418+$C$5*(1-$C$4)*(E419/E418-1)^2+(1-$C$4)*(1-$C$5)*$C$6))</f>
        <v>4.0999999999999999E-4</v>
      </c>
      <c r="M419" s="30">
        <f t="array" aca="1" ref="M419" ca="1">IF(ROW()-ROW($C$14)&gt;=$C$3,_xlfn.VAR.P(OFFSET(D419,-$C$3+1,0):D419/OFFSET(D418,-$C$3+1,0):D418)*H419^2,"")</f>
        <v>4.6160463008391893E-5</v>
      </c>
      <c r="N419" s="17">
        <f t="shared" ref="N419:N482" ca="1" si="126">IF(M419="","",L419-M419)</f>
        <v>3.6383953699160811E-4</v>
      </c>
      <c r="O419" s="18">
        <f t="shared" ref="O419:O482" ca="1" si="127">IF(N419="","",_xlfn.NORM.INV(1-$C$10,0,1)*$C$7*SQRT(N419))</f>
        <v>4.4374104656232483E-2</v>
      </c>
      <c r="P419" s="18">
        <f t="shared" ca="1" si="120"/>
        <v>1.8911020865317596E-2</v>
      </c>
      <c r="Q419" s="18">
        <f t="shared" ref="Q419:Q482" ca="1" si="128">IF(P419="","",P419-H419*$C$7*(D419/D418-1))</f>
        <v>1.4721106889778787E-2</v>
      </c>
      <c r="R419" s="39"/>
      <c r="V419" s="29">
        <v>41389</v>
      </c>
      <c r="W419" s="19">
        <f t="shared" ca="1" si="124"/>
        <v>7.2400910379182282E-3</v>
      </c>
      <c r="X419" s="17">
        <f t="shared" si="125"/>
        <v>1.8911020865317596E-2</v>
      </c>
    </row>
    <row r="420" spans="3:24">
      <c r="C420" s="29">
        <v>41390</v>
      </c>
      <c r="D420" s="19">
        <f ca="1">VLOOKUP(C420,MarketData!$B$7:$C$5000,2)</f>
        <v>1161.19</v>
      </c>
      <c r="E420" s="17">
        <f>VLOOKUP('Beta-GARCH'!C420,MarketData!$E$7:$F$5000,2)</f>
        <v>115.480003</v>
      </c>
      <c r="F420" s="17">
        <f t="shared" ca="1" si="121"/>
        <v>149.19951688338412</v>
      </c>
      <c r="G420" s="17">
        <f t="shared" si="122"/>
        <v>162.25938772683421</v>
      </c>
      <c r="H420" s="18">
        <f t="array" aca="1" ref="H420" ca="1">IF(ROW()-ROW($C$14)&gt;=$C$3,IF($C$8,_xlfn.COVARIANCE.P(OFFSET(E420,-$C$3+1,0):E420/OFFSET(E419,-$C$3+1,0):E419,OFFSET(D420,-$C$3+1,0):D420/OFFSET(D419,-$C$3+1,0):D419)/_xlfn.VAR.P(OFFSET(D420,-$C$3+1,0):D420/OFFSET(D419,-$C$3+1,0):D419),$C$9),"")</f>
        <v>0.5839514193002564</v>
      </c>
      <c r="I420" s="19">
        <f t="array" aca="1" ref="I420" ca="1">IF(ROW()-ROW($C$14)&gt;=$C$3,_xlfn.VAR.P(OFFSET(E420,-$C$3+1,0):E420/OFFSET(E419,-$C$3+1,0):E419),"")</f>
        <v>2.0963608032477108E-4</v>
      </c>
      <c r="J420" s="19">
        <f t="array" aca="1" ref="J420" ca="1">IF(ROW()-ROW($C$14)&gt;=$C$3,_xlfn.VAR.P(OFFSET(D420,-$C$3+1,0):D420/OFFSET(D419,-$C$3+1,0):D419),"")</f>
        <v>1.3696873662253132E-4</v>
      </c>
      <c r="K420" s="19">
        <f t="shared" ca="1" si="123"/>
        <v>0.38153302631197494</v>
      </c>
      <c r="L420" s="46">
        <f t="array" aca="1" ref="L420" ca="1">IF(ROW()-ROW($C$14)&lt;$C$3,"",IF(L419="",_xlfn.VAR.P(OFFSET(E420,-$C$3+1,0):E420/OFFSET(E419,-$C$3+1,0):E419),$C$4*L419+$C$5*(1-$C$4)*(E420/E419-1)^2+(1-$C$4)*(1-$C$5)*$C$6))</f>
        <v>4.0999999999999999E-4</v>
      </c>
      <c r="M420" s="30">
        <f t="array" aca="1" ref="M420" ca="1">IF(ROW()-ROW($C$14)&gt;=$C$3,_xlfn.VAR.P(OFFSET(D420,-$C$3+1,0):D420/OFFSET(D419,-$C$3+1,0):D419)*H420^2,"")</f>
        <v>4.6706237845496251E-5</v>
      </c>
      <c r="N420" s="17">
        <f t="shared" ca="1" si="126"/>
        <v>3.6329376215450373E-4</v>
      </c>
      <c r="O420" s="18">
        <f t="shared" ca="1" si="127"/>
        <v>4.4340810640320256E-2</v>
      </c>
      <c r="P420" s="18">
        <f t="shared" ca="1" si="120"/>
        <v>-3.1076744857622129E-3</v>
      </c>
      <c r="Q420" s="18">
        <f t="shared" ca="1" si="128"/>
        <v>2.6632262370416358E-3</v>
      </c>
      <c r="R420" s="39"/>
      <c r="V420" s="29">
        <v>41390</v>
      </c>
      <c r="W420" s="19">
        <f t="shared" ca="1" si="124"/>
        <v>-9.8825014069133799E-3</v>
      </c>
      <c r="X420" s="17">
        <f t="shared" si="125"/>
        <v>-3.1076744857622129E-3</v>
      </c>
    </row>
    <row r="421" spans="3:24">
      <c r="C421" s="29">
        <v>41394</v>
      </c>
      <c r="D421" s="19">
        <f ca="1">VLOOKUP(C421,MarketData!$B$7:$C$5000,2)</f>
        <v>1165.1300000000001</v>
      </c>
      <c r="E421" s="17">
        <f>VLOOKUP('Beta-GARCH'!C421,MarketData!$E$7:$F$5000,2)</f>
        <v>116.300003</v>
      </c>
      <c r="F421" s="17">
        <f t="shared" ca="1" si="121"/>
        <v>149.70576142262451</v>
      </c>
      <c r="G421" s="17">
        <f t="shared" si="122"/>
        <v>163.41155861772</v>
      </c>
      <c r="H421" s="18">
        <f t="array" aca="1" ref="H421" ca="1">IF(ROW()-ROW($C$14)&gt;=$C$3,IF($C$8,_xlfn.COVARIANCE.P(OFFSET(E421,-$C$3+1,0):E421/OFFSET(E420,-$C$3+1,0):E420,OFFSET(D421,-$C$3+1,0):D421/OFFSET(D420,-$C$3+1,0):D420)/_xlfn.VAR.P(OFFSET(D421,-$C$3+1,0):D421/OFFSET(D420,-$C$3+1,0):D420),$C$9),"")</f>
        <v>0.58554413759025303</v>
      </c>
      <c r="I421" s="19">
        <f t="array" aca="1" ref="I421" ca="1">IF(ROW()-ROW($C$14)&gt;=$C$3,_xlfn.VAR.P(OFFSET(E421,-$C$3+1,0):E421/OFFSET(E420,-$C$3+1,0):E420),"")</f>
        <v>2.0975251314591523E-4</v>
      </c>
      <c r="J421" s="19">
        <f t="array" aca="1" ref="J421" ca="1">IF(ROW()-ROW($C$14)&gt;=$C$3,_xlfn.VAR.P(OFFSET(D421,-$C$3+1,0):D421/OFFSET(D420,-$C$3+1,0):D420),"")</f>
        <v>1.3674524884584849E-4</v>
      </c>
      <c r="K421" s="19">
        <f t="shared" ca="1" si="123"/>
        <v>0.38173739901416864</v>
      </c>
      <c r="L421" s="46">
        <f t="array" aca="1" ref="L421" ca="1">IF(ROW()-ROW($C$14)&lt;$C$3,"",IF(L420="",_xlfn.VAR.P(OFFSET(E421,-$C$3+1,0):E421/OFFSET(E420,-$C$3+1,0):E420),$C$4*L420+$C$5*(1-$C$4)*(E421/E420-1)^2+(1-$C$4)*(1-$C$5)*$C$6))</f>
        <v>4.0999999999999999E-4</v>
      </c>
      <c r="M421" s="30">
        <f t="array" aca="1" ref="M421" ca="1">IF(ROW()-ROW($C$14)&gt;=$C$3,_xlfn.VAR.P(OFFSET(D421,-$C$3+1,0):D421/OFFSET(D420,-$C$3+1,0):D420)*H421^2,"")</f>
        <v>4.6884740903902642E-5</v>
      </c>
      <c r="N421" s="17">
        <f t="shared" ca="1" si="126"/>
        <v>3.6311525909609734E-4</v>
      </c>
      <c r="O421" s="18">
        <f t="shared" ca="1" si="127"/>
        <v>4.4329915954499872E-2</v>
      </c>
      <c r="P421" s="18">
        <f t="shared" ca="1" si="120"/>
        <v>7.1007964902807252E-3</v>
      </c>
      <c r="Q421" s="18">
        <f t="shared" ca="1" si="128"/>
        <v>5.1140037155361518E-3</v>
      </c>
      <c r="R421" s="39"/>
      <c r="V421" s="29">
        <v>41394</v>
      </c>
      <c r="W421" s="19">
        <f t="shared" ca="1" si="124"/>
        <v>3.3930709014029503E-3</v>
      </c>
      <c r="X421" s="17">
        <f t="shared" si="125"/>
        <v>7.1007964902807252E-3</v>
      </c>
    </row>
    <row r="422" spans="3:24">
      <c r="C422" s="29">
        <v>41395</v>
      </c>
      <c r="D422" s="19">
        <f ca="1">VLOOKUP(C422,MarketData!$B$7:$C$5000,2)</f>
        <v>1158.3699999999999</v>
      </c>
      <c r="E422" s="17">
        <f>VLOOKUP('Beta-GARCH'!C422,MarketData!$E$7:$F$5000,2)</f>
        <v>113.720001</v>
      </c>
      <c r="F422" s="17">
        <f t="shared" ca="1" si="121"/>
        <v>148.8371794212882</v>
      </c>
      <c r="G422" s="17">
        <f t="shared" si="122"/>
        <v>159.78643276061374</v>
      </c>
      <c r="H422" s="18">
        <f t="array" aca="1" ref="H422" ca="1">IF(ROW()-ROW($C$14)&gt;=$C$3,IF($C$8,_xlfn.COVARIANCE.P(OFFSET(E422,-$C$3+1,0):E422/OFFSET(E421,-$C$3+1,0):E421,OFFSET(D422,-$C$3+1,0):D422/OFFSET(D421,-$C$3+1,0):D421)/_xlfn.VAR.P(OFFSET(D422,-$C$3+1,0):D422/OFFSET(D421,-$C$3+1,0):D421),$C$9),"")</f>
        <v>0.58790948290155087</v>
      </c>
      <c r="I422" s="19">
        <f t="array" aca="1" ref="I422" ca="1">IF(ROW()-ROW($C$14)&gt;=$C$3,_xlfn.VAR.P(OFFSET(E422,-$C$3+1,0):E422/OFFSET(E421,-$C$3+1,0):E421),"")</f>
        <v>2.1086004205550927E-4</v>
      </c>
      <c r="J422" s="19">
        <f t="array" aca="1" ref="J422" ca="1">IF(ROW()-ROW($C$14)&gt;=$C$3,_xlfn.VAR.P(OFFSET(D422,-$C$3+1,0):D422/OFFSET(D421,-$C$3+1,0):D421),"")</f>
        <v>1.3688680561509806E-4</v>
      </c>
      <c r="K422" s="19">
        <f t="shared" ca="1" si="123"/>
        <v>0.38166098384838454</v>
      </c>
      <c r="L422" s="46">
        <f t="array" aca="1" ref="L422" ca="1">IF(ROW()-ROW($C$14)&lt;$C$3,"",IF(L421="",_xlfn.VAR.P(OFFSET(E422,-$C$3+1,0):E422/OFFSET(E421,-$C$3+1,0):E421),$C$4*L421+$C$5*(1-$C$4)*(E422/E421-1)^2+(1-$C$4)*(1-$C$5)*$C$6))</f>
        <v>4.0999999999999999E-4</v>
      </c>
      <c r="M422" s="30">
        <f t="array" aca="1" ref="M422" ca="1">IF(ROW()-ROW($C$14)&gt;=$C$3,_xlfn.VAR.P(OFFSET(D422,-$C$3+1,0):D422/OFFSET(D421,-$C$3+1,0):D421)*H422^2,"")</f>
        <v>4.7313221500710053E-5</v>
      </c>
      <c r="N422" s="17">
        <f t="shared" ca="1" si="126"/>
        <v>3.6268677849928997E-4</v>
      </c>
      <c r="O422" s="18">
        <f t="shared" ca="1" si="127"/>
        <v>4.4303753303499539E-2</v>
      </c>
      <c r="P422" s="18">
        <f t="shared" ca="1" si="120"/>
        <v>-2.2184023503421635E-2</v>
      </c>
      <c r="Q422" s="18">
        <f t="shared" ca="1" si="128"/>
        <v>-1.8773015200129604E-2</v>
      </c>
      <c r="R422" s="39"/>
      <c r="V422" s="29">
        <v>41395</v>
      </c>
      <c r="W422" s="19">
        <f t="shared" ca="1" si="124"/>
        <v>-5.8019276818898069E-3</v>
      </c>
      <c r="X422" s="17">
        <f t="shared" si="125"/>
        <v>-2.2184023503421635E-2</v>
      </c>
    </row>
    <row r="423" spans="3:24">
      <c r="C423" s="29">
        <v>41396</v>
      </c>
      <c r="D423" s="19">
        <f ca="1">VLOOKUP(C423,MarketData!$B$7:$C$5000,2)</f>
        <v>1153.28</v>
      </c>
      <c r="E423" s="17">
        <f>VLOOKUP('Beta-GARCH'!C423,MarketData!$E$7:$F$5000,2)</f>
        <v>114.379997</v>
      </c>
      <c r="F423" s="17">
        <f t="shared" ca="1" si="121"/>
        <v>148.18317315105128</v>
      </c>
      <c r="G423" s="17">
        <f t="shared" si="122"/>
        <v>160.71378419878576</v>
      </c>
      <c r="H423" s="18">
        <f t="array" aca="1" ref="H423" ca="1">IF(ROW()-ROW($C$14)&gt;=$C$3,IF($C$8,_xlfn.COVARIANCE.P(OFFSET(E423,-$C$3+1,0):E423/OFFSET(E422,-$C$3+1,0):E422,OFFSET(D423,-$C$3+1,0):D423/OFFSET(D422,-$C$3+1,0):D422)/_xlfn.VAR.P(OFFSET(D423,-$C$3+1,0):D423/OFFSET(D422,-$C$3+1,0):D422),$C$9),"")</f>
        <v>0.58496270023728825</v>
      </c>
      <c r="I423" s="19">
        <f t="array" aca="1" ref="I423" ca="1">IF(ROW()-ROW($C$14)&gt;=$C$3,_xlfn.VAR.P(OFFSET(E423,-$C$3+1,0):E423/OFFSET(E422,-$C$3+1,0):E422),"")</f>
        <v>2.1000474726282013E-4</v>
      </c>
      <c r="J423" s="19">
        <f t="array" aca="1" ref="J423" ca="1">IF(ROW()-ROW($C$14)&gt;=$C$3,_xlfn.VAR.P(OFFSET(D423,-$C$3+1,0):D423/OFFSET(D422,-$C$3+1,0):D422),"")</f>
        <v>1.3694560756814908E-4</v>
      </c>
      <c r="K423" s="19">
        <f t="shared" ca="1" si="123"/>
        <v>0.38145838812131977</v>
      </c>
      <c r="L423" s="46">
        <f t="array" aca="1" ref="L423" ca="1">IF(ROW()-ROW($C$14)&lt;$C$3,"",IF(L422="",_xlfn.VAR.P(OFFSET(E423,-$C$3+1,0):E423/OFFSET(E422,-$C$3+1,0):E422),$C$4*L422+$C$5*(1-$C$4)*(E423/E422-1)^2+(1-$C$4)*(1-$C$5)*$C$6))</f>
        <v>4.0999999999999999E-4</v>
      </c>
      <c r="M423" s="30">
        <f t="array" aca="1" ref="M423" ca="1">IF(ROW()-ROW($C$14)&gt;=$C$3,_xlfn.VAR.P(OFFSET(D423,-$C$3+1,0):D423/OFFSET(D422,-$C$3+1,0):D422)*H423^2,"")</f>
        <v>4.6860234335298401E-5</v>
      </c>
      <c r="N423" s="17">
        <f t="shared" ca="1" si="126"/>
        <v>3.6313976566470157E-4</v>
      </c>
      <c r="O423" s="18">
        <f t="shared" ca="1" si="127"/>
        <v>4.433141183737753E-2</v>
      </c>
      <c r="P423" s="18">
        <f t="shared" ca="1" si="120"/>
        <v>5.8036932307097278E-3</v>
      </c>
      <c r="Q423" s="18">
        <f t="shared" ca="1" si="128"/>
        <v>8.3740810551594137E-3</v>
      </c>
      <c r="R423" s="39"/>
      <c r="V423" s="29">
        <v>41396</v>
      </c>
      <c r="W423" s="19">
        <f t="shared" ca="1" si="124"/>
        <v>-4.3941055103291493E-3</v>
      </c>
      <c r="X423" s="17">
        <f t="shared" si="125"/>
        <v>5.8036932307097278E-3</v>
      </c>
    </row>
    <row r="424" spans="3:24">
      <c r="C424" s="29">
        <v>41401</v>
      </c>
      <c r="D424" s="19">
        <f ca="1">VLOOKUP(C424,MarketData!$B$7:$C$5000,2)</f>
        <v>1188.57</v>
      </c>
      <c r="E424" s="17">
        <f>VLOOKUP('Beta-GARCH'!C424,MarketData!$E$7:$F$5000,2)</f>
        <v>116.08000199999999</v>
      </c>
      <c r="F424" s="17">
        <f t="shared" ca="1" si="121"/>
        <v>152.7175309657195</v>
      </c>
      <c r="G424" s="17">
        <f t="shared" si="122"/>
        <v>163.1024381931276</v>
      </c>
      <c r="H424" s="18">
        <f t="array" aca="1" ref="H424" ca="1">IF(ROW()-ROW($C$14)&gt;=$C$3,IF($C$8,_xlfn.COVARIANCE.P(OFFSET(E424,-$C$3+1,0):E424/OFFSET(E423,-$C$3+1,0):E423,OFFSET(D424,-$C$3+1,0):D424/OFFSET(D423,-$C$3+1,0):D423)/_xlfn.VAR.P(OFFSET(D424,-$C$3+1,0):D424/OFFSET(D423,-$C$3+1,0):D423),$C$9),"")</f>
        <v>0.58667578289374434</v>
      </c>
      <c r="I424" s="19">
        <f t="array" aca="1" ref="I424" ca="1">IF(ROW()-ROW($C$14)&gt;=$C$3,_xlfn.VAR.P(OFFSET(E424,-$C$3+1,0):E424/OFFSET(E423,-$C$3+1,0):E423),"")</f>
        <v>2.0983686742282235E-4</v>
      </c>
      <c r="J424" s="19">
        <f t="array" aca="1" ref="J424" ca="1">IF(ROW()-ROW($C$14)&gt;=$C$3,_xlfn.VAR.P(OFFSET(D424,-$C$3+1,0):D424/OFFSET(D423,-$C$3+1,0):D423),"")</f>
        <v>1.4001039392627144E-4</v>
      </c>
      <c r="K424" s="19">
        <f t="shared" ca="1" si="123"/>
        <v>0.39145031318277784</v>
      </c>
      <c r="L424" s="46">
        <f t="array" aca="1" ref="L424" ca="1">IF(ROW()-ROW($C$14)&lt;$C$3,"",IF(L423="",_xlfn.VAR.P(OFFSET(E424,-$C$3+1,0):E424/OFFSET(E423,-$C$3+1,0):E423),$C$4*L423+$C$5*(1-$C$4)*(E424/E423-1)^2+(1-$C$4)*(1-$C$5)*$C$6))</f>
        <v>4.0999999999999999E-4</v>
      </c>
      <c r="M424" s="30">
        <f t="array" aca="1" ref="M424" ca="1">IF(ROW()-ROW($C$14)&gt;=$C$3,_xlfn.VAR.P(OFFSET(D424,-$C$3+1,0):D424/OFFSET(D423,-$C$3+1,0):D423)*H424^2,"")</f>
        <v>4.818996386238297E-5</v>
      </c>
      <c r="N424" s="17">
        <f t="shared" ca="1" si="126"/>
        <v>3.6181003613761705E-4</v>
      </c>
      <c r="O424" s="18">
        <f t="shared" ca="1" si="127"/>
        <v>4.4250171973369085E-2</v>
      </c>
      <c r="P424" s="18">
        <f t="shared" ca="1" si="120"/>
        <v>1.486278234471361E-2</v>
      </c>
      <c r="Q424" s="18">
        <f t="shared" ca="1" si="128"/>
        <v>-3.0893094095180151E-3</v>
      </c>
      <c r="R424" s="39"/>
      <c r="V424" s="29">
        <v>41401</v>
      </c>
      <c r="W424" s="19">
        <f t="shared" ca="1" si="124"/>
        <v>3.0599680910099902E-2</v>
      </c>
      <c r="X424" s="17">
        <f t="shared" si="125"/>
        <v>1.486278234471361E-2</v>
      </c>
    </row>
    <row r="425" spans="3:24">
      <c r="C425" s="29">
        <v>41402</v>
      </c>
      <c r="D425" s="19">
        <f ca="1">VLOOKUP(C425,MarketData!$B$7:$C$5000,2)</f>
        <v>1194.3399999999999</v>
      </c>
      <c r="E425" s="17">
        <f>VLOOKUP('Beta-GARCH'!C425,MarketData!$E$7:$F$5000,2)</f>
        <v>119.699997</v>
      </c>
      <c r="F425" s="17">
        <f t="shared" ca="1" si="121"/>
        <v>153.45890938993699</v>
      </c>
      <c r="G425" s="17">
        <f t="shared" si="122"/>
        <v>168.18884412502044</v>
      </c>
      <c r="H425" s="18">
        <f t="array" aca="1" ref="H425" ca="1">IF(ROW()-ROW($C$14)&gt;=$C$3,IF($C$8,_xlfn.COVARIANCE.P(OFFSET(E425,-$C$3+1,0):E425/OFFSET(E424,-$C$3+1,0):E424,OFFSET(D425,-$C$3+1,0):D425/OFFSET(D424,-$C$3+1,0):D424)/_xlfn.VAR.P(OFFSET(D425,-$C$3+1,0):D425/OFFSET(D424,-$C$3+1,0):D424),$C$9),"")</f>
        <v>0.58875094602097344</v>
      </c>
      <c r="I425" s="19">
        <f t="array" aca="1" ref="I425" ca="1">IF(ROW()-ROW($C$14)&gt;=$C$3,_xlfn.VAR.P(OFFSET(E425,-$C$3+1,0):E425/OFFSET(E424,-$C$3+1,0):E424),"")</f>
        <v>2.1315892081203962E-4</v>
      </c>
      <c r="J425" s="19">
        <f t="array" aca="1" ref="J425" ca="1">IF(ROW()-ROW($C$14)&gt;=$C$3,_xlfn.VAR.P(OFFSET(D425,-$C$3+1,0):D425/OFFSET(D424,-$C$3+1,0):D424),"")</f>
        <v>1.3994111187807747E-4</v>
      </c>
      <c r="K425" s="19">
        <f t="shared" ca="1" si="123"/>
        <v>0.3865212944950856</v>
      </c>
      <c r="L425" s="46">
        <f t="array" aca="1" ref="L425" ca="1">IF(ROW()-ROW($C$14)&lt;$C$3,"",IF(L424="",_xlfn.VAR.P(OFFSET(E425,-$C$3+1,0):E425/OFFSET(E424,-$C$3+1,0):E424),$C$4*L424+$C$5*(1-$C$4)*(E425/E424-1)^2+(1-$C$4)*(1-$C$5)*$C$6))</f>
        <v>4.0999999999999999E-4</v>
      </c>
      <c r="M425" s="30">
        <f t="array" aca="1" ref="M425" ca="1">IF(ROW()-ROW($C$14)&gt;=$C$3,_xlfn.VAR.P(OFFSET(D425,-$C$3+1,0):D425/OFFSET(D424,-$C$3+1,0):D424)*H425^2,"")</f>
        <v>4.8507462448810807E-5</v>
      </c>
      <c r="N425" s="17">
        <f t="shared" ca="1" si="126"/>
        <v>3.614925375511892E-4</v>
      </c>
      <c r="O425" s="18">
        <f t="shared" ca="1" si="127"/>
        <v>4.4230752320540315E-2</v>
      </c>
      <c r="P425" s="18">
        <f t="shared" ca="1" si="120"/>
        <v>3.1185345775579965E-2</v>
      </c>
      <c r="Q425" s="18">
        <f t="shared" ca="1" si="128"/>
        <v>2.8327211245395775E-2</v>
      </c>
      <c r="R425" s="39"/>
      <c r="V425" s="29">
        <v>41402</v>
      </c>
      <c r="W425" s="19">
        <f t="shared" ca="1" si="124"/>
        <v>4.8545731425158056E-3</v>
      </c>
      <c r="X425" s="17">
        <f t="shared" si="125"/>
        <v>3.1185345775579965E-2</v>
      </c>
    </row>
    <row r="426" spans="3:24">
      <c r="C426" s="29">
        <v>41403</v>
      </c>
      <c r="D426" s="19">
        <f ca="1">VLOOKUP(C426,MarketData!$B$7:$C$5000,2)</f>
        <v>1181.83</v>
      </c>
      <c r="E426" s="17">
        <f>VLOOKUP('Beta-GARCH'!C426,MarketData!$E$7:$F$5000,2)</f>
        <v>118.139999</v>
      </c>
      <c r="F426" s="17">
        <f t="shared" ca="1" si="121"/>
        <v>151.85151873361792</v>
      </c>
      <c r="G426" s="17">
        <f t="shared" si="122"/>
        <v>165.99691206960574</v>
      </c>
      <c r="H426" s="18">
        <f t="array" aca="1" ref="H426" ca="1">IF(ROW()-ROW($C$14)&gt;=$C$3,IF($C$8,_xlfn.COVARIANCE.P(OFFSET(E426,-$C$3+1,0):E426/OFFSET(E425,-$C$3+1,0):E425,OFFSET(D426,-$C$3+1,0):D426/OFFSET(D425,-$C$3+1,0):D425)/_xlfn.VAR.P(OFFSET(D426,-$C$3+1,0):D426/OFFSET(D425,-$C$3+1,0):D425),$C$9),"")</f>
        <v>0.59142746288002979</v>
      </c>
      <c r="I426" s="19">
        <f t="array" aca="1" ref="I426" ca="1">IF(ROW()-ROW($C$14)&gt;=$C$3,_xlfn.VAR.P(OFFSET(E426,-$C$3+1,0):E426/OFFSET(E425,-$C$3+1,0):E425),"")</f>
        <v>2.1393957467508189E-4</v>
      </c>
      <c r="J426" s="19">
        <f t="array" aca="1" ref="J426" ca="1">IF(ROW()-ROW($C$14)&gt;=$C$3,_xlfn.VAR.P(OFFSET(D426,-$C$3+1,0):D426/OFFSET(D425,-$C$3+1,0):D425),"")</f>
        <v>1.4051610616082696E-4</v>
      </c>
      <c r="K426" s="19">
        <f t="shared" ca="1" si="123"/>
        <v>0.3884511983661445</v>
      </c>
      <c r="L426" s="46">
        <f t="array" aca="1" ref="L426" ca="1">IF(ROW()-ROW($C$14)&lt;$C$3,"",IF(L425="",_xlfn.VAR.P(OFFSET(E426,-$C$3+1,0):E426/OFFSET(E425,-$C$3+1,0):E425),$C$4*L425+$C$5*(1-$C$4)*(E426/E425-1)^2+(1-$C$4)*(1-$C$5)*$C$6))</f>
        <v>4.0999999999999999E-4</v>
      </c>
      <c r="M426" s="30">
        <f t="array" aca="1" ref="M426" ca="1">IF(ROW()-ROW($C$14)&gt;=$C$3,_xlfn.VAR.P(OFFSET(D426,-$C$3+1,0):D426/OFFSET(D425,-$C$3+1,0):D425)*H426^2,"")</f>
        <v>4.9150629077463334E-5</v>
      </c>
      <c r="N426" s="17">
        <f t="shared" ca="1" si="126"/>
        <v>3.6084937092253666E-4</v>
      </c>
      <c r="O426" s="18">
        <f t="shared" ca="1" si="127"/>
        <v>4.4191387180593657E-2</v>
      </c>
      <c r="P426" s="18">
        <f t="shared" ca="1" si="120"/>
        <v>-1.3032565071826929E-2</v>
      </c>
      <c r="Q426" s="18">
        <f t="shared" ca="1" si="128"/>
        <v>-6.8377147271769965E-3</v>
      </c>
      <c r="R426" s="39"/>
      <c r="V426" s="29">
        <v>41403</v>
      </c>
      <c r="W426" s="19">
        <f t="shared" ca="1" si="124"/>
        <v>-1.0474404273490001E-2</v>
      </c>
      <c r="X426" s="17">
        <f t="shared" si="125"/>
        <v>-1.3032565071826929E-2</v>
      </c>
    </row>
    <row r="427" spans="3:24">
      <c r="C427" s="29">
        <v>41404</v>
      </c>
      <c r="D427" s="19">
        <f ca="1">VLOOKUP(C427,MarketData!$B$7:$C$5000,2)</f>
        <v>1210.5999999999999</v>
      </c>
      <c r="E427" s="17">
        <f>VLOOKUP('Beta-GARCH'!C427,MarketData!$E$7:$F$5000,2)</f>
        <v>121.279999</v>
      </c>
      <c r="F427" s="17">
        <f t="shared" ca="1" si="121"/>
        <v>155.54813177776654</v>
      </c>
      <c r="G427" s="17">
        <f t="shared" si="122"/>
        <v>170.40888352982694</v>
      </c>
      <c r="H427" s="18">
        <f t="array" aca="1" ref="H427" ca="1">IF(ROW()-ROW($C$14)&gt;=$C$3,IF($C$8,_xlfn.COVARIANCE.P(OFFSET(E427,-$C$3+1,0):E427/OFFSET(E426,-$C$3+1,0):E426,OFFSET(D427,-$C$3+1,0):D427/OFFSET(D426,-$C$3+1,0):D426)/_xlfn.VAR.P(OFFSET(D427,-$C$3+1,0):D427/OFFSET(D426,-$C$3+1,0):D426),$C$9),"")</f>
        <v>0.60101415439093242</v>
      </c>
      <c r="I427" s="19">
        <f t="array" aca="1" ref="I427" ca="1">IF(ROW()-ROW($C$14)&gt;=$C$3,_xlfn.VAR.P(OFFSET(E427,-$C$3+1,0):E427/OFFSET(E426,-$C$3+1,0):E426),"")</f>
        <v>2.1635035549934272E-4</v>
      </c>
      <c r="J427" s="19">
        <f t="array" aca="1" ref="J427" ca="1">IF(ROW()-ROW($C$14)&gt;=$C$3,_xlfn.VAR.P(OFFSET(D427,-$C$3+1,0):D427/OFFSET(D426,-$C$3+1,0):D426),"")</f>
        <v>1.4225357951264304E-4</v>
      </c>
      <c r="K427" s="19">
        <f t="shared" ca="1" si="123"/>
        <v>0.39517575370997793</v>
      </c>
      <c r="L427" s="46">
        <f t="array" aca="1" ref="L427" ca="1">IF(ROW()-ROW($C$14)&lt;$C$3,"",IF(L426="",_xlfn.VAR.P(OFFSET(E427,-$C$3+1,0):E427/OFFSET(E426,-$C$3+1,0):E426),$C$4*L426+$C$5*(1-$C$4)*(E427/E426-1)^2+(1-$C$4)*(1-$C$5)*$C$6))</f>
        <v>4.0999999999999999E-4</v>
      </c>
      <c r="M427" s="30">
        <f t="array" aca="1" ref="M427" ca="1">IF(ROW()-ROW($C$14)&gt;=$C$3,_xlfn.VAR.P(OFFSET(D427,-$C$3+1,0):D427/OFFSET(D426,-$C$3+1,0):D426)*H427^2,"")</f>
        <v>5.1384555444402923E-5</v>
      </c>
      <c r="N427" s="17">
        <f t="shared" ca="1" si="126"/>
        <v>3.5861544455559704E-4</v>
      </c>
      <c r="O427" s="18">
        <f t="shared" ca="1" si="127"/>
        <v>4.4054386016383333E-2</v>
      </c>
      <c r="P427" s="18">
        <f t="shared" ca="1" si="120"/>
        <v>2.6578635742158685E-2</v>
      </c>
      <c r="Q427" s="18">
        <f t="shared" ca="1" si="128"/>
        <v>1.19477859398799E-2</v>
      </c>
      <c r="R427" s="39"/>
      <c r="V427" s="29">
        <v>41404</v>
      </c>
      <c r="W427" s="19">
        <f t="shared" ca="1" si="124"/>
        <v>2.4343602717818991E-2</v>
      </c>
      <c r="X427" s="17">
        <f t="shared" si="125"/>
        <v>2.6578635742158685E-2</v>
      </c>
    </row>
    <row r="428" spans="3:24">
      <c r="C428" s="29">
        <v>41407</v>
      </c>
      <c r="D428" s="19">
        <f ca="1">VLOOKUP(C428,MarketData!$B$7:$C$5000,2)</f>
        <v>1232.2</v>
      </c>
      <c r="E428" s="17">
        <f>VLOOKUP('Beta-GARCH'!C428,MarketData!$E$7:$F$5000,2)</f>
        <v>124.83000199999999</v>
      </c>
      <c r="F428" s="17">
        <f t="shared" ca="1" si="121"/>
        <v>158.32348255126709</v>
      </c>
      <c r="G428" s="17">
        <f t="shared" si="122"/>
        <v>175.39694465075038</v>
      </c>
      <c r="H428" s="18">
        <f t="array" aca="1" ref="H428" ca="1">IF(ROW()-ROW($C$14)&gt;=$C$3,IF($C$8,_xlfn.COVARIANCE.P(OFFSET(E428,-$C$3+1,0):E428/OFFSET(E427,-$C$3+1,0):E427,OFFSET(D428,-$C$3+1,0):D428/OFFSET(D427,-$C$3+1,0):D427)/_xlfn.VAR.P(OFFSET(D428,-$C$3+1,0):D428/OFFSET(D427,-$C$3+1,0):D427),$C$9),"")</f>
        <v>0.60021912028080349</v>
      </c>
      <c r="I428" s="19">
        <f t="array" aca="1" ref="I428" ca="1">IF(ROW()-ROW($C$14)&gt;=$C$3,_xlfn.VAR.P(OFFSET(E428,-$C$3+1,0):E428/OFFSET(E427,-$C$3+1,0):E427),"")</f>
        <v>2.162958257025563E-4</v>
      </c>
      <c r="J428" s="19">
        <f t="array" aca="1" ref="J428" ca="1">IF(ROW()-ROW($C$14)&gt;=$C$3,_xlfn.VAR.P(OFFSET(D428,-$C$3+1,0):D428/OFFSET(D427,-$C$3+1,0):D427),"")</f>
        <v>1.4166885078255003E-4</v>
      </c>
      <c r="K428" s="19">
        <f t="shared" ca="1" si="123"/>
        <v>0.39312988455370657</v>
      </c>
      <c r="L428" s="46">
        <f t="array" aca="1" ref="L428" ca="1">IF(ROW()-ROW($C$14)&lt;$C$3,"",IF(L427="",_xlfn.VAR.P(OFFSET(E428,-$C$3+1,0):E428/OFFSET(E427,-$C$3+1,0):E427),$C$4*L427+$C$5*(1-$C$4)*(E428/E427-1)^2+(1-$C$4)*(1-$C$5)*$C$6))</f>
        <v>4.0999999999999999E-4</v>
      </c>
      <c r="M428" s="30">
        <f t="array" aca="1" ref="M428" ca="1">IF(ROW()-ROW($C$14)&gt;=$C$3,_xlfn.VAR.P(OFFSET(D428,-$C$3+1,0):D428/OFFSET(D427,-$C$3+1,0):D427)*H428^2,"")</f>
        <v>5.1038044105800848E-5</v>
      </c>
      <c r="N428" s="17">
        <f t="shared" ca="1" si="126"/>
        <v>3.5896195589419917E-4</v>
      </c>
      <c r="O428" s="18">
        <f t="shared" ca="1" si="127"/>
        <v>4.4075664601503056E-2</v>
      </c>
      <c r="P428" s="18">
        <f t="shared" ca="1" si="120"/>
        <v>2.9271133156918872E-2</v>
      </c>
      <c r="Q428" s="18">
        <f t="shared" ca="1" si="128"/>
        <v>1.8561788205600945E-2</v>
      </c>
      <c r="R428" s="39"/>
      <c r="V428" s="29">
        <v>41407</v>
      </c>
      <c r="W428" s="19">
        <f t="shared" ca="1" si="124"/>
        <v>1.7842392202213953E-2</v>
      </c>
      <c r="X428" s="17">
        <f t="shared" si="125"/>
        <v>2.9271133156918872E-2</v>
      </c>
    </row>
    <row r="429" spans="3:24">
      <c r="C429" s="29">
        <v>41408</v>
      </c>
      <c r="D429" s="19">
        <f ca="1">VLOOKUP(C429,MarketData!$B$7:$C$5000,2)</f>
        <v>1230.8</v>
      </c>
      <c r="E429" s="17">
        <f>VLOOKUP('Beta-GARCH'!C429,MarketData!$E$7:$F$5000,2)</f>
        <v>124.150002</v>
      </c>
      <c r="F429" s="17">
        <f t="shared" ca="1" si="121"/>
        <v>158.14359870483648</v>
      </c>
      <c r="G429" s="17">
        <f t="shared" si="122"/>
        <v>174.44148586318656</v>
      </c>
      <c r="H429" s="18">
        <f t="array" aca="1" ref="H429" ca="1">IF(ROW()-ROW($C$14)&gt;=$C$3,IF($C$8,_xlfn.COVARIANCE.P(OFFSET(E429,-$C$3+1,0):E429/OFFSET(E428,-$C$3+1,0):E428,OFFSET(D429,-$C$3+1,0):D429/OFFSET(D428,-$C$3+1,0):D428)/_xlfn.VAR.P(OFFSET(D429,-$C$3+1,0):D429/OFFSET(D428,-$C$3+1,0):D428),$C$9),"")</f>
        <v>0.60116477166775451</v>
      </c>
      <c r="I429" s="19">
        <f t="array" aca="1" ref="I429" ca="1">IF(ROW()-ROW($C$14)&gt;=$C$3,_xlfn.VAR.P(OFFSET(E429,-$C$3+1,0):E429/OFFSET(E428,-$C$3+1,0):E428),"")</f>
        <v>2.1638318974606858E-4</v>
      </c>
      <c r="J429" s="19">
        <f t="array" aca="1" ref="J429" ca="1">IF(ROW()-ROW($C$14)&gt;=$C$3,_xlfn.VAR.P(OFFSET(D429,-$C$3+1,0):D429/OFFSET(D428,-$C$3+1,0):D428),"")</f>
        <v>1.4167983526901259E-4</v>
      </c>
      <c r="K429" s="19">
        <f t="shared" ca="1" si="123"/>
        <v>0.39362080723263998</v>
      </c>
      <c r="L429" s="46">
        <f t="array" aca="1" ref="L429" ca="1">IF(ROW()-ROW($C$14)&lt;$C$3,"",IF(L428="",_xlfn.VAR.P(OFFSET(E429,-$C$3+1,0):E429/OFFSET(E428,-$C$3+1,0):E428),$C$4*L428+$C$5*(1-$C$4)*(E429/E428-1)^2+(1-$C$4)*(1-$C$5)*$C$6))</f>
        <v>4.0999999999999999E-4</v>
      </c>
      <c r="M429" s="30">
        <f t="array" aca="1" ref="M429" ca="1">IF(ROW()-ROW($C$14)&gt;=$C$3,_xlfn.VAR.P(OFFSET(D429,-$C$3+1,0):D429/OFFSET(D428,-$C$3+1,0):D428)*H429^2,"")</f>
        <v>5.120296250250683E-5</v>
      </c>
      <c r="N429" s="17">
        <f t="shared" ca="1" si="126"/>
        <v>3.5879703749749318E-4</v>
      </c>
      <c r="O429" s="18">
        <f t="shared" ca="1" si="127"/>
        <v>4.4065538565998243E-2</v>
      </c>
      <c r="P429" s="18">
        <f t="shared" ca="1" si="120"/>
        <v>-5.4474083882494195E-3</v>
      </c>
      <c r="Q429" s="18">
        <f t="shared" ca="1" si="128"/>
        <v>-4.7643774839036066E-3</v>
      </c>
      <c r="R429" s="39"/>
      <c r="V429" s="29">
        <v>41408</v>
      </c>
      <c r="W429" s="19">
        <f t="shared" ca="1" si="124"/>
        <v>-1.1361791916897346E-3</v>
      </c>
      <c r="X429" s="17">
        <f t="shared" si="125"/>
        <v>-5.4474083882494195E-3</v>
      </c>
    </row>
    <row r="430" spans="3:24">
      <c r="C430" s="29">
        <v>41409</v>
      </c>
      <c r="D430" s="19">
        <f ca="1">VLOOKUP(C430,MarketData!$B$7:$C$5000,2)</f>
        <v>1252.8499999999999</v>
      </c>
      <c r="E430" s="17">
        <f>VLOOKUP('Beta-GARCH'!C430,MarketData!$E$7:$F$5000,2)</f>
        <v>126.599998</v>
      </c>
      <c r="F430" s="17">
        <f t="shared" ca="1" si="121"/>
        <v>160.97676928611827</v>
      </c>
      <c r="G430" s="17">
        <f t="shared" si="122"/>
        <v>177.88394205097512</v>
      </c>
      <c r="H430" s="18">
        <f t="array" aca="1" ref="H430" ca="1">IF(ROW()-ROW($C$14)&gt;=$C$3,IF($C$8,_xlfn.COVARIANCE.P(OFFSET(E430,-$C$3+1,0):E430/OFFSET(E429,-$C$3+1,0):E429,OFFSET(D430,-$C$3+1,0):D430/OFFSET(D429,-$C$3+1,0):D429)/_xlfn.VAR.P(OFFSET(D430,-$C$3+1,0):D430/OFFSET(D429,-$C$3+1,0):D429),$C$9),"")</f>
        <v>0.60526441343782955</v>
      </c>
      <c r="I430" s="19">
        <f t="array" aca="1" ref="I430" ca="1">IF(ROW()-ROW($C$14)&gt;=$C$3,_xlfn.VAR.P(OFFSET(E430,-$C$3+1,0):E430/OFFSET(E429,-$C$3+1,0):E429),"")</f>
        <v>2.1656687375897239E-4</v>
      </c>
      <c r="J430" s="19">
        <f t="array" aca="1" ref="J430" ca="1">IF(ROW()-ROW($C$14)&gt;=$C$3,_xlfn.VAR.P(OFFSET(D430,-$C$3+1,0):D430/OFFSET(D429,-$C$3+1,0):D429),"")</f>
        <v>1.3955218954153338E-4</v>
      </c>
      <c r="K430" s="19">
        <f t="shared" ca="1" si="123"/>
        <v>0.39002259524153832</v>
      </c>
      <c r="L430" s="46">
        <f t="array" aca="1" ref="L430" ca="1">IF(ROW()-ROW($C$14)&lt;$C$3,"",IF(L429="",_xlfn.VAR.P(OFFSET(E430,-$C$3+1,0):E430/OFFSET(E429,-$C$3+1,0):E429),$C$4*L429+$C$5*(1-$C$4)*(E430/E429-1)^2+(1-$C$4)*(1-$C$5)*$C$6))</f>
        <v>4.0999999999999999E-4</v>
      </c>
      <c r="M430" s="30">
        <f t="array" aca="1" ref="M430" ca="1">IF(ROW()-ROW($C$14)&gt;=$C$3,_xlfn.VAR.P(OFFSET(D430,-$C$3+1,0):D430/OFFSET(D429,-$C$3+1,0):D429)*H430^2,"")</f>
        <v>5.1124248297430495E-5</v>
      </c>
      <c r="N430" s="17">
        <f t="shared" ca="1" si="126"/>
        <v>3.5887575170256948E-4</v>
      </c>
      <c r="O430" s="18">
        <f t="shared" ca="1" si="127"/>
        <v>4.4070371930352209E-2</v>
      </c>
      <c r="P430" s="18">
        <f t="shared" ca="1" si="120"/>
        <v>1.9734159972063514E-2</v>
      </c>
      <c r="Q430" s="18">
        <f t="shared" ca="1" si="128"/>
        <v>8.8907408005457454E-3</v>
      </c>
      <c r="R430" s="39"/>
      <c r="V430" s="29">
        <v>41409</v>
      </c>
      <c r="W430" s="19">
        <f t="shared" ca="1" si="124"/>
        <v>1.791517712057189E-2</v>
      </c>
      <c r="X430" s="17">
        <f t="shared" si="125"/>
        <v>1.9734159972063514E-2</v>
      </c>
    </row>
    <row r="431" spans="3:24">
      <c r="C431" s="29">
        <v>41410</v>
      </c>
      <c r="D431" s="19">
        <f ca="1">VLOOKUP(C431,MarketData!$B$7:$C$5000,2)</f>
        <v>1245.23</v>
      </c>
      <c r="E431" s="17">
        <f>VLOOKUP('Beta-GARCH'!C431,MarketData!$E$7:$F$5000,2)</f>
        <v>125.120003</v>
      </c>
      <c r="F431" s="17">
        <f t="shared" ca="1" si="121"/>
        <v>159.99768720768893</v>
      </c>
      <c r="G431" s="17">
        <f t="shared" si="122"/>
        <v>175.80442112700376</v>
      </c>
      <c r="H431" s="18">
        <f t="array" aca="1" ref="H431" ca="1">IF(ROW()-ROW($C$14)&gt;=$C$3,IF($C$8,_xlfn.COVARIANCE.P(OFFSET(E431,-$C$3+1,0):E431/OFFSET(E430,-$C$3+1,0):E430,OFFSET(D431,-$C$3+1,0):D431/OFFSET(D430,-$C$3+1,0):D430)/_xlfn.VAR.P(OFFSET(D431,-$C$3+1,0):D431/OFFSET(D430,-$C$3+1,0):D430),$C$9),"")</f>
        <v>0.60847974197907428</v>
      </c>
      <c r="I431" s="19">
        <f t="array" aca="1" ref="I431" ca="1">IF(ROW()-ROW($C$14)&gt;=$C$3,_xlfn.VAR.P(OFFSET(E431,-$C$3+1,0):E431/OFFSET(E430,-$C$3+1,0):E430),"")</f>
        <v>2.1701599729724946E-4</v>
      </c>
      <c r="J431" s="19">
        <f t="array" aca="1" ref="J431" ca="1">IF(ROW()-ROW($C$14)&gt;=$C$3,_xlfn.VAR.P(OFFSET(D431,-$C$3+1,0):D431/OFFSET(D430,-$C$3+1,0):D430),"")</f>
        <v>1.3974989115482359E-4</v>
      </c>
      <c r="K431" s="19">
        <f t="shared" ca="1" si="123"/>
        <v>0.39183737038066058</v>
      </c>
      <c r="L431" s="46">
        <f t="array" aca="1" ref="L431" ca="1">IF(ROW()-ROW($C$14)&lt;$C$3,"",IF(L430="",_xlfn.VAR.P(OFFSET(E431,-$C$3+1,0):E431/OFFSET(E430,-$C$3+1,0):E430),$C$4*L430+$C$5*(1-$C$4)*(E431/E430-1)^2+(1-$C$4)*(1-$C$5)*$C$6))</f>
        <v>4.0999999999999999E-4</v>
      </c>
      <c r="M431" s="30">
        <f t="array" aca="1" ref="M431" ca="1">IF(ROW()-ROW($C$14)&gt;=$C$3,_xlfn.VAR.P(OFFSET(D431,-$C$3+1,0):D431/OFFSET(D430,-$C$3+1,0):D430)*H431^2,"")</f>
        <v>5.1742061297084237E-5</v>
      </c>
      <c r="N431" s="17">
        <f t="shared" ca="1" si="126"/>
        <v>3.5825793870291575E-4</v>
      </c>
      <c r="O431" s="18">
        <f t="shared" ca="1" si="127"/>
        <v>4.4032421502199E-2</v>
      </c>
      <c r="P431" s="18">
        <f t="shared" ca="1" si="120"/>
        <v>-1.1690324039341671E-2</v>
      </c>
      <c r="Q431" s="18">
        <f t="shared" ca="1" si="128"/>
        <v>-7.9894694806311728E-3</v>
      </c>
      <c r="R431" s="39"/>
      <c r="V431" s="29">
        <v>41410</v>
      </c>
      <c r="W431" s="19">
        <f t="shared" ca="1" si="124"/>
        <v>-6.082132737358692E-3</v>
      </c>
      <c r="X431" s="17">
        <f t="shared" si="125"/>
        <v>-1.1690324039341671E-2</v>
      </c>
    </row>
    <row r="432" spans="3:24">
      <c r="C432" s="29">
        <v>41411</v>
      </c>
      <c r="D432" s="19">
        <f ca="1">VLOOKUP(C432,MarketData!$B$7:$C$5000,2)</f>
        <v>1253.24</v>
      </c>
      <c r="E432" s="17">
        <f>VLOOKUP('Beta-GARCH'!C432,MarketData!$E$7:$F$5000,2)</f>
        <v>127.32</v>
      </c>
      <c r="F432" s="17">
        <f t="shared" ca="1" si="121"/>
        <v>161.02687978619539</v>
      </c>
      <c r="G432" s="17">
        <f t="shared" si="122"/>
        <v>178.89560710680385</v>
      </c>
      <c r="H432" s="18">
        <f t="array" aca="1" ref="H432" ca="1">IF(ROW()-ROW($C$14)&gt;=$C$3,IF($C$8,_xlfn.COVARIANCE.P(OFFSET(E432,-$C$3+1,0):E432/OFFSET(E431,-$C$3+1,0):E431,OFFSET(D432,-$C$3+1,0):D432/OFFSET(D431,-$C$3+1,0):D431)/_xlfn.VAR.P(OFFSET(D432,-$C$3+1,0):D432/OFFSET(D431,-$C$3+1,0):D431),$C$9),"")</f>
        <v>0.62735457838130015</v>
      </c>
      <c r="I432" s="19">
        <f t="array" aca="1" ref="I432" ca="1">IF(ROW()-ROW($C$14)&gt;=$C$3,_xlfn.VAR.P(OFFSET(E432,-$C$3+1,0):E432/OFFSET(E431,-$C$3+1,0):E431),"")</f>
        <v>2.1476341073741815E-4</v>
      </c>
      <c r="J432" s="19">
        <f t="array" aca="1" ref="J432" ca="1">IF(ROW()-ROW($C$14)&gt;=$C$3,_xlfn.VAR.P(OFFSET(D432,-$C$3+1,0):D432/OFFSET(D431,-$C$3+1,0):D431),"")</f>
        <v>1.3883579942869939E-4</v>
      </c>
      <c r="K432" s="19">
        <f t="shared" ca="1" si="123"/>
        <v>0.40555918773945593</v>
      </c>
      <c r="L432" s="46">
        <f t="array" aca="1" ref="L432" ca="1">IF(ROW()-ROW($C$14)&lt;$C$3,"",IF(L431="",_xlfn.VAR.P(OFFSET(E432,-$C$3+1,0):E432/OFFSET(E431,-$C$3+1,0):E431),$C$4*L431+$C$5*(1-$C$4)*(E432/E431-1)^2+(1-$C$4)*(1-$C$5)*$C$6))</f>
        <v>4.0999999999999999E-4</v>
      </c>
      <c r="M432" s="30">
        <f t="array" aca="1" ref="M432" ca="1">IF(ROW()-ROW($C$14)&gt;=$C$3,_xlfn.VAR.P(OFFSET(D432,-$C$3+1,0):D432/OFFSET(D431,-$C$3+1,0):D431)*H432^2,"")</f>
        <v>5.4642128577828109E-5</v>
      </c>
      <c r="N432" s="17">
        <f t="shared" ca="1" si="126"/>
        <v>3.5535787142217188E-4</v>
      </c>
      <c r="O432" s="18">
        <f t="shared" ca="1" si="127"/>
        <v>4.3853840030047268E-2</v>
      </c>
      <c r="P432" s="18">
        <f t="shared" ca="1" si="120"/>
        <v>1.7583095806031901E-2</v>
      </c>
      <c r="Q432" s="18">
        <f t="shared" ca="1" si="128"/>
        <v>1.354760824724021E-2</v>
      </c>
      <c r="R432" s="39"/>
      <c r="V432" s="29">
        <v>41411</v>
      </c>
      <c r="W432" s="19">
        <f t="shared" ca="1" si="124"/>
        <v>6.4325465978172236E-3</v>
      </c>
      <c r="X432" s="17">
        <f t="shared" si="125"/>
        <v>1.7583095806031901E-2</v>
      </c>
    </row>
    <row r="433" spans="3:24">
      <c r="C433" s="29">
        <v>41414</v>
      </c>
      <c r="D433" s="19">
        <f ca="1">VLOOKUP(C433,MarketData!$B$7:$C$5000,2)</f>
        <v>1269.51</v>
      </c>
      <c r="E433" s="17">
        <f>VLOOKUP('Beta-GARCH'!C433,MarketData!$E$7:$F$5000,2)</f>
        <v>128.64999399999999</v>
      </c>
      <c r="F433" s="17">
        <f t="shared" ca="1" si="121"/>
        <v>163.11738705864232</v>
      </c>
      <c r="G433" s="17">
        <f t="shared" si="122"/>
        <v>180.7643636578438</v>
      </c>
      <c r="H433" s="18">
        <f t="array" aca="1" ref="H433" ca="1">IF(ROW()-ROW($C$14)&gt;=$C$3,IF($C$8,_xlfn.COVARIANCE.P(OFFSET(E433,-$C$3+1,0):E433/OFFSET(E432,-$C$3+1,0):E432,OFFSET(D433,-$C$3+1,0):D433/OFFSET(D432,-$C$3+1,0):D432)/_xlfn.VAR.P(OFFSET(D433,-$C$3+1,0):D433/OFFSET(D432,-$C$3+1,0):D432),$C$9),"")</f>
        <v>0.62708435171920174</v>
      </c>
      <c r="I433" s="19">
        <f t="array" aca="1" ref="I433" ca="1">IF(ROW()-ROW($C$14)&gt;=$C$3,_xlfn.VAR.P(OFFSET(E433,-$C$3+1,0):E433/OFFSET(E432,-$C$3+1,0):E432),"")</f>
        <v>2.1446341125972042E-4</v>
      </c>
      <c r="J433" s="19">
        <f t="array" aca="1" ref="J433" ca="1">IF(ROW()-ROW($C$14)&gt;=$C$3,_xlfn.VAR.P(OFFSET(D433,-$C$3+1,0):D433/OFFSET(D432,-$C$3+1,0):D432),"")</f>
        <v>1.3928328635512362E-4</v>
      </c>
      <c r="K433" s="19">
        <f t="shared" ca="1" si="123"/>
        <v>0.40726000214343738</v>
      </c>
      <c r="L433" s="46">
        <f t="array" aca="1" ref="L433" ca="1">IF(ROW()-ROW($C$14)&lt;$C$3,"",IF(L432="",_xlfn.VAR.P(OFFSET(E433,-$C$3+1,0):E433/OFFSET(E432,-$C$3+1,0):E432),$C$4*L432+$C$5*(1-$C$4)*(E433/E432-1)^2+(1-$C$4)*(1-$C$5)*$C$6))</f>
        <v>4.0999999999999999E-4</v>
      </c>
      <c r="M433" s="30">
        <f t="array" aca="1" ref="M433" ca="1">IF(ROW()-ROW($C$14)&gt;=$C$3,_xlfn.VAR.P(OFFSET(D433,-$C$3+1,0):D433/OFFSET(D432,-$C$3+1,0):D432)*H433^2,"")</f>
        <v>5.4771033048497371E-5</v>
      </c>
      <c r="N433" s="17">
        <f t="shared" ca="1" si="126"/>
        <v>3.5522896695150261E-4</v>
      </c>
      <c r="O433" s="18">
        <f t="shared" ca="1" si="127"/>
        <v>4.3845885416923941E-2</v>
      </c>
      <c r="P433" s="18">
        <f t="shared" ca="1" si="120"/>
        <v>1.0446072887213331E-2</v>
      </c>
      <c r="Q433" s="18">
        <f t="shared" ca="1" si="128"/>
        <v>2.3050445107878816E-3</v>
      </c>
      <c r="R433" s="39"/>
      <c r="V433" s="29">
        <v>41414</v>
      </c>
      <c r="W433" s="19">
        <f t="shared" ca="1" si="124"/>
        <v>1.2982349749449451E-2</v>
      </c>
      <c r="X433" s="17">
        <f t="shared" si="125"/>
        <v>1.0446072887213331E-2</v>
      </c>
    </row>
    <row r="434" spans="3:24">
      <c r="C434" s="29">
        <v>41415</v>
      </c>
      <c r="D434" s="19">
        <f ca="1">VLOOKUP(C434,MarketData!$B$7:$C$5000,2)</f>
        <v>1270.3900000000001</v>
      </c>
      <c r="E434" s="17">
        <f>VLOOKUP('Beta-GARCH'!C434,MarketData!$E$7:$F$5000,2)</f>
        <v>129.720001</v>
      </c>
      <c r="F434" s="17">
        <f t="shared" ca="1" si="121"/>
        <v>163.23045690497014</v>
      </c>
      <c r="G434" s="17">
        <f t="shared" si="122"/>
        <v>182.26781599740971</v>
      </c>
      <c r="H434" s="18">
        <f t="array" aca="1" ref="H434" ca="1">IF(ROW()-ROW($C$14)&gt;=$C$3,IF($C$8,_xlfn.COVARIANCE.P(OFFSET(E434,-$C$3+1,0):E434/OFFSET(E433,-$C$3+1,0):E433,OFFSET(D434,-$C$3+1,0):D434/OFFSET(D433,-$C$3+1,0):D433)/_xlfn.VAR.P(OFFSET(D434,-$C$3+1,0):D434/OFFSET(D433,-$C$3+1,0):D433),$C$9),"")</f>
        <v>0.63240754611885919</v>
      </c>
      <c r="I434" s="19">
        <f t="array" aca="1" ref="I434" ca="1">IF(ROW()-ROW($C$14)&gt;=$C$3,_xlfn.VAR.P(OFFSET(E434,-$C$3+1,0):E434/OFFSET(E433,-$C$3+1,0):E433),"")</f>
        <v>2.1420143901900582E-4</v>
      </c>
      <c r="J434" s="19">
        <f t="array" aca="1" ref="J434" ca="1">IF(ROW()-ROW($C$14)&gt;=$C$3,_xlfn.VAR.P(OFFSET(D434,-$C$3+1,0):D434/OFFSET(D433,-$C$3+1,0):D433),"")</f>
        <v>1.3878474112831118E-4</v>
      </c>
      <c r="K434" s="19">
        <f t="shared" ca="1" si="123"/>
        <v>0.40974756275054153</v>
      </c>
      <c r="L434" s="46">
        <f t="array" aca="1" ref="L434" ca="1">IF(ROW()-ROW($C$14)&lt;$C$3,"",IF(L433="",_xlfn.VAR.P(OFFSET(E434,-$C$3+1,0):E434/OFFSET(E433,-$C$3+1,0):E433),$C$4*L433+$C$5*(1-$C$4)*(E434/E433-1)^2+(1-$C$4)*(1-$C$5)*$C$6))</f>
        <v>4.0999999999999999E-4</v>
      </c>
      <c r="M434" s="30">
        <f t="array" aca="1" ref="M434" ca="1">IF(ROW()-ROW($C$14)&gt;=$C$3,_xlfn.VAR.P(OFFSET(D434,-$C$3+1,0):D434/OFFSET(D433,-$C$3+1,0):D433)*H434^2,"")</f>
        <v>5.5505472826536114E-5</v>
      </c>
      <c r="N434" s="17">
        <f t="shared" ca="1" si="126"/>
        <v>3.5449452717346386E-4</v>
      </c>
      <c r="O434" s="18">
        <f t="shared" ca="1" si="127"/>
        <v>4.3800536040661767E-2</v>
      </c>
      <c r="P434" s="18">
        <f t="shared" ca="1" si="120"/>
        <v>8.3171943249371605E-3</v>
      </c>
      <c r="Q434" s="18">
        <f t="shared" ca="1" si="128"/>
        <v>7.8788215349752007E-3</v>
      </c>
      <c r="R434" s="39"/>
      <c r="V434" s="29">
        <v>41415</v>
      </c>
      <c r="W434" s="19">
        <f t="shared" ca="1" si="124"/>
        <v>6.9318083354996674E-4</v>
      </c>
      <c r="X434" s="17">
        <f t="shared" si="125"/>
        <v>8.3171943249371605E-3</v>
      </c>
    </row>
    <row r="435" spans="3:24">
      <c r="C435" s="29">
        <v>41416</v>
      </c>
      <c r="D435" s="19">
        <f ca="1">VLOOKUP(C435,MarketData!$B$7:$C$5000,2)</f>
        <v>1276.03</v>
      </c>
      <c r="E435" s="17">
        <f>VLOOKUP('Beta-GARCH'!C435,MarketData!$E$7:$F$5000,2)</f>
        <v>127.839996</v>
      </c>
      <c r="F435" s="17">
        <f t="shared" ca="1" si="121"/>
        <v>163.95513182916193</v>
      </c>
      <c r="G435" s="17">
        <f t="shared" si="122"/>
        <v>179.62624644165393</v>
      </c>
      <c r="H435" s="18">
        <f t="array" aca="1" ref="H435" ca="1">IF(ROW()-ROW($C$14)&gt;=$C$3,IF($C$8,_xlfn.COVARIANCE.P(OFFSET(E435,-$C$3+1,0):E435/OFFSET(E434,-$C$3+1,0):E434,OFFSET(D435,-$C$3+1,0):D435/OFFSET(D434,-$C$3+1,0):D434)/_xlfn.VAR.P(OFFSET(D435,-$C$3+1,0):D435/OFFSET(D434,-$C$3+1,0):D434),$C$9),"")</f>
        <v>0.62975529622039128</v>
      </c>
      <c r="I435" s="19">
        <f t="array" aca="1" ref="I435" ca="1">IF(ROW()-ROW($C$14)&gt;=$C$3,_xlfn.VAR.P(OFFSET(E435,-$C$3+1,0):E435/OFFSET(E434,-$C$3+1,0):E434),"")</f>
        <v>2.1444471340538172E-4</v>
      </c>
      <c r="J435" s="19">
        <f t="array" aca="1" ref="J435" ca="1">IF(ROW()-ROW($C$14)&gt;=$C$3,_xlfn.VAR.P(OFFSET(D435,-$C$3+1,0):D435/OFFSET(D434,-$C$3+1,0):D434),"")</f>
        <v>1.3872997827286127E-4</v>
      </c>
      <c r="K435" s="19">
        <f t="shared" ca="1" si="123"/>
        <v>0.40740542014071235</v>
      </c>
      <c r="L435" s="46">
        <f t="array" aca="1" ref="L435" ca="1">IF(ROW()-ROW($C$14)&lt;$C$3,"",IF(L434="",_xlfn.VAR.P(OFFSET(E435,-$C$3+1,0):E435/OFFSET(E434,-$C$3+1,0):E434),$C$4*L434+$C$5*(1-$C$4)*(E435/E434-1)^2+(1-$C$4)*(1-$C$5)*$C$6))</f>
        <v>4.0999999999999999E-4</v>
      </c>
      <c r="M435" s="30">
        <f t="array" aca="1" ref="M435" ca="1">IF(ROW()-ROW($C$14)&gt;=$C$3,_xlfn.VAR.P(OFFSET(D435,-$C$3+1,0):D435/OFFSET(D434,-$C$3+1,0):D434)*H435^2,"")</f>
        <v>5.5019162518605591E-5</v>
      </c>
      <c r="N435" s="17">
        <f t="shared" ca="1" si="126"/>
        <v>3.5498083748139442E-4</v>
      </c>
      <c r="O435" s="18">
        <f t="shared" ca="1" si="127"/>
        <v>4.3830569440706152E-2</v>
      </c>
      <c r="P435" s="18">
        <f t="shared" ca="1" si="120"/>
        <v>-1.4492792056022274E-2</v>
      </c>
      <c r="Q435" s="18">
        <f t="shared" ca="1" si="128"/>
        <v>-1.7288642047507543E-2</v>
      </c>
      <c r="R435" s="39"/>
      <c r="V435" s="29">
        <v>41416</v>
      </c>
      <c r="W435" s="19">
        <f t="shared" ca="1" si="124"/>
        <v>4.439581545824467E-3</v>
      </c>
      <c r="X435" s="17">
        <f t="shared" si="125"/>
        <v>-1.4492792056022274E-2</v>
      </c>
    </row>
    <row r="436" spans="3:24">
      <c r="C436" s="29">
        <v>41417</v>
      </c>
      <c r="D436" s="19">
        <f ca="1">VLOOKUP(C436,MarketData!$B$7:$C$5000,2)</f>
        <v>1188.3399999999999</v>
      </c>
      <c r="E436" s="17">
        <f>VLOOKUP('Beta-GARCH'!C436,MarketData!$E$7:$F$5000,2)</f>
        <v>124.660004</v>
      </c>
      <c r="F436" s="17">
        <f t="shared" ca="1" si="121"/>
        <v>152.68797861952015</v>
      </c>
      <c r="G436" s="17">
        <f t="shared" si="122"/>
        <v>175.15808276403237</v>
      </c>
      <c r="H436" s="18">
        <f t="array" aca="1" ref="H436" ca="1">IF(ROW()-ROW($C$14)&gt;=$C$3,IF($C$8,_xlfn.COVARIANCE.P(OFFSET(E436,-$C$3+1,0):E436/OFFSET(E435,-$C$3+1,0):E435,OFFSET(D436,-$C$3+1,0):D436/OFFSET(D435,-$C$3+1,0):D435)/_xlfn.VAR.P(OFFSET(D436,-$C$3+1,0):D436/OFFSET(D435,-$C$3+1,0):D435),$C$9),"")</f>
        <v>0.59444685727559932</v>
      </c>
      <c r="I436" s="19">
        <f t="array" aca="1" ref="I436" ca="1">IF(ROW()-ROW($C$14)&gt;=$C$3,_xlfn.VAR.P(OFFSET(E436,-$C$3+1,0):E436/OFFSET(E435,-$C$3+1,0):E435),"")</f>
        <v>2.1578984190267648E-4</v>
      </c>
      <c r="J436" s="19">
        <f t="array" aca="1" ref="J436" ca="1">IF(ROW()-ROW($C$14)&gt;=$C$3,_xlfn.VAR.P(OFFSET(D436,-$C$3+1,0):D436/OFFSET(D435,-$C$3+1,0):D435),"")</f>
        <v>1.5778439655490852E-4</v>
      </c>
      <c r="K436" s="19">
        <f t="shared" ca="1" si="123"/>
        <v>0.43465641307385805</v>
      </c>
      <c r="L436" s="46">
        <f t="array" aca="1" ref="L436" ca="1">IF(ROW()-ROW($C$14)&lt;$C$3,"",IF(L435="",_xlfn.VAR.P(OFFSET(E436,-$C$3+1,0):E436/OFFSET(E435,-$C$3+1,0):E435),$C$4*L435+$C$5*(1-$C$4)*(E436/E435-1)^2+(1-$C$4)*(1-$C$5)*$C$6))</f>
        <v>4.0999999999999999E-4</v>
      </c>
      <c r="M436" s="30">
        <f t="array" aca="1" ref="M436" ca="1">IF(ROW()-ROW($C$14)&gt;=$C$3,_xlfn.VAR.P(OFFSET(D436,-$C$3+1,0):D436/OFFSET(D435,-$C$3+1,0):D435)*H436^2,"")</f>
        <v>5.5755809290885822E-5</v>
      </c>
      <c r="N436" s="17">
        <f t="shared" ca="1" si="126"/>
        <v>3.5424419070911417E-4</v>
      </c>
      <c r="O436" s="18">
        <f t="shared" ca="1" si="127"/>
        <v>4.3785067807781304E-2</v>
      </c>
      <c r="P436" s="18">
        <f t="shared" ca="1" si="120"/>
        <v>-2.4874781754530062E-2</v>
      </c>
      <c r="Q436" s="18">
        <f t="shared" ca="1" si="128"/>
        <v>1.5976173876996902E-2</v>
      </c>
      <c r="R436" s="39"/>
      <c r="V436" s="29">
        <v>41417</v>
      </c>
      <c r="W436" s="19">
        <f t="shared" ca="1" si="124"/>
        <v>-6.8720954836485104E-2</v>
      </c>
      <c r="X436" s="17">
        <f t="shared" si="125"/>
        <v>-2.4874781754530062E-2</v>
      </c>
    </row>
    <row r="437" spans="3:24">
      <c r="C437" s="29">
        <v>41418</v>
      </c>
      <c r="D437" s="19">
        <f ca="1">VLOOKUP(C437,MarketData!$B$7:$C$5000,2)</f>
        <v>1194.08</v>
      </c>
      <c r="E437" s="17">
        <f>VLOOKUP('Beta-GARCH'!C437,MarketData!$E$7:$F$5000,2)</f>
        <v>120.529999</v>
      </c>
      <c r="F437" s="17">
        <f t="shared" ca="1" si="121"/>
        <v>153.42550238988557</v>
      </c>
      <c r="G437" s="17">
        <f t="shared" si="122"/>
        <v>169.35506869060214</v>
      </c>
      <c r="H437" s="18">
        <f t="array" aca="1" ref="H437" ca="1">IF(ROW()-ROW($C$14)&gt;=$C$3,IF($C$8,_xlfn.COVARIANCE.P(OFFSET(E437,-$C$3+1,0):E437/OFFSET(E436,-$C$3+1,0):E436,OFFSET(D437,-$C$3+1,0):D437/OFFSET(D436,-$C$3+1,0):D436)/_xlfn.VAR.P(OFFSET(D437,-$C$3+1,0):D437/OFFSET(D436,-$C$3+1,0):D436),$C$9),"")</f>
        <v>0.58699605362088891</v>
      </c>
      <c r="I437" s="19">
        <f t="array" aca="1" ref="I437" ca="1">IF(ROW()-ROW($C$14)&gt;=$C$3,_xlfn.VAR.P(OFFSET(E437,-$C$3+1,0):E437/OFFSET(E436,-$C$3+1,0):E436),"")</f>
        <v>2.1872781455565323E-4</v>
      </c>
      <c r="J437" s="19">
        <f t="array" aca="1" ref="J437" ca="1">IF(ROW()-ROW($C$14)&gt;=$C$3,_xlfn.VAR.P(OFFSET(D437,-$C$3+1,0):D437/OFFSET(D436,-$C$3+1,0):D436),"")</f>
        <v>1.5710972751642186E-4</v>
      </c>
      <c r="K437" s="19">
        <f t="shared" ca="1" si="123"/>
        <v>0.42163265895077828</v>
      </c>
      <c r="L437" s="46">
        <f t="array" aca="1" ref="L437" ca="1">IF(ROW()-ROW($C$14)&lt;$C$3,"",IF(L436="",_xlfn.VAR.P(OFFSET(E437,-$C$3+1,0):E437/OFFSET(E436,-$C$3+1,0):E436),$C$4*L436+$C$5*(1-$C$4)*(E437/E436-1)^2+(1-$C$4)*(1-$C$5)*$C$6))</f>
        <v>4.0999999999999999E-4</v>
      </c>
      <c r="M437" s="30">
        <f t="array" aca="1" ref="M437" ca="1">IF(ROW()-ROW($C$14)&gt;=$C$3,_xlfn.VAR.P(OFFSET(D437,-$C$3+1,0):D437/OFFSET(D436,-$C$3+1,0):D436)*H437^2,"")</f>
        <v>5.4134413805974811E-5</v>
      </c>
      <c r="N437" s="17">
        <f t="shared" ca="1" si="126"/>
        <v>3.558655861940252E-4</v>
      </c>
      <c r="O437" s="18">
        <f t="shared" ca="1" si="127"/>
        <v>4.3885156763162333E-2</v>
      </c>
      <c r="P437" s="18">
        <f t="shared" ca="1" si="120"/>
        <v>-3.313015295587507E-2</v>
      </c>
      <c r="Q437" s="18">
        <f t="shared" ca="1" si="128"/>
        <v>-3.5965500876322054E-2</v>
      </c>
      <c r="R437" s="39"/>
      <c r="V437" s="29">
        <v>41418</v>
      </c>
      <c r="W437" s="19">
        <f t="shared" ca="1" si="124"/>
        <v>4.8302674318798644E-3</v>
      </c>
      <c r="X437" s="17">
        <f t="shared" si="125"/>
        <v>-3.313015295587507E-2</v>
      </c>
    </row>
    <row r="438" spans="3:24">
      <c r="C438" s="29">
        <v>41421</v>
      </c>
      <c r="D438" s="19">
        <f ca="1">VLOOKUP(C438,MarketData!$B$7:$C$5000,2)</f>
        <v>1154.07</v>
      </c>
      <c r="E438" s="17">
        <f>VLOOKUP('Beta-GARCH'!C438,MarketData!$E$7:$F$5000,2)</f>
        <v>120.529999</v>
      </c>
      <c r="F438" s="17">
        <f t="shared" ca="1" si="121"/>
        <v>148.28467903582276</v>
      </c>
      <c r="G438" s="17">
        <f t="shared" si="122"/>
        <v>169.35506869060214</v>
      </c>
      <c r="H438" s="18">
        <f t="array" aca="1" ref="H438" ca="1">IF(ROW()-ROW($C$14)&gt;=$C$3,IF($C$8,_xlfn.COVARIANCE.P(OFFSET(E438,-$C$3+1,0):E438/OFFSET(E437,-$C$3+1,0):E437,OFFSET(D438,-$C$3+1,0):D438/OFFSET(D437,-$C$3+1,0):D437)/_xlfn.VAR.P(OFFSET(D438,-$C$3+1,0):D438/OFFSET(D437,-$C$3+1,0):D437),$C$9),"")</f>
        <v>0.5708071721768132</v>
      </c>
      <c r="I438" s="19">
        <f t="array" aca="1" ref="I438" ca="1">IF(ROW()-ROW($C$14)&gt;=$C$3,_xlfn.VAR.P(OFFSET(E438,-$C$3+1,0):E438/OFFSET(E437,-$C$3+1,0):E437),"")</f>
        <v>2.1866173978850515E-4</v>
      </c>
      <c r="J438" s="19">
        <f t="array" aca="1" ref="J438" ca="1">IF(ROW()-ROW($C$14)&gt;=$C$3,_xlfn.VAR.P(OFFSET(D438,-$C$3+1,0):D438/OFFSET(D437,-$C$3+1,0):D437),"")</f>
        <v>1.6173968724504157E-4</v>
      </c>
      <c r="K438" s="19">
        <f t="shared" ca="1" si="123"/>
        <v>0.42221457486984493</v>
      </c>
      <c r="L438" s="46">
        <f t="array" aca="1" ref="L438" ca="1">IF(ROW()-ROW($C$14)&lt;$C$3,"",IF(L437="",_xlfn.VAR.P(OFFSET(E438,-$C$3+1,0):E438/OFFSET(E437,-$C$3+1,0):E437),$C$4*L437+$C$5*(1-$C$4)*(E438/E437-1)^2+(1-$C$4)*(1-$C$5)*$C$6))</f>
        <v>4.0999999999999999E-4</v>
      </c>
      <c r="M438" s="30">
        <f t="array" aca="1" ref="M438" ca="1">IF(ROW()-ROW($C$14)&gt;=$C$3,_xlfn.VAR.P(OFFSET(D438,-$C$3+1,0):D438/OFFSET(D437,-$C$3+1,0):D437)*H438^2,"")</f>
        <v>5.2698158787665731E-5</v>
      </c>
      <c r="N438" s="17">
        <f t="shared" ca="1" si="126"/>
        <v>3.5730184121233425E-4</v>
      </c>
      <c r="O438" s="18">
        <f t="shared" ca="1" si="127"/>
        <v>4.3973626694446002E-2</v>
      </c>
      <c r="P438" s="18">
        <f t="shared" ca="1" si="120"/>
        <v>0</v>
      </c>
      <c r="Q438" s="18">
        <f t="shared" ca="1" si="128"/>
        <v>1.9126017485255838E-2</v>
      </c>
      <c r="R438" s="39"/>
      <c r="V438" s="29">
        <v>41421</v>
      </c>
      <c r="W438" s="19">
        <f t="shared" ca="1" si="124"/>
        <v>-3.3506967707356283E-2</v>
      </c>
      <c r="X438" s="17">
        <f t="shared" si="125"/>
        <v>0</v>
      </c>
    </row>
    <row r="439" spans="3:24">
      <c r="C439" s="29">
        <v>41422</v>
      </c>
      <c r="D439" s="19">
        <f ca="1">VLOOKUP(C439,MarketData!$B$7:$C$5000,2)</f>
        <v>1168.27</v>
      </c>
      <c r="E439" s="17">
        <f>VLOOKUP('Beta-GARCH'!C439,MarketData!$E$7:$F$5000,2)</f>
        <v>123.18</v>
      </c>
      <c r="F439" s="17">
        <f t="shared" ca="1" si="121"/>
        <v>150.10921519247592</v>
      </c>
      <c r="G439" s="17">
        <f t="shared" si="122"/>
        <v>173.07854919428291</v>
      </c>
      <c r="H439" s="18">
        <f t="array" aca="1" ref="H439" ca="1">IF(ROW()-ROW($C$14)&gt;=$C$3,IF($C$8,_xlfn.COVARIANCE.P(OFFSET(E439,-$C$3+1,0):E439/OFFSET(E438,-$C$3+1,0):E438,OFFSET(D439,-$C$3+1,0):D439/OFFSET(D438,-$C$3+1,0):D438)/_xlfn.VAR.P(OFFSET(D439,-$C$3+1,0):D439/OFFSET(D438,-$C$3+1,0):D438),$C$9),"")</f>
        <v>0.57506350601883705</v>
      </c>
      <c r="I439" s="19">
        <f t="array" aca="1" ref="I439" ca="1">IF(ROW()-ROW($C$14)&gt;=$C$3,_xlfn.VAR.P(OFFSET(E439,-$C$3+1,0):E439/OFFSET(E438,-$C$3+1,0):E438),"")</f>
        <v>2.1912874789266348E-4</v>
      </c>
      <c r="J439" s="19">
        <f t="array" aca="1" ref="J439" ca="1">IF(ROW()-ROW($C$14)&gt;=$C$3,_xlfn.VAR.P(OFFSET(D439,-$C$3+1,0):D439/OFFSET(D438,-$C$3+1,0):D438),"")</f>
        <v>1.5839928877140643E-4</v>
      </c>
      <c r="K439" s="19">
        <f t="shared" ca="1" si="123"/>
        <v>0.41569009647421484</v>
      </c>
      <c r="L439" s="46">
        <f t="array" aca="1" ref="L439" ca="1">IF(ROW()-ROW($C$14)&lt;$C$3,"",IF(L438="",_xlfn.VAR.P(OFFSET(E439,-$C$3+1,0):E439/OFFSET(E438,-$C$3+1,0):E438),$C$4*L438+$C$5*(1-$C$4)*(E439/E438-1)^2+(1-$C$4)*(1-$C$5)*$C$6))</f>
        <v>4.0999999999999999E-4</v>
      </c>
      <c r="M439" s="30">
        <f t="array" aca="1" ref="M439" ca="1">IF(ROW()-ROW($C$14)&gt;=$C$3,_xlfn.VAR.P(OFFSET(D439,-$C$3+1,0):D439/OFFSET(D438,-$C$3+1,0):D438)*H439^2,"")</f>
        <v>5.2382333693321829E-5</v>
      </c>
      <c r="N439" s="17">
        <f t="shared" ca="1" si="126"/>
        <v>3.5761766630667814E-4</v>
      </c>
      <c r="O439" s="18">
        <f t="shared" ca="1" si="127"/>
        <v>4.3993056915060592E-2</v>
      </c>
      <c r="P439" s="18">
        <f t="shared" ca="1" si="120"/>
        <v>2.1986235974332136E-2</v>
      </c>
      <c r="Q439" s="18">
        <f t="shared" ca="1" si="128"/>
        <v>1.4910493787577864E-2</v>
      </c>
      <c r="R439" s="39"/>
      <c r="V439" s="29">
        <v>41422</v>
      </c>
      <c r="W439" s="19">
        <f t="shared" ca="1" si="124"/>
        <v>1.2304279636417226E-2</v>
      </c>
      <c r="X439" s="17">
        <f t="shared" si="125"/>
        <v>2.1986235974332136E-2</v>
      </c>
    </row>
    <row r="440" spans="3:24">
      <c r="C440" s="29">
        <v>41423</v>
      </c>
      <c r="D440" s="19">
        <f ca="1">VLOOKUP(C440,MarketData!$B$7:$C$5000,2)</f>
        <v>1178.8699999999999</v>
      </c>
      <c r="E440" s="17">
        <f>VLOOKUP('Beta-GARCH'!C440,MarketData!$E$7:$F$5000,2)</f>
        <v>119.57</v>
      </c>
      <c r="F440" s="17">
        <f t="shared" ca="1" si="121"/>
        <v>151.47119288687895</v>
      </c>
      <c r="G440" s="17">
        <f t="shared" si="122"/>
        <v>168.0061871014808</v>
      </c>
      <c r="H440" s="18">
        <f t="array" aca="1" ref="H440" ca="1">IF(ROW()-ROW($C$14)&gt;=$C$3,IF($C$8,_xlfn.COVARIANCE.P(OFFSET(E440,-$C$3+1,0):E440/OFFSET(E439,-$C$3+1,0):E439,OFFSET(D440,-$C$3+1,0):D440/OFFSET(D439,-$C$3+1,0):D439)/_xlfn.VAR.P(OFFSET(D440,-$C$3+1,0):D440/OFFSET(D439,-$C$3+1,0):D439),$C$9),"")</f>
        <v>0.56930295157948219</v>
      </c>
      <c r="I440" s="19">
        <f t="array" aca="1" ref="I440" ca="1">IF(ROW()-ROW($C$14)&gt;=$C$3,_xlfn.VAR.P(OFFSET(E440,-$C$3+1,0):E440/OFFSET(E439,-$C$3+1,0):E439),"")</f>
        <v>2.2283945053715284E-4</v>
      </c>
      <c r="J440" s="19">
        <f t="array" aca="1" ref="J440" ca="1">IF(ROW()-ROW($C$14)&gt;=$C$3,_xlfn.VAR.P(OFFSET(D440,-$C$3+1,0):D440/OFFSET(D439,-$C$3+1,0):D439),"")</f>
        <v>1.5857298419461684E-4</v>
      </c>
      <c r="K440" s="19">
        <f t="shared" ca="1" si="123"/>
        <v>0.40511708194016882</v>
      </c>
      <c r="L440" s="46">
        <f t="array" aca="1" ref="L440" ca="1">IF(ROW()-ROW($C$14)&lt;$C$3,"",IF(L439="",_xlfn.VAR.P(OFFSET(E440,-$C$3+1,0):E440/OFFSET(E439,-$C$3+1,0):E439),$C$4*L439+$C$5*(1-$C$4)*(E440/E439-1)^2+(1-$C$4)*(1-$C$5)*$C$6))</f>
        <v>4.0999999999999999E-4</v>
      </c>
      <c r="M440" s="30">
        <f t="array" aca="1" ref="M440" ca="1">IF(ROW()-ROW($C$14)&gt;=$C$3,_xlfn.VAR.P(OFFSET(D440,-$C$3+1,0):D440/OFFSET(D439,-$C$3+1,0):D439)*H440^2,"")</f>
        <v>5.1394431936804245E-5</v>
      </c>
      <c r="N440" s="17">
        <f t="shared" ca="1" si="126"/>
        <v>3.5860556806319573E-4</v>
      </c>
      <c r="O440" s="18">
        <f t="shared" ca="1" si="127"/>
        <v>4.4053779369610128E-2</v>
      </c>
      <c r="P440" s="18">
        <f t="shared" ca="1" si="120"/>
        <v>-2.9306705634031593E-2</v>
      </c>
      <c r="Q440" s="18">
        <f t="shared" ca="1" si="128"/>
        <v>-3.4472130824049679E-2</v>
      </c>
      <c r="R440" s="39"/>
      <c r="V440" s="29">
        <v>41423</v>
      </c>
      <c r="W440" s="19">
        <f t="shared" ca="1" si="124"/>
        <v>9.073245054653345E-3</v>
      </c>
      <c r="X440" s="17">
        <f t="shared" si="125"/>
        <v>-2.9306705634031593E-2</v>
      </c>
    </row>
    <row r="441" spans="3:24">
      <c r="C441" s="29">
        <v>41424</v>
      </c>
      <c r="D441" s="19">
        <f ca="1">VLOOKUP(C441,MarketData!$B$7:$C$5000,2)</f>
        <v>1134.42</v>
      </c>
      <c r="E441" s="17">
        <f>VLOOKUP('Beta-GARCH'!C441,MarketData!$E$7:$F$5000,2)</f>
        <v>120.459999</v>
      </c>
      <c r="F441" s="17">
        <f t="shared" ca="1" si="121"/>
        <v>145.7598807627077</v>
      </c>
      <c r="G441" s="17">
        <f t="shared" si="122"/>
        <v>169.25671263894114</v>
      </c>
      <c r="H441" s="18">
        <f t="array" aca="1" ref="H441" ca="1">IF(ROW()-ROW($C$14)&gt;=$C$3,IF($C$8,_xlfn.COVARIANCE.P(OFFSET(E441,-$C$3+1,0):E441/OFFSET(E440,-$C$3+1,0):E440,OFFSET(D441,-$C$3+1,0):D441/OFFSET(D440,-$C$3+1,0):D440)/_xlfn.VAR.P(OFFSET(D441,-$C$3+1,0):D441/OFFSET(D440,-$C$3+1,0):D440),$C$9),"")</f>
        <v>0.54251483314691995</v>
      </c>
      <c r="I441" s="19">
        <f t="array" aca="1" ref="I441" ca="1">IF(ROW()-ROW($C$14)&gt;=$C$3,_xlfn.VAR.P(OFFSET(E441,-$C$3+1,0):E441/OFFSET(E440,-$C$3+1,0):E440),"")</f>
        <v>2.2286702920537899E-4</v>
      </c>
      <c r="J441" s="19">
        <f t="array" aca="1" ref="J441" ca="1">IF(ROW()-ROW($C$14)&gt;=$C$3,_xlfn.VAR.P(OFFSET(D441,-$C$3+1,0):D441/OFFSET(D440,-$C$3+1,0):D440),"")</f>
        <v>1.6445329868915805E-4</v>
      </c>
      <c r="K441" s="19">
        <f t="shared" ca="1" si="123"/>
        <v>0.40032100852653107</v>
      </c>
      <c r="L441" s="46">
        <f t="array" aca="1" ref="L441" ca="1">IF(ROW()-ROW($C$14)&lt;$C$3,"",IF(L440="",_xlfn.VAR.P(OFFSET(E441,-$C$3+1,0):E441/OFFSET(E440,-$C$3+1,0):E440),$C$4*L440+$C$5*(1-$C$4)*(E441/E440-1)^2+(1-$C$4)*(1-$C$5)*$C$6))</f>
        <v>4.0999999999999999E-4</v>
      </c>
      <c r="M441" s="30">
        <f t="array" aca="1" ref="M441" ca="1">IF(ROW()-ROW($C$14)&gt;=$C$3,_xlfn.VAR.P(OFFSET(D441,-$C$3+1,0):D441/OFFSET(D440,-$C$3+1,0):D440)*H441^2,"")</f>
        <v>4.8402280379055309E-5</v>
      </c>
      <c r="N441" s="17">
        <f t="shared" ca="1" si="126"/>
        <v>3.6159771962094466E-4</v>
      </c>
      <c r="O441" s="18">
        <f t="shared" ca="1" si="127"/>
        <v>4.4237186677031567E-2</v>
      </c>
      <c r="P441" s="18">
        <f t="shared" ca="1" si="120"/>
        <v>7.4433302667893386E-3</v>
      </c>
      <c r="Q441" s="18">
        <f t="shared" ca="1" si="128"/>
        <v>2.7899177250240006E-2</v>
      </c>
      <c r="R441" s="39"/>
      <c r="V441" s="29">
        <v>41424</v>
      </c>
      <c r="W441" s="19">
        <f t="shared" ca="1" si="124"/>
        <v>-3.7705599429962433E-2</v>
      </c>
      <c r="X441" s="17">
        <f t="shared" si="125"/>
        <v>7.4433302667893386E-3</v>
      </c>
    </row>
    <row r="442" spans="3:24">
      <c r="C442" s="29">
        <v>41425</v>
      </c>
      <c r="D442" s="19">
        <f ca="1">VLOOKUP(C442,MarketData!$B$7:$C$5000,2)</f>
        <v>1135.78</v>
      </c>
      <c r="E442" s="17">
        <f>VLOOKUP('Beta-GARCH'!C442,MarketData!$E$7:$F$5000,2)</f>
        <v>117.550003</v>
      </c>
      <c r="F442" s="17">
        <f t="shared" ca="1" si="121"/>
        <v>145.93462507066883</v>
      </c>
      <c r="G442" s="17">
        <f t="shared" si="122"/>
        <v>165.16791668309469</v>
      </c>
      <c r="H442" s="18">
        <f t="array" aca="1" ref="H442" ca="1">IF(ROW()-ROW($C$14)&gt;=$C$3,IF($C$8,_xlfn.COVARIANCE.P(OFFSET(E442,-$C$3+1,0):E442/OFFSET(E441,-$C$3+1,0):E441,OFFSET(D442,-$C$3+1,0):D442/OFFSET(D441,-$C$3+1,0):D441)/_xlfn.VAR.P(OFFSET(D442,-$C$3+1,0):D442/OFFSET(D441,-$C$3+1,0):D441),$C$9),"")</f>
        <v>0.54651480092802684</v>
      </c>
      <c r="I442" s="19">
        <f t="array" aca="1" ref="I442" ca="1">IF(ROW()-ROW($C$14)&gt;=$C$3,_xlfn.VAR.P(OFFSET(E442,-$C$3+1,0):E442/OFFSET(E441,-$C$3+1,0):E441),"")</f>
        <v>2.2553829016471036E-4</v>
      </c>
      <c r="J442" s="19">
        <f t="array" aca="1" ref="J442" ca="1">IF(ROW()-ROW($C$14)&gt;=$C$3,_xlfn.VAR.P(OFFSET(D442,-$C$3+1,0):D442/OFFSET(D441,-$C$3+1,0):D441),"")</f>
        <v>1.6318550231628613E-4</v>
      </c>
      <c r="K442" s="19">
        <f t="shared" ca="1" si="123"/>
        <v>0.39542417497088733</v>
      </c>
      <c r="L442" s="46">
        <f t="array" aca="1" ref="L442" ca="1">IF(ROW()-ROW($C$14)&lt;$C$3,"",IF(L441="",_xlfn.VAR.P(OFFSET(E442,-$C$3+1,0):E442/OFFSET(E441,-$C$3+1,0):E441),$C$4*L441+$C$5*(1-$C$4)*(E442/E441-1)^2+(1-$C$4)*(1-$C$5)*$C$6))</f>
        <v>4.0999999999999999E-4</v>
      </c>
      <c r="M442" s="30">
        <f t="array" aca="1" ref="M442" ca="1">IF(ROW()-ROW($C$14)&gt;=$C$3,_xlfn.VAR.P(OFFSET(D442,-$C$3+1,0):D442/OFFSET(D441,-$C$3+1,0):D441)*H442^2,"")</f>
        <v>4.8739989244395027E-5</v>
      </c>
      <c r="N442" s="17">
        <f t="shared" ca="1" si="126"/>
        <v>3.6126001075560498E-4</v>
      </c>
      <c r="O442" s="18">
        <f t="shared" ca="1" si="127"/>
        <v>4.421652451709529E-2</v>
      </c>
      <c r="P442" s="18">
        <f t="shared" ca="1" si="120"/>
        <v>-2.4157363640688656E-2</v>
      </c>
      <c r="Q442" s="18">
        <f t="shared" ca="1" si="128"/>
        <v>-2.4812553190645497E-2</v>
      </c>
      <c r="R442" s="39"/>
      <c r="V442" s="29">
        <v>41425</v>
      </c>
      <c r="W442" s="19">
        <f t="shared" ca="1" si="124"/>
        <v>1.198850513918881E-3</v>
      </c>
      <c r="X442" s="17">
        <f t="shared" si="125"/>
        <v>-2.4157363640688656E-2</v>
      </c>
    </row>
    <row r="443" spans="3:24">
      <c r="C443" s="29">
        <v>41428</v>
      </c>
      <c r="D443" s="19">
        <f ca="1">VLOOKUP(C443,MarketData!$B$7:$C$5000,2)</f>
        <v>1096.95</v>
      </c>
      <c r="E443" s="17">
        <f>VLOOKUP('Beta-GARCH'!C443,MarketData!$E$7:$F$5000,2)</f>
        <v>116.209999</v>
      </c>
      <c r="F443" s="17">
        <f t="shared" ca="1" si="121"/>
        <v>140.94541810145466</v>
      </c>
      <c r="G443" s="17">
        <f t="shared" si="122"/>
        <v>163.28509521666723</v>
      </c>
      <c r="H443" s="18">
        <f t="array" aca="1" ref="H443" ca="1">IF(ROW()-ROW($C$14)&gt;=$C$3,IF($C$8,_xlfn.COVARIANCE.P(OFFSET(E443,-$C$3+1,0):E443/OFFSET(E442,-$C$3+1,0):E442,OFFSET(D443,-$C$3+1,0):D443/OFFSET(D442,-$C$3+1,0):D442)/_xlfn.VAR.P(OFFSET(D443,-$C$3+1,0):D443/OFFSET(D442,-$C$3+1,0):D442),$C$9),"")</f>
        <v>0.54094273325772912</v>
      </c>
      <c r="I443" s="19">
        <f t="array" aca="1" ref="I443" ca="1">IF(ROW()-ROW($C$14)&gt;=$C$3,_xlfn.VAR.P(OFFSET(E443,-$C$3+1,0):E443/OFFSET(E442,-$C$3+1,0):E442),"")</f>
        <v>2.262022901163571E-4</v>
      </c>
      <c r="J443" s="19">
        <f t="array" aca="1" ref="J443" ca="1">IF(ROW()-ROW($C$14)&gt;=$C$3,_xlfn.VAR.P(OFFSET(D443,-$C$3+1,0):D443/OFFSET(D442,-$C$3+1,0):D442),"")</f>
        <v>1.6832591333187198E-4</v>
      </c>
      <c r="K443" s="19">
        <f t="shared" ca="1" si="123"/>
        <v>0.40253650654468826</v>
      </c>
      <c r="L443" s="46">
        <f t="array" aca="1" ref="L443" ca="1">IF(ROW()-ROW($C$14)&lt;$C$3,"",IF(L442="",_xlfn.VAR.P(OFFSET(E443,-$C$3+1,0):E443/OFFSET(E442,-$C$3+1,0):E442),$C$4*L442+$C$5*(1-$C$4)*(E443/E442-1)^2+(1-$C$4)*(1-$C$5)*$C$6))</f>
        <v>4.0999999999999999E-4</v>
      </c>
      <c r="M443" s="30">
        <f t="array" aca="1" ref="M443" ca="1">IF(ROW()-ROW($C$14)&gt;=$C$3,_xlfn.VAR.P(OFFSET(D443,-$C$3+1,0):D443/OFFSET(D442,-$C$3+1,0):D442)*H443^2,"")</f>
        <v>4.9255367278121668E-5</v>
      </c>
      <c r="N443" s="17">
        <f t="shared" ca="1" si="126"/>
        <v>3.6074463272187834E-4</v>
      </c>
      <c r="O443" s="18">
        <f t="shared" ca="1" si="127"/>
        <v>4.4184973337779397E-2</v>
      </c>
      <c r="P443" s="18">
        <f t="shared" ca="1" si="120"/>
        <v>-1.1399438245867199E-2</v>
      </c>
      <c r="Q443" s="18">
        <f t="shared" ca="1" si="128"/>
        <v>7.0942897053184253E-3</v>
      </c>
      <c r="R443" s="39"/>
      <c r="V443" s="29">
        <v>41428</v>
      </c>
      <c r="W443" s="19">
        <f t="shared" ca="1" si="124"/>
        <v>-3.4187958935709362E-2</v>
      </c>
      <c r="X443" s="17">
        <f t="shared" si="125"/>
        <v>-1.1399438245867199E-2</v>
      </c>
    </row>
    <row r="444" spans="3:24">
      <c r="C444" s="29">
        <v>41429</v>
      </c>
      <c r="D444" s="19">
        <f ca="1">VLOOKUP(C444,MarketData!$B$7:$C$5000,2)</f>
        <v>1125.47</v>
      </c>
      <c r="E444" s="17">
        <f>VLOOKUP('Beta-GARCH'!C444,MarketData!$E$7:$F$5000,2)</f>
        <v>118.260002</v>
      </c>
      <c r="F444" s="17">
        <f t="shared" ca="1" si="121"/>
        <v>144.60990903016926</v>
      </c>
      <c r="G444" s="17">
        <f t="shared" si="122"/>
        <v>166.16552665914105</v>
      </c>
      <c r="H444" s="18">
        <f t="array" aca="1" ref="H444" ca="1">IF(ROW()-ROW($C$14)&gt;=$C$3,IF($C$8,_xlfn.COVARIANCE.P(OFFSET(E444,-$C$3+1,0):E444/OFFSET(E443,-$C$3+1,0):E443,OFFSET(D444,-$C$3+1,0):D444/OFFSET(D443,-$C$3+1,0):D443)/_xlfn.VAR.P(OFFSET(D444,-$C$3+1,0):D444/OFFSET(D443,-$C$3+1,0):D443),$C$9),"")</f>
        <v>0.54222734609958956</v>
      </c>
      <c r="I444" s="19">
        <f t="array" aca="1" ref="I444" ca="1">IF(ROW()-ROW($C$14)&gt;=$C$3,_xlfn.VAR.P(OFFSET(E444,-$C$3+1,0):E444/OFFSET(E443,-$C$3+1,0):E443),"")</f>
        <v>2.2700791542880024E-4</v>
      </c>
      <c r="J444" s="19">
        <f t="array" aca="1" ref="J444" ca="1">IF(ROW()-ROW($C$14)&gt;=$C$3,_xlfn.VAR.P(OFFSET(D444,-$C$3+1,0):D444/OFFSET(D443,-$C$3+1,0):D443),"")</f>
        <v>1.7063475295716184E-4</v>
      </c>
      <c r="K444" s="19">
        <f t="shared" ca="1" si="123"/>
        <v>0.40757534411763813</v>
      </c>
      <c r="L444" s="46">
        <f t="array" aca="1" ref="L444" ca="1">IF(ROW()-ROW($C$14)&lt;$C$3,"",IF(L443="",_xlfn.VAR.P(OFFSET(E444,-$C$3+1,0):E444/OFFSET(E443,-$C$3+1,0):E443),$C$4*L443+$C$5*(1-$C$4)*(E444/E443-1)^2+(1-$C$4)*(1-$C$5)*$C$6))</f>
        <v>4.0999999999999999E-4</v>
      </c>
      <c r="M444" s="30">
        <f t="array" aca="1" ref="M444" ca="1">IF(ROW()-ROW($C$14)&gt;=$C$3,_xlfn.VAR.P(OFFSET(D444,-$C$3+1,0):D444/OFFSET(D443,-$C$3+1,0):D443)*H444^2,"")</f>
        <v>5.0168408156942555E-5</v>
      </c>
      <c r="N444" s="17">
        <f t="shared" ca="1" si="126"/>
        <v>3.5983159184305744E-4</v>
      </c>
      <c r="O444" s="18">
        <f t="shared" ca="1" si="127"/>
        <v>4.4129022060463347E-2</v>
      </c>
      <c r="P444" s="18">
        <f t="shared" ca="1" si="120"/>
        <v>1.7640504411328806E-2</v>
      </c>
      <c r="Q444" s="18">
        <f t="shared" ca="1" si="128"/>
        <v>3.54293942590528E-3</v>
      </c>
      <c r="R444" s="39"/>
      <c r="V444" s="29">
        <v>41429</v>
      </c>
      <c r="W444" s="19">
        <f t="shared" ca="1" si="124"/>
        <v>2.5999361866994919E-2</v>
      </c>
      <c r="X444" s="17">
        <f t="shared" si="125"/>
        <v>1.7640504411328806E-2</v>
      </c>
    </row>
    <row r="445" spans="3:24">
      <c r="C445" s="29">
        <v>41430</v>
      </c>
      <c r="D445" s="19">
        <f ca="1">VLOOKUP(C445,MarketData!$B$7:$C$5000,2)</f>
        <v>1090.03</v>
      </c>
      <c r="E445" s="17">
        <f>VLOOKUP('Beta-GARCH'!C445,MarketData!$E$7:$F$5000,2)</f>
        <v>114.870003</v>
      </c>
      <c r="F445" s="17">
        <f t="shared" ca="1" si="121"/>
        <v>140.05627794624058</v>
      </c>
      <c r="G445" s="17">
        <f t="shared" si="122"/>
        <v>161.40228499093135</v>
      </c>
      <c r="H445" s="18">
        <f t="array" aca="1" ref="H445" ca="1">IF(ROW()-ROW($C$14)&gt;=$C$3,IF($C$8,_xlfn.COVARIANCE.P(OFFSET(E445,-$C$3+1,0):E445/OFFSET(E444,-$C$3+1,0):E444,OFFSET(D445,-$C$3+1,0):D445/OFFSET(D444,-$C$3+1,0):D444)/_xlfn.VAR.P(OFFSET(D445,-$C$3+1,0):D445/OFFSET(D444,-$C$3+1,0):D444),$C$9),"")</f>
        <v>0.55157510308064905</v>
      </c>
      <c r="I445" s="19">
        <f t="array" aca="1" ref="I445" ca="1">IF(ROW()-ROW($C$14)&gt;=$C$3,_xlfn.VAR.P(OFFSET(E445,-$C$3+1,0):E445/OFFSET(E444,-$C$3+1,0):E444),"")</f>
        <v>2.3067141913628769E-4</v>
      </c>
      <c r="J445" s="19">
        <f t="array" aca="1" ref="J445" ca="1">IF(ROW()-ROW($C$14)&gt;=$C$3,_xlfn.VAR.P(OFFSET(D445,-$C$3+1,0):D445/OFFSET(D444,-$C$3+1,0):D444),"")</f>
        <v>1.7498923230040928E-4</v>
      </c>
      <c r="K445" s="19">
        <f t="shared" ca="1" si="123"/>
        <v>0.41842940146423213</v>
      </c>
      <c r="L445" s="46">
        <f t="array" aca="1" ref="L445" ca="1">IF(ROW()-ROW($C$14)&lt;$C$3,"",IF(L444="",_xlfn.VAR.P(OFFSET(E445,-$C$3+1,0):E445/OFFSET(E444,-$C$3+1,0):E444),$C$4*L444+$C$5*(1-$C$4)*(E445/E444-1)^2+(1-$C$4)*(1-$C$5)*$C$6))</f>
        <v>4.0999999999999999E-4</v>
      </c>
      <c r="M445" s="30">
        <f t="array" aca="1" ref="M445" ca="1">IF(ROW()-ROW($C$14)&gt;=$C$3,_xlfn.VAR.P(OFFSET(D445,-$C$3+1,0):D445/OFFSET(D444,-$C$3+1,0):D444)*H445^2,"")</f>
        <v>5.3237865597124216E-5</v>
      </c>
      <c r="N445" s="17">
        <f t="shared" ca="1" si="126"/>
        <v>3.5676213440287576E-4</v>
      </c>
      <c r="O445" s="18">
        <f t="shared" ca="1" si="127"/>
        <v>4.3940402915608127E-2</v>
      </c>
      <c r="P445" s="18">
        <f t="shared" ca="1" si="120"/>
        <v>-2.866564301258856E-2</v>
      </c>
      <c r="Q445" s="18">
        <f t="shared" ca="1" si="128"/>
        <v>-1.1297057752050085E-2</v>
      </c>
      <c r="R445" s="39"/>
      <c r="V445" s="29">
        <v>41430</v>
      </c>
      <c r="W445" s="19">
        <f t="shared" ca="1" si="124"/>
        <v>-3.1489066789874509E-2</v>
      </c>
      <c r="X445" s="17">
        <f t="shared" si="125"/>
        <v>-2.866564301258856E-2</v>
      </c>
    </row>
    <row r="446" spans="3:24">
      <c r="C446" s="29">
        <v>41431</v>
      </c>
      <c r="D446" s="19">
        <f ca="1">VLOOKUP(C446,MarketData!$B$7:$C$5000,2)</f>
        <v>1070.77</v>
      </c>
      <c r="E446" s="17">
        <f>VLOOKUP('Beta-GARCH'!C446,MarketData!$E$7:$F$5000,2)</f>
        <v>114.480003</v>
      </c>
      <c r="F446" s="17">
        <f t="shared" ca="1" si="121"/>
        <v>137.58159017320261</v>
      </c>
      <c r="G446" s="17">
        <f t="shared" si="122"/>
        <v>160.85430127453444</v>
      </c>
      <c r="H446" s="18">
        <f t="array" aca="1" ref="H446" ca="1">IF(ROW()-ROW($C$14)&gt;=$C$3,IF($C$8,_xlfn.COVARIANCE.P(OFFSET(E446,-$C$3+1,0):E446/OFFSET(E445,-$C$3+1,0):E445,OFFSET(D446,-$C$3+1,0):D446/OFFSET(D445,-$C$3+1,0):D445)/_xlfn.VAR.P(OFFSET(D446,-$C$3+1,0):D446/OFFSET(D445,-$C$3+1,0):D445),$C$9),"")</f>
        <v>0.54944811085875145</v>
      </c>
      <c r="I446" s="19">
        <f t="array" aca="1" ref="I446" ca="1">IF(ROW()-ROW($C$14)&gt;=$C$3,_xlfn.VAR.P(OFFSET(E446,-$C$3+1,0):E446/OFFSET(E445,-$C$3+1,0):E445),"")</f>
        <v>2.3076484209177771E-4</v>
      </c>
      <c r="J446" s="19">
        <f t="array" aca="1" ref="J446" ca="1">IF(ROW()-ROW($C$14)&gt;=$C$3,_xlfn.VAR.P(OFFSET(D446,-$C$3+1,0):D446/OFFSET(D445,-$C$3+1,0):D445),"")</f>
        <v>1.7630521021087759E-4</v>
      </c>
      <c r="K446" s="19">
        <f t="shared" ca="1" si="123"/>
        <v>0.41978043018526739</v>
      </c>
      <c r="L446" s="46">
        <f t="array" aca="1" ref="L446" ca="1">IF(ROW()-ROW($C$14)&lt;$C$3,"",IF(L445="",_xlfn.VAR.P(OFFSET(E446,-$C$3+1,0):E446/OFFSET(E445,-$C$3+1,0):E445),$C$4*L445+$C$5*(1-$C$4)*(E446/E445-1)^2+(1-$C$4)*(1-$C$5)*$C$6))</f>
        <v>4.0999999999999999E-4</v>
      </c>
      <c r="M446" s="30">
        <f t="array" aca="1" ref="M446" ca="1">IF(ROW()-ROW($C$14)&gt;=$C$3,_xlfn.VAR.P(OFFSET(D446,-$C$3+1,0):D446/OFFSET(D445,-$C$3+1,0):D445)*H446^2,"")</f>
        <v>5.3225348763950743E-5</v>
      </c>
      <c r="N446" s="17">
        <f t="shared" ca="1" si="126"/>
        <v>3.5677465123604927E-4</v>
      </c>
      <c r="O446" s="18">
        <f t="shared" ca="1" si="127"/>
        <v>4.3941173723123617E-2</v>
      </c>
      <c r="P446" s="18">
        <f t="shared" ca="1" si="120"/>
        <v>-3.3951422461441227E-3</v>
      </c>
      <c r="Q446" s="18">
        <f t="shared" ca="1" si="128"/>
        <v>6.3131874467446409E-3</v>
      </c>
      <c r="R446" s="39"/>
      <c r="V446" s="29">
        <v>41431</v>
      </c>
      <c r="W446" s="19">
        <f t="shared" ca="1" si="124"/>
        <v>-1.7669238461326731E-2</v>
      </c>
      <c r="X446" s="17">
        <f t="shared" si="125"/>
        <v>-3.3951422461441227E-3</v>
      </c>
    </row>
    <row r="447" spans="3:24">
      <c r="C447" s="29">
        <v>41432</v>
      </c>
      <c r="D447" s="19">
        <f ca="1">VLOOKUP(C447,MarketData!$B$7:$C$5000,2)</f>
        <v>1056.95</v>
      </c>
      <c r="E447" s="17">
        <f>VLOOKUP('Beta-GARCH'!C447,MarketData!$E$7:$F$5000,2)</f>
        <v>117.05999799999999</v>
      </c>
      <c r="F447" s="17">
        <f t="shared" ca="1" si="121"/>
        <v>135.80587963200921</v>
      </c>
      <c r="G447" s="17">
        <f t="shared" si="122"/>
        <v>164.47941729603554</v>
      </c>
      <c r="H447" s="18">
        <f t="array" aca="1" ref="H447" ca="1">IF(ROW()-ROW($C$14)&gt;=$C$3,IF($C$8,_xlfn.COVARIANCE.P(OFFSET(E447,-$C$3+1,0):E447/OFFSET(E446,-$C$3+1,0):E446,OFFSET(D447,-$C$3+1,0):D447/OFFSET(D446,-$C$3+1,0):D446)/_xlfn.VAR.P(OFFSET(D447,-$C$3+1,0):D447/OFFSET(D446,-$C$3+1,0):D446),$C$9),"")</f>
        <v>0.53902649626457733</v>
      </c>
      <c r="I447" s="19">
        <f t="array" aca="1" ref="I447" ca="1">IF(ROW()-ROW($C$14)&gt;=$C$3,_xlfn.VAR.P(OFFSET(E447,-$C$3+1,0):E447/OFFSET(E446,-$C$3+1,0):E446),"")</f>
        <v>2.3200239974779482E-4</v>
      </c>
      <c r="J447" s="19">
        <f t="array" aca="1" ref="J447" ca="1">IF(ROW()-ROW($C$14)&gt;=$C$3,_xlfn.VAR.P(OFFSET(D447,-$C$3+1,0):D447/OFFSET(D446,-$C$3+1,0):D446),"")</f>
        <v>1.7698391904024541E-4</v>
      </c>
      <c r="K447" s="19">
        <f t="shared" ca="1" si="123"/>
        <v>0.41119842673672113</v>
      </c>
      <c r="L447" s="46">
        <f t="array" aca="1" ref="L447" ca="1">IF(ROW()-ROW($C$14)&lt;$C$3,"",IF(L446="",_xlfn.VAR.P(OFFSET(E447,-$C$3+1,0):E447/OFFSET(E446,-$C$3+1,0):E446),$C$4*L446+$C$5*(1-$C$4)*(E447/E446-1)^2+(1-$C$4)*(1-$C$5)*$C$6))</f>
        <v>4.0999999999999999E-4</v>
      </c>
      <c r="M447" s="30">
        <f t="array" aca="1" ref="M447" ca="1">IF(ROW()-ROW($C$14)&gt;=$C$3,_xlfn.VAR.P(OFFSET(D447,-$C$3+1,0):D447/OFFSET(D446,-$C$3+1,0):D446)*H447^2,"")</f>
        <v>5.1422600454681978E-5</v>
      </c>
      <c r="N447" s="17">
        <f t="shared" ca="1" si="126"/>
        <v>3.5857739954531801E-4</v>
      </c>
      <c r="O447" s="18">
        <f t="shared" ca="1" si="127"/>
        <v>4.4052049120344598E-2</v>
      </c>
      <c r="P447" s="18">
        <f t="shared" ca="1" si="120"/>
        <v>2.2536643364693187E-2</v>
      </c>
      <c r="Q447" s="18">
        <f t="shared" ca="1" si="128"/>
        <v>2.9493642700102705E-2</v>
      </c>
      <c r="R447" s="39"/>
      <c r="V447" s="29">
        <v>41432</v>
      </c>
      <c r="W447" s="19">
        <f t="shared" ca="1" si="124"/>
        <v>-1.2906599923419582E-2</v>
      </c>
      <c r="X447" s="17">
        <f t="shared" si="125"/>
        <v>2.2536643364693187E-2</v>
      </c>
    </row>
    <row r="448" spans="3:24">
      <c r="C448" s="29">
        <v>41435</v>
      </c>
      <c r="D448" s="19">
        <f ca="1">VLOOKUP(C448,MarketData!$B$7:$C$5000,2)</f>
        <v>1111.97</v>
      </c>
      <c r="E448" s="17">
        <f>VLOOKUP('Beta-GARCH'!C448,MarketData!$E$7:$F$5000,2)</f>
        <v>121.150002</v>
      </c>
      <c r="F448" s="17">
        <f t="shared" ca="1" si="121"/>
        <v>142.87531479673143</v>
      </c>
      <c r="G448" s="17">
        <f t="shared" si="122"/>
        <v>170.2262265062873</v>
      </c>
      <c r="H448" s="18">
        <f t="array" aca="1" ref="H448" ca="1">IF(ROW()-ROW($C$14)&gt;=$C$3,IF($C$8,_xlfn.COVARIANCE.P(OFFSET(E448,-$C$3+1,0):E448/OFFSET(E447,-$C$3+1,0):E447,OFFSET(D448,-$C$3+1,0):D448/OFFSET(D447,-$C$3+1,0):D447)/_xlfn.VAR.P(OFFSET(D448,-$C$3+1,0):D448/OFFSET(D447,-$C$3+1,0):D447),$C$9),"")</f>
        <v>0.54684140090944311</v>
      </c>
      <c r="I448" s="19">
        <f t="array" aca="1" ref="I448" ca="1">IF(ROW()-ROW($C$14)&gt;=$C$3,_xlfn.VAR.P(OFFSET(E448,-$C$3+1,0):E448/OFFSET(E447,-$C$3+1,0):E447),"")</f>
        <v>2.3622955259140131E-4</v>
      </c>
      <c r="J448" s="19">
        <f t="array" aca="1" ref="J448" ca="1">IF(ROW()-ROW($C$14)&gt;=$C$3,_xlfn.VAR.P(OFFSET(D448,-$C$3+1,0):D448/OFFSET(D447,-$C$3+1,0):D447),"")</f>
        <v>1.8682464430299931E-4</v>
      </c>
      <c r="K448" s="19">
        <f t="shared" ca="1" si="123"/>
        <v>0.4324753151938166</v>
      </c>
      <c r="L448" s="46">
        <f t="array" aca="1" ref="L448" ca="1">IF(ROW()-ROW($C$14)&lt;$C$3,"",IF(L447="",_xlfn.VAR.P(OFFSET(E448,-$C$3+1,0):E448/OFFSET(E447,-$C$3+1,0):E447),$C$4*L447+$C$5*(1-$C$4)*(E448/E447-1)^2+(1-$C$4)*(1-$C$5)*$C$6))</f>
        <v>4.0999999999999999E-4</v>
      </c>
      <c r="M448" s="30">
        <f t="array" aca="1" ref="M448" ca="1">IF(ROW()-ROW($C$14)&gt;=$C$3,_xlfn.VAR.P(OFFSET(D448,-$C$3+1,0):D448/OFFSET(D447,-$C$3+1,0):D447)*H448^2,"")</f>
        <v>5.5867204237345852E-5</v>
      </c>
      <c r="N448" s="17">
        <f t="shared" ca="1" si="126"/>
        <v>3.5413279576265413E-4</v>
      </c>
      <c r="O448" s="18">
        <f t="shared" ca="1" si="127"/>
        <v>4.3778182982412726E-2</v>
      </c>
      <c r="P448" s="18">
        <f t="shared" ca="1" si="120"/>
        <v>3.4939382110702022E-2</v>
      </c>
      <c r="Q448" s="18">
        <f t="shared" ca="1" si="128"/>
        <v>6.4733109833662802E-3</v>
      </c>
      <c r="R448" s="39"/>
      <c r="V448" s="29">
        <v>41435</v>
      </c>
      <c r="W448" s="19">
        <f t="shared" ca="1" si="124"/>
        <v>5.2055442546951047E-2</v>
      </c>
      <c r="X448" s="17">
        <f t="shared" si="125"/>
        <v>3.4939382110702022E-2</v>
      </c>
    </row>
    <row r="449" spans="3:24">
      <c r="C449" s="29">
        <v>41436</v>
      </c>
      <c r="D449" s="19">
        <f ca="1">VLOOKUP(C449,MarketData!$B$7:$C$5000,2)</f>
        <v>1101.1500000000001</v>
      </c>
      <c r="E449" s="17">
        <f>VLOOKUP('Beta-GARCH'!C449,MarketData!$E$7:$F$5000,2)</f>
        <v>119.91999800000001</v>
      </c>
      <c r="F449" s="17">
        <f t="shared" ca="1" si="121"/>
        <v>141.48506964074645</v>
      </c>
      <c r="G449" s="17">
        <f t="shared" si="122"/>
        <v>168.49796454961282</v>
      </c>
      <c r="H449" s="18">
        <f t="array" aca="1" ref="H449" ca="1">IF(ROW()-ROW($C$14)&gt;=$C$3,IF($C$8,_xlfn.COVARIANCE.P(OFFSET(E449,-$C$3+1,0):E449/OFFSET(E448,-$C$3+1,0):E448,OFFSET(D449,-$C$3+1,0):D449/OFFSET(D448,-$C$3+1,0):D448)/_xlfn.VAR.P(OFFSET(D449,-$C$3+1,0):D449/OFFSET(D448,-$C$3+1,0):D448),$C$9),"")</f>
        <v>0.5412395311471575</v>
      </c>
      <c r="I449" s="19">
        <f t="array" aca="1" ref="I449" ca="1">IF(ROW()-ROW($C$14)&gt;=$C$3,_xlfn.VAR.P(OFFSET(E449,-$C$3+1,0):E449/OFFSET(E448,-$C$3+1,0):E448),"")</f>
        <v>2.3347226205158885E-4</v>
      </c>
      <c r="J449" s="19">
        <f t="array" aca="1" ref="J449" ca="1">IF(ROW()-ROW($C$14)&gt;=$C$3,_xlfn.VAR.P(OFFSET(D449,-$C$3+1,0):D449/OFFSET(D448,-$C$3+1,0):D448),"")</f>
        <v>1.8627359816748227E-4</v>
      </c>
      <c r="K449" s="19">
        <f t="shared" ca="1" si="123"/>
        <v>0.43182275295291778</v>
      </c>
      <c r="L449" s="46">
        <f t="array" aca="1" ref="L449" ca="1">IF(ROW()-ROW($C$14)&lt;$C$3,"",IF(L448="",_xlfn.VAR.P(OFFSET(E449,-$C$3+1,0):E449/OFFSET(E448,-$C$3+1,0):E448),$C$4*L448+$C$5*(1-$C$4)*(E449/E448-1)^2+(1-$C$4)*(1-$C$5)*$C$6))</f>
        <v>4.0999999999999999E-4</v>
      </c>
      <c r="M449" s="30">
        <f t="array" aca="1" ref="M449" ca="1">IF(ROW()-ROW($C$14)&gt;=$C$3,_xlfn.VAR.P(OFFSET(D449,-$C$3+1,0):D449/OFFSET(D448,-$C$3+1,0):D448)*H449^2,"")</f>
        <v>5.4567030704340181E-5</v>
      </c>
      <c r="N449" s="17">
        <f t="shared" ca="1" si="126"/>
        <v>3.5543296929565983E-4</v>
      </c>
      <c r="O449" s="18">
        <f t="shared" ca="1" si="127"/>
        <v>4.3858473607095466E-2</v>
      </c>
      <c r="P449" s="18">
        <f t="shared" ca="1" si="120"/>
        <v>-1.0152736109735994E-2</v>
      </c>
      <c r="Q449" s="18">
        <f t="shared" ca="1" si="128"/>
        <v>-4.8862165750253074E-3</v>
      </c>
      <c r="R449" s="39"/>
      <c r="V449" s="29">
        <v>41436</v>
      </c>
      <c r="W449" s="19">
        <f t="shared" ca="1" si="124"/>
        <v>-9.7304783402429873E-3</v>
      </c>
      <c r="X449" s="17">
        <f t="shared" si="125"/>
        <v>-1.0152736109735994E-2</v>
      </c>
    </row>
    <row r="450" spans="3:24">
      <c r="C450" s="29">
        <v>41437</v>
      </c>
      <c r="D450" s="19">
        <f ca="1">VLOOKUP(C450,MarketData!$B$7:$C$5000,2)</f>
        <v>1096.54</v>
      </c>
      <c r="E450" s="17">
        <f>VLOOKUP('Beta-GARCH'!C450,MarketData!$E$7:$F$5000,2)</f>
        <v>119.129997</v>
      </c>
      <c r="F450" s="17">
        <f t="shared" ca="1" si="121"/>
        <v>140.89273783214281</v>
      </c>
      <c r="G450" s="17">
        <f t="shared" si="122"/>
        <v>167.38794484720958</v>
      </c>
      <c r="H450" s="18">
        <f t="array" aca="1" ref="H450" ca="1">IF(ROW()-ROW($C$14)&gt;=$C$3,IF($C$8,_xlfn.COVARIANCE.P(OFFSET(E450,-$C$3+1,0):E450/OFFSET(E449,-$C$3+1,0):E449,OFFSET(D450,-$C$3+1,0):D450/OFFSET(D449,-$C$3+1,0):D449)/_xlfn.VAR.P(OFFSET(D450,-$C$3+1,0):D450/OFFSET(D449,-$C$3+1,0):D449),$C$9),"")</f>
        <v>0.54493900276935148</v>
      </c>
      <c r="I450" s="19">
        <f t="array" aca="1" ref="I450" ca="1">IF(ROW()-ROW($C$14)&gt;=$C$3,_xlfn.VAR.P(OFFSET(E450,-$C$3+1,0):E450/OFFSET(E449,-$C$3+1,0):E449),"")</f>
        <v>2.3368255623220651E-4</v>
      </c>
      <c r="J450" s="19">
        <f t="array" aca="1" ref="J450" ca="1">IF(ROW()-ROW($C$14)&gt;=$C$3,_xlfn.VAR.P(OFFSET(D450,-$C$3+1,0):D450/OFFSET(D449,-$C$3+1,0):D449),"")</f>
        <v>1.8470215661175473E-4</v>
      </c>
      <c r="K450" s="19">
        <f t="shared" ca="1" si="123"/>
        <v>0.43071853824357581</v>
      </c>
      <c r="L450" s="46">
        <f t="array" aca="1" ref="L450" ca="1">IF(ROW()-ROW($C$14)&lt;$C$3,"",IF(L449="",_xlfn.VAR.P(OFFSET(E450,-$C$3+1,0):E450/OFFSET(E449,-$C$3+1,0):E449),$C$4*L449+$C$5*(1-$C$4)*(E450/E449-1)^2+(1-$C$4)*(1-$C$5)*$C$6))</f>
        <v>4.0999999999999999E-4</v>
      </c>
      <c r="M450" s="30">
        <f t="array" aca="1" ref="M450" ca="1">IF(ROW()-ROW($C$14)&gt;=$C$3,_xlfn.VAR.P(OFFSET(D450,-$C$3+1,0):D450/OFFSET(D449,-$C$3+1,0):D449)*H450^2,"")</f>
        <v>5.4848878465968317E-5</v>
      </c>
      <c r="N450" s="17">
        <f t="shared" ca="1" si="126"/>
        <v>3.551511215340317E-4</v>
      </c>
      <c r="O450" s="18">
        <f t="shared" ca="1" si="127"/>
        <v>4.384108092660044E-2</v>
      </c>
      <c r="P450" s="18">
        <f t="shared" ca="1" si="120"/>
        <v>-6.5877335988614449E-3</v>
      </c>
      <c r="Q450" s="18">
        <f t="shared" ca="1" si="128"/>
        <v>-4.3063288830944915E-3</v>
      </c>
      <c r="R450" s="39"/>
      <c r="V450" s="29">
        <v>41437</v>
      </c>
      <c r="W450" s="19">
        <f t="shared" ca="1" si="124"/>
        <v>-4.1865322617264944E-3</v>
      </c>
      <c r="X450" s="17">
        <f t="shared" si="125"/>
        <v>-6.5877335988614449E-3</v>
      </c>
    </row>
    <row r="451" spans="3:24">
      <c r="C451" s="29">
        <v>41438</v>
      </c>
      <c r="D451" s="19">
        <f ca="1">VLOOKUP(C451,MarketData!$B$7:$C$5000,2)</f>
        <v>1044.17</v>
      </c>
      <c r="E451" s="17">
        <f>VLOOKUP('Beta-GARCH'!C451,MarketData!$E$7:$F$5000,2)</f>
        <v>121.300003</v>
      </c>
      <c r="F451" s="17">
        <f t="shared" ca="1" si="121"/>
        <v>134.16379709102137</v>
      </c>
      <c r="G451" s="17">
        <f t="shared" si="122"/>
        <v>170.43699087921877</v>
      </c>
      <c r="H451" s="18">
        <f t="array" aca="1" ref="H451" ca="1">IF(ROW()-ROW($C$14)&gt;=$C$3,IF($C$8,_xlfn.COVARIANCE.P(OFFSET(E451,-$C$3+1,0):E451/OFFSET(E450,-$C$3+1,0):E450,OFFSET(D451,-$C$3+1,0):D451/OFFSET(D450,-$C$3+1,0):D450)/_xlfn.VAR.P(OFFSET(D451,-$C$3+1,0):D451/OFFSET(D450,-$C$3+1,0):D450),$C$9),"")</f>
        <v>0.50298188352673534</v>
      </c>
      <c r="I451" s="19">
        <f t="array" aca="1" ref="I451" ca="1">IF(ROW()-ROW($C$14)&gt;=$C$3,_xlfn.VAR.P(OFFSET(E451,-$C$3+1,0):E451/OFFSET(E450,-$C$3+1,0):E450),"")</f>
        <v>2.3468469395224341E-4</v>
      </c>
      <c r="J451" s="19">
        <f t="array" aca="1" ref="J451" ca="1">IF(ROW()-ROW($C$14)&gt;=$C$3,_xlfn.VAR.P(OFFSET(D451,-$C$3+1,0):D451/OFFSET(D450,-$C$3+1,0):D450),"")</f>
        <v>1.9335208146606926E-4</v>
      </c>
      <c r="K451" s="19">
        <f t="shared" ca="1" si="123"/>
        <v>0.41439683381911763</v>
      </c>
      <c r="L451" s="46">
        <f t="array" aca="1" ref="L451" ca="1">IF(ROW()-ROW($C$14)&lt;$C$3,"",IF(L450="",_xlfn.VAR.P(OFFSET(E451,-$C$3+1,0):E451/OFFSET(E450,-$C$3+1,0):E450),$C$4*L450+$C$5*(1-$C$4)*(E451/E450-1)^2+(1-$C$4)*(1-$C$5)*$C$6))</f>
        <v>4.0999999999999999E-4</v>
      </c>
      <c r="M451" s="30">
        <f t="array" aca="1" ref="M451" ca="1">IF(ROW()-ROW($C$14)&gt;=$C$3,_xlfn.VAR.P(OFFSET(D451,-$C$3+1,0):D451/OFFSET(D450,-$C$3+1,0):D450)*H451^2,"")</f>
        <v>4.8916292968146715E-5</v>
      </c>
      <c r="N451" s="17">
        <f t="shared" ca="1" si="126"/>
        <v>3.6108370703185326E-4</v>
      </c>
      <c r="O451" s="18">
        <f t="shared" ca="1" si="127"/>
        <v>4.4205733827526759E-2</v>
      </c>
      <c r="P451" s="18">
        <f t="shared" ca="1" si="120"/>
        <v>1.8215445770556116E-2</v>
      </c>
      <c r="Q451" s="18">
        <f t="shared" ca="1" si="128"/>
        <v>4.2237516320007176E-2</v>
      </c>
      <c r="R451" s="39"/>
      <c r="V451" s="29">
        <v>41438</v>
      </c>
      <c r="W451" s="19">
        <f t="shared" ca="1" si="124"/>
        <v>-4.7759315665639068E-2</v>
      </c>
      <c r="X451" s="17">
        <f t="shared" si="125"/>
        <v>1.8215445770556116E-2</v>
      </c>
    </row>
    <row r="452" spans="3:24">
      <c r="C452" s="29">
        <v>41439</v>
      </c>
      <c r="D452" s="19">
        <f ca="1">VLOOKUP(C452,MarketData!$B$7:$C$5000,2)</f>
        <v>1056.45</v>
      </c>
      <c r="E452" s="17">
        <f>VLOOKUP('Beta-GARCH'!C452,MarketData!$E$7:$F$5000,2)</f>
        <v>117.379997</v>
      </c>
      <c r="F452" s="17">
        <f t="shared" ca="1" si="121"/>
        <v>135.74163540114111</v>
      </c>
      <c r="G452" s="17">
        <f t="shared" si="122"/>
        <v>164.92904355568504</v>
      </c>
      <c r="H452" s="18">
        <f t="array" aca="1" ref="H452" ca="1">IF(ROW()-ROW($C$14)&gt;=$C$3,IF($C$8,_xlfn.COVARIANCE.P(OFFSET(E452,-$C$3+1,0):E452/OFFSET(E451,-$C$3+1,0):E451,OFFSET(D452,-$C$3+1,0):D452/OFFSET(D451,-$C$3+1,0):D451)/_xlfn.VAR.P(OFFSET(D452,-$C$3+1,0):D452/OFFSET(D451,-$C$3+1,0):D451),$C$9),"")</f>
        <v>0.49044334683764546</v>
      </c>
      <c r="I452" s="19">
        <f t="array" aca="1" ref="I452" ca="1">IF(ROW()-ROW($C$14)&gt;=$C$3,_xlfn.VAR.P(OFFSET(E452,-$C$3+1,0):E452/OFFSET(E451,-$C$3+1,0):E451),"")</f>
        <v>2.3725574353392198E-4</v>
      </c>
      <c r="J452" s="19">
        <f t="array" aca="1" ref="J452" ca="1">IF(ROW()-ROW($C$14)&gt;=$C$3,_xlfn.VAR.P(OFFSET(D452,-$C$3+1,0):D452/OFFSET(D451,-$C$3+1,0):D451),"")</f>
        <v>1.930948089707828E-4</v>
      </c>
      <c r="K452" s="19">
        <f t="shared" ca="1" si="123"/>
        <v>0.39915604553137551</v>
      </c>
      <c r="L452" s="46">
        <f t="array" aca="1" ref="L452" ca="1">IF(ROW()-ROW($C$14)&lt;$C$3,"",IF(L451="",_xlfn.VAR.P(OFFSET(E452,-$C$3+1,0):E452/OFFSET(E451,-$C$3+1,0):E451),$C$4*L451+$C$5*(1-$C$4)*(E452/E451-1)^2+(1-$C$4)*(1-$C$5)*$C$6))</f>
        <v>4.0999999999999999E-4</v>
      </c>
      <c r="M452" s="30">
        <f t="array" aca="1" ref="M452" ca="1">IF(ROW()-ROW($C$14)&gt;=$C$3,_xlfn.VAR.P(OFFSET(D452,-$C$3+1,0):D452/OFFSET(D451,-$C$3+1,0):D451)*H452^2,"")</f>
        <v>4.6445997401373515E-5</v>
      </c>
      <c r="N452" s="17">
        <f t="shared" ca="1" si="126"/>
        <v>3.6355400259862648E-4</v>
      </c>
      <c r="O452" s="18">
        <f t="shared" ca="1" si="127"/>
        <v>4.4356689259355479E-2</v>
      </c>
      <c r="P452" s="18">
        <f t="shared" ca="1" si="120"/>
        <v>-3.2316619151279036E-2</v>
      </c>
      <c r="Q452" s="18">
        <f t="shared" ca="1" si="128"/>
        <v>-3.8084496316076182E-2</v>
      </c>
      <c r="R452" s="39"/>
      <c r="V452" s="29">
        <v>41439</v>
      </c>
      <c r="W452" s="19">
        <f t="shared" ca="1" si="124"/>
        <v>1.1760537077295741E-2</v>
      </c>
      <c r="X452" s="17">
        <f t="shared" si="125"/>
        <v>-3.2316619151279036E-2</v>
      </c>
    </row>
    <row r="453" spans="3:24">
      <c r="C453" s="29">
        <v>41442</v>
      </c>
      <c r="D453" s="19">
        <f ca="1">VLOOKUP(C453,MarketData!$B$7:$C$5000,2)</f>
        <v>1084.72</v>
      </c>
      <c r="E453" s="17">
        <f>VLOOKUP('Beta-GARCH'!C453,MarketData!$E$7:$F$5000,2)</f>
        <v>120.379997</v>
      </c>
      <c r="F453" s="17">
        <f t="shared" ca="1" si="121"/>
        <v>139.37400421442166</v>
      </c>
      <c r="G453" s="17">
        <f t="shared" si="122"/>
        <v>169.14430291258429</v>
      </c>
      <c r="H453" s="18">
        <f t="array" aca="1" ref="H453" ca="1">IF(ROW()-ROW($C$14)&gt;=$C$3,IF($C$8,_xlfn.COVARIANCE.P(OFFSET(E453,-$C$3+1,0):E453/OFFSET(E452,-$C$3+1,0):E452,OFFSET(D453,-$C$3+1,0):D453/OFFSET(D452,-$C$3+1,0):D452)/_xlfn.VAR.P(OFFSET(D453,-$C$3+1,0):D453/OFFSET(D452,-$C$3+1,0):D452),$C$9),"")</f>
        <v>0.49936070046967668</v>
      </c>
      <c r="I453" s="19">
        <f t="array" aca="1" ref="I453" ca="1">IF(ROW()-ROW($C$14)&gt;=$C$3,_xlfn.VAR.P(OFFSET(E453,-$C$3+1,0):E453/OFFSET(E452,-$C$3+1,0):E452),"")</f>
        <v>2.3946376776937657E-4</v>
      </c>
      <c r="J453" s="19">
        <f t="array" aca="1" ref="J453" ca="1">IF(ROW()-ROW($C$14)&gt;=$C$3,_xlfn.VAR.P(OFFSET(D453,-$C$3+1,0):D453/OFFSET(D452,-$C$3+1,0):D452),"")</f>
        <v>1.9466627320602898E-4</v>
      </c>
      <c r="K453" s="19">
        <f t="shared" ca="1" si="123"/>
        <v>0.40594319320826894</v>
      </c>
      <c r="L453" s="46">
        <f t="array" aca="1" ref="L453" ca="1">IF(ROW()-ROW($C$14)&lt;$C$3,"",IF(L452="",_xlfn.VAR.P(OFFSET(E453,-$C$3+1,0):E453/OFFSET(E452,-$C$3+1,0):E452),$C$4*L452+$C$5*(1-$C$4)*(E453/E452-1)^2+(1-$C$4)*(1-$C$5)*$C$6))</f>
        <v>4.0999999999999999E-4</v>
      </c>
      <c r="M453" s="30">
        <f t="array" aca="1" ref="M453" ca="1">IF(ROW()-ROW($C$14)&gt;=$C$3,_xlfn.VAR.P(OFFSET(D453,-$C$3+1,0):D453/OFFSET(D452,-$C$3+1,0):D452)*H453^2,"")</f>
        <v>4.8542197805339847E-5</v>
      </c>
      <c r="N453" s="17">
        <f t="shared" ca="1" si="126"/>
        <v>3.6145780219466012E-4</v>
      </c>
      <c r="O453" s="18">
        <f t="shared" ca="1" si="127"/>
        <v>4.4228627231222332E-2</v>
      </c>
      <c r="P453" s="18">
        <f t="shared" ca="1" si="120"/>
        <v>2.5558017351116513E-2</v>
      </c>
      <c r="Q453" s="18">
        <f t="shared" ca="1" si="128"/>
        <v>1.2195409558719623E-2</v>
      </c>
      <c r="R453" s="39"/>
      <c r="V453" s="29">
        <v>41442</v>
      </c>
      <c r="W453" s="19">
        <f t="shared" ca="1" si="124"/>
        <v>2.6759430167068832E-2</v>
      </c>
      <c r="X453" s="17">
        <f t="shared" si="125"/>
        <v>2.5558017351116513E-2</v>
      </c>
    </row>
    <row r="454" spans="3:24">
      <c r="C454" s="29">
        <v>41443</v>
      </c>
      <c r="D454" s="19">
        <f ca="1">VLOOKUP(C454,MarketData!$B$7:$C$5000,2)</f>
        <v>1086.4000000000001</v>
      </c>
      <c r="E454" s="17">
        <f>VLOOKUP('Beta-GARCH'!C454,MarketData!$E$7:$F$5000,2)</f>
        <v>122.290001</v>
      </c>
      <c r="F454" s="17">
        <f t="shared" ca="1" si="121"/>
        <v>139.58986483013837</v>
      </c>
      <c r="G454" s="17">
        <f t="shared" si="122"/>
        <v>171.82802365682261</v>
      </c>
      <c r="H454" s="18">
        <f t="array" aca="1" ref="H454" ca="1">IF(ROW()-ROW($C$14)&gt;=$C$3,IF($C$8,_xlfn.COVARIANCE.P(OFFSET(E454,-$C$3+1,0):E454/OFFSET(E453,-$C$3+1,0):E453,OFFSET(D454,-$C$3+1,0):D454/OFFSET(D453,-$C$3+1,0):D453)/_xlfn.VAR.P(OFFSET(D454,-$C$3+1,0):D454/OFFSET(D453,-$C$3+1,0):D453),$C$9),"")</f>
        <v>0.50077254001285254</v>
      </c>
      <c r="I454" s="19">
        <f t="array" aca="1" ref="I454" ca="1">IF(ROW()-ROW($C$14)&gt;=$C$3,_xlfn.VAR.P(OFFSET(E454,-$C$3+1,0):E454/OFFSET(E453,-$C$3+1,0):E453),"")</f>
        <v>2.4008516681238413E-4</v>
      </c>
      <c r="J454" s="19">
        <f t="array" aca="1" ref="J454" ca="1">IF(ROW()-ROW($C$14)&gt;=$C$3,_xlfn.VAR.P(OFFSET(D454,-$C$3+1,0):D454/OFFSET(D453,-$C$3+1,0):D453),"")</f>
        <v>1.9315613326602673E-4</v>
      </c>
      <c r="K454" s="19">
        <f t="shared" ca="1" si="123"/>
        <v>0.40288739516455563</v>
      </c>
      <c r="L454" s="46">
        <f t="array" aca="1" ref="L454" ca="1">IF(ROW()-ROW($C$14)&lt;$C$3,"",IF(L453="",_xlfn.VAR.P(OFFSET(E454,-$C$3+1,0):E454/OFFSET(E453,-$C$3+1,0):E453),$C$4*L453+$C$5*(1-$C$4)*(E454/E453-1)^2+(1-$C$4)*(1-$C$5)*$C$6))</f>
        <v>4.0999999999999999E-4</v>
      </c>
      <c r="M454" s="30">
        <f t="array" aca="1" ref="M454" ca="1">IF(ROW()-ROW($C$14)&gt;=$C$3,_xlfn.VAR.P(OFFSET(D454,-$C$3+1,0):D454/OFFSET(D453,-$C$3+1,0):D453)*H454^2,"")</f>
        <v>4.8438369437253514E-5</v>
      </c>
      <c r="N454" s="17">
        <f t="shared" ca="1" si="126"/>
        <v>3.6156163056274648E-4</v>
      </c>
      <c r="O454" s="18">
        <f t="shared" ca="1" si="127"/>
        <v>4.4234979088109153E-2</v>
      </c>
      <c r="P454" s="18">
        <f t="shared" ca="1" si="120"/>
        <v>1.5866456617373181E-2</v>
      </c>
      <c r="Q454" s="18">
        <f t="shared" ca="1" si="128"/>
        <v>1.5090866725768363E-2</v>
      </c>
      <c r="R454" s="39"/>
      <c r="V454" s="29">
        <v>41443</v>
      </c>
      <c r="W454" s="19">
        <f t="shared" ca="1" si="124"/>
        <v>1.5487867836860847E-3</v>
      </c>
      <c r="X454" s="17">
        <f t="shared" si="125"/>
        <v>1.5866456617373181E-2</v>
      </c>
    </row>
    <row r="455" spans="3:24">
      <c r="C455" s="29">
        <v>41444</v>
      </c>
      <c r="D455" s="19">
        <f ca="1">VLOOKUP(C455,MarketData!$B$7:$C$5000,2)</f>
        <v>1106.57</v>
      </c>
      <c r="E455" s="17">
        <f>VLOOKUP('Beta-GARCH'!C455,MarketData!$E$7:$F$5000,2)</f>
        <v>120.779999</v>
      </c>
      <c r="F455" s="17">
        <f t="shared" ca="1" si="121"/>
        <v>142.1814771033562</v>
      </c>
      <c r="G455" s="17">
        <f t="shared" si="122"/>
        <v>169.70634030367711</v>
      </c>
      <c r="H455" s="18">
        <f t="array" aca="1" ref="H455" ca="1">IF(ROW()-ROW($C$14)&gt;=$C$3,IF($C$8,_xlfn.COVARIANCE.P(OFFSET(E455,-$C$3+1,0):E455/OFFSET(E454,-$C$3+1,0):E454,OFFSET(D455,-$C$3+1,0):D455/OFFSET(D454,-$C$3+1,0):D454)/_xlfn.VAR.P(OFFSET(D455,-$C$3+1,0):D455/OFFSET(D454,-$C$3+1,0):D454),$C$9),"")</f>
        <v>0.49980248020909063</v>
      </c>
      <c r="I455" s="19">
        <f t="array" aca="1" ref="I455" ca="1">IF(ROW()-ROW($C$14)&gt;=$C$3,_xlfn.VAR.P(OFFSET(E455,-$C$3+1,0):E455/OFFSET(E454,-$C$3+1,0):E454),"")</f>
        <v>2.4012149189495409E-4</v>
      </c>
      <c r="J455" s="19">
        <f t="array" aca="1" ref="J455" ca="1">IF(ROW()-ROW($C$14)&gt;=$C$3,_xlfn.VAR.P(OFFSET(D455,-$C$3+1,0):D455/OFFSET(D454,-$C$3+1,0):D454),"")</f>
        <v>1.9333364993380958E-4</v>
      </c>
      <c r="K455" s="19">
        <f t="shared" ca="1" si="123"/>
        <v>0.40241561462172754</v>
      </c>
      <c r="L455" s="46">
        <f t="array" aca="1" ref="L455" ca="1">IF(ROW()-ROW($C$14)&lt;$C$3,"",IF(L454="",_xlfn.VAR.P(OFFSET(E455,-$C$3+1,0):E455/OFFSET(E454,-$C$3+1,0):E454),$C$4*L454+$C$5*(1-$C$4)*(E455/E454-1)^2+(1-$C$4)*(1-$C$5)*$C$6))</f>
        <v>4.0999999999999999E-4</v>
      </c>
      <c r="M455" s="30">
        <f t="array" aca="1" ref="M455" ca="1">IF(ROW()-ROW($C$14)&gt;=$C$3,_xlfn.VAR.P(OFFSET(D455,-$C$3+1,0):D455/OFFSET(D454,-$C$3+1,0):D454)*H455^2,"")</f>
        <v>4.8295232804073854E-5</v>
      </c>
      <c r="N455" s="17">
        <f t="shared" ca="1" si="126"/>
        <v>3.6170476719592616E-4</v>
      </c>
      <c r="O455" s="18">
        <f t="shared" ca="1" si="127"/>
        <v>4.4243734192238329E-2</v>
      </c>
      <c r="P455" s="18">
        <f t="shared" ca="1" si="120"/>
        <v>-1.2347714348289185E-2</v>
      </c>
      <c r="Q455" s="18">
        <f t="shared" ca="1" si="128"/>
        <v>-2.1627000086338947E-2</v>
      </c>
      <c r="R455" s="39"/>
      <c r="V455" s="29">
        <v>41444</v>
      </c>
      <c r="W455" s="19">
        <f t="shared" ca="1" si="124"/>
        <v>1.8565905743740618E-2</v>
      </c>
      <c r="X455" s="17">
        <f t="shared" si="125"/>
        <v>-1.2347714348289185E-2</v>
      </c>
    </row>
    <row r="456" spans="3:24">
      <c r="C456" s="29">
        <v>41445</v>
      </c>
      <c r="D456" s="19">
        <f ca="1">VLOOKUP(C456,MarketData!$B$7:$C$5000,2)</f>
        <v>1091.81</v>
      </c>
      <c r="E456" s="17">
        <f>VLOOKUP('Beta-GARCH'!C456,MarketData!$E$7:$F$5000,2)</f>
        <v>117.05999799999999</v>
      </c>
      <c r="F456" s="17">
        <f t="shared" ca="1" si="121"/>
        <v>140.28498740813083</v>
      </c>
      <c r="G456" s="17">
        <f t="shared" si="122"/>
        <v>164.47941729603559</v>
      </c>
      <c r="H456" s="18">
        <f t="array" aca="1" ref="H456" ca="1">IF(ROW()-ROW($C$14)&gt;=$C$3,IF($C$8,_xlfn.COVARIANCE.P(OFFSET(E456,-$C$3+1,0):E456/OFFSET(E455,-$C$3+1,0):E455,OFFSET(D456,-$C$3+1,0):D456/OFFSET(D455,-$C$3+1,0):D455)/_xlfn.VAR.P(OFFSET(D456,-$C$3+1,0):D456/OFFSET(D455,-$C$3+1,0):D455),$C$9),"")</f>
        <v>0.51045446669781869</v>
      </c>
      <c r="I456" s="19">
        <f t="array" aca="1" ref="I456" ca="1">IF(ROW()-ROW($C$14)&gt;=$C$3,_xlfn.VAR.P(OFFSET(E456,-$C$3+1,0):E456/OFFSET(E455,-$C$3+1,0):E455),"")</f>
        <v>2.4396589536986203E-4</v>
      </c>
      <c r="J456" s="19">
        <f t="array" aca="1" ref="J456" ca="1">IF(ROW()-ROW($C$14)&gt;=$C$3,_xlfn.VAR.P(OFFSET(D456,-$C$3+1,0):D456/OFFSET(D455,-$C$3+1,0):D455),"")</f>
        <v>1.9387405677330488E-4</v>
      </c>
      <c r="K456" s="19">
        <f t="shared" ca="1" si="123"/>
        <v>0.40564636342603039</v>
      </c>
      <c r="L456" s="46">
        <f t="array" aca="1" ref="L456" ca="1">IF(ROW()-ROW($C$14)&lt;$C$3,"",IF(L455="",_xlfn.VAR.P(OFFSET(E456,-$C$3+1,0):E456/OFFSET(E455,-$C$3+1,0):E455),$C$4*L455+$C$5*(1-$C$4)*(E456/E455-1)^2+(1-$C$4)*(1-$C$5)*$C$6))</f>
        <v>4.0999999999999999E-4</v>
      </c>
      <c r="M456" s="30">
        <f t="array" aca="1" ref="M456" ca="1">IF(ROW()-ROW($C$14)&gt;=$C$3,_xlfn.VAR.P(OFFSET(D456,-$C$3+1,0):D456/OFFSET(D455,-$C$3+1,0):D455)*H456^2,"")</f>
        <v>5.0516553697902268E-5</v>
      </c>
      <c r="N456" s="17">
        <f t="shared" ca="1" si="126"/>
        <v>3.5948344630209772E-4</v>
      </c>
      <c r="O456" s="18">
        <f t="shared" ca="1" si="127"/>
        <v>4.4107668960154132E-2</v>
      </c>
      <c r="P456" s="18">
        <f t="shared" ca="1" si="120"/>
        <v>-3.0799809826128621E-2</v>
      </c>
      <c r="Q456" s="18">
        <f t="shared" ca="1" si="128"/>
        <v>-2.3991105515999318E-2</v>
      </c>
      <c r="R456" s="39"/>
      <c r="V456" s="29">
        <v>41445</v>
      </c>
      <c r="W456" s="19">
        <f t="shared" ca="1" si="124"/>
        <v>-1.3338514508797417E-2</v>
      </c>
      <c r="X456" s="17">
        <f t="shared" si="125"/>
        <v>-3.0799809826128621E-2</v>
      </c>
    </row>
    <row r="457" spans="3:24">
      <c r="C457" s="29">
        <v>41446</v>
      </c>
      <c r="D457" s="19">
        <f ca="1">VLOOKUP(C457,MarketData!$B$7:$C$5000,2)</f>
        <v>1099.4000000000001</v>
      </c>
      <c r="E457" s="17">
        <f>VLOOKUP('Beta-GARCH'!C457,MarketData!$E$7:$F$5000,2)</f>
        <v>119.550003</v>
      </c>
      <c r="F457" s="17">
        <f t="shared" ca="1" si="121"/>
        <v>141.26021483270813</v>
      </c>
      <c r="G457" s="17">
        <f t="shared" si="122"/>
        <v>167.97808958769426</v>
      </c>
      <c r="H457" s="18">
        <f t="array" aca="1" ref="H457" ca="1">IF(ROW()-ROW($C$14)&gt;=$C$3,IF($C$8,_xlfn.COVARIANCE.P(OFFSET(E457,-$C$3+1,0):E457/OFFSET(E456,-$C$3+1,0):E456,OFFSET(D457,-$C$3+1,0):D457/OFFSET(D456,-$C$3+1,0):D456)/_xlfn.VAR.P(OFFSET(D457,-$C$3+1,0):D457/OFFSET(D456,-$C$3+1,0):D456),$C$9),"")</f>
        <v>0.51240267638537984</v>
      </c>
      <c r="I457" s="19">
        <f t="array" aca="1" ref="I457" ca="1">IF(ROW()-ROW($C$14)&gt;=$C$3,_xlfn.VAR.P(OFFSET(E457,-$C$3+1,0):E457/OFFSET(E456,-$C$3+1,0):E456),"")</f>
        <v>2.4529627219985965E-4</v>
      </c>
      <c r="J457" s="19">
        <f t="array" aca="1" ref="J457" ca="1">IF(ROW()-ROW($C$14)&gt;=$C$3,_xlfn.VAR.P(OFFSET(D457,-$C$3+1,0):D457/OFFSET(D456,-$C$3+1,0):D456),"")</f>
        <v>1.9397705296978987E-4</v>
      </c>
      <c r="K457" s="19">
        <f t="shared" ca="1" si="123"/>
        <v>0.40520127031561876</v>
      </c>
      <c r="L457" s="46">
        <f t="array" aca="1" ref="L457" ca="1">IF(ROW()-ROW($C$14)&lt;$C$3,"",IF(L456="",_xlfn.VAR.P(OFFSET(E457,-$C$3+1,0):E457/OFFSET(E456,-$C$3+1,0):E456),$C$4*L456+$C$5*(1-$C$4)*(E457/E456-1)^2+(1-$C$4)*(1-$C$5)*$C$6))</f>
        <v>4.0999999999999999E-4</v>
      </c>
      <c r="M457" s="30">
        <f t="array" aca="1" ref="M457" ca="1">IF(ROW()-ROW($C$14)&gt;=$C$3,_xlfn.VAR.P(OFFSET(D457,-$C$3+1,0):D457/OFFSET(D456,-$C$3+1,0):D456)*H457^2,"")</f>
        <v>5.0929936644777797E-5</v>
      </c>
      <c r="N457" s="17">
        <f t="shared" ca="1" si="126"/>
        <v>3.5907006335522218E-4</v>
      </c>
      <c r="O457" s="18">
        <f t="shared" ca="1" si="127"/>
        <v>4.4082301167593964E-2</v>
      </c>
      <c r="P457" s="18">
        <f t="shared" ca="1" si="120"/>
        <v>2.1271186080150217E-2</v>
      </c>
      <c r="Q457" s="18">
        <f t="shared" ca="1" si="128"/>
        <v>1.7709086160049514E-2</v>
      </c>
      <c r="R457" s="39"/>
      <c r="V457" s="29">
        <v>41446</v>
      </c>
      <c r="W457" s="19">
        <f t="shared" ca="1" si="124"/>
        <v>6.9517590056880074E-3</v>
      </c>
      <c r="X457" s="17">
        <f t="shared" si="125"/>
        <v>2.1271186080150217E-2</v>
      </c>
    </row>
    <row r="458" spans="3:24">
      <c r="C458" s="29">
        <v>41449</v>
      </c>
      <c r="D458" s="19">
        <f ca="1">VLOOKUP(C458,MarketData!$B$7:$C$5000,2)</f>
        <v>1089.6400000000001</v>
      </c>
      <c r="E458" s="17">
        <f>VLOOKUP('Beta-GARCH'!C458,MarketData!$E$7:$F$5000,2)</f>
        <v>116.529999</v>
      </c>
      <c r="F458" s="17">
        <f t="shared" ca="1" si="121"/>
        <v>140.00616744616346</v>
      </c>
      <c r="G458" s="17">
        <f t="shared" si="122"/>
        <v>163.7347228814032</v>
      </c>
      <c r="H458" s="18">
        <f t="array" aca="1" ref="H458" ca="1">IF(ROW()-ROW($C$14)&gt;=$C$3,IF($C$8,_xlfn.COVARIANCE.P(OFFSET(E458,-$C$3+1,0):E458/OFFSET(E457,-$C$3+1,0):E457,OFFSET(D458,-$C$3+1,0):D458/OFFSET(D457,-$C$3+1,0):D457)/_xlfn.VAR.P(OFFSET(D458,-$C$3+1,0):D458/OFFSET(D457,-$C$3+1,0):D457),$C$9),"")</f>
        <v>0.51699186291403354</v>
      </c>
      <c r="I458" s="19">
        <f t="array" aca="1" ref="I458" ca="1">IF(ROW()-ROW($C$14)&gt;=$C$3,_xlfn.VAR.P(OFFSET(E458,-$C$3+1,0):E458/OFFSET(E457,-$C$3+1,0):E457),"")</f>
        <v>2.4817307224431678E-4</v>
      </c>
      <c r="J458" s="19">
        <f t="array" aca="1" ref="J458" ca="1">IF(ROW()-ROW($C$14)&gt;=$C$3,_xlfn.VAR.P(OFFSET(D458,-$C$3+1,0):D458/OFFSET(D457,-$C$3+1,0):D457),"")</f>
        <v>1.9439221655100081E-4</v>
      </c>
      <c r="K458" s="19">
        <f t="shared" ca="1" si="123"/>
        <v>0.40495607868267258</v>
      </c>
      <c r="L458" s="46">
        <f t="array" aca="1" ref="L458" ca="1">IF(ROW()-ROW($C$14)&lt;$C$3,"",IF(L457="",_xlfn.VAR.P(OFFSET(E458,-$C$3+1,0):E458/OFFSET(E457,-$C$3+1,0):E457),$C$4*L457+$C$5*(1-$C$4)*(E458/E457-1)^2+(1-$C$4)*(1-$C$5)*$C$6))</f>
        <v>4.0999999999999999E-4</v>
      </c>
      <c r="M458" s="30">
        <f t="array" aca="1" ref="M458" ca="1">IF(ROW()-ROW($C$14)&gt;=$C$3,_xlfn.VAR.P(OFFSET(D458,-$C$3+1,0):D458/OFFSET(D457,-$C$3+1,0):D457)*H458^2,"")</f>
        <v>5.1957265615664267E-5</v>
      </c>
      <c r="N458" s="17">
        <f t="shared" ca="1" si="126"/>
        <v>3.5804273438433572E-4</v>
      </c>
      <c r="O458" s="18">
        <f t="shared" ca="1" si="127"/>
        <v>4.4019194453034406E-2</v>
      </c>
      <c r="P458" s="18">
        <f t="shared" ca="1" si="120"/>
        <v>-2.5261429729951601E-2</v>
      </c>
      <c r="Q458" s="18">
        <f t="shared" ca="1" si="128"/>
        <v>-2.0671798492875954E-2</v>
      </c>
      <c r="R458" s="39"/>
      <c r="V458" s="29">
        <v>41449</v>
      </c>
      <c r="W458" s="19">
        <f t="shared" ca="1" si="124"/>
        <v>-8.8775695834091284E-3</v>
      </c>
      <c r="X458" s="17">
        <f t="shared" si="125"/>
        <v>-2.5261429729951601E-2</v>
      </c>
    </row>
    <row r="459" spans="3:24">
      <c r="C459" s="29">
        <v>41450</v>
      </c>
      <c r="D459" s="19">
        <f ca="1">VLOOKUP(C459,MarketData!$B$7:$C$5000,2)</f>
        <v>1078.6600000000001</v>
      </c>
      <c r="E459" s="17">
        <f>VLOOKUP('Beta-GARCH'!C459,MarketData!$E$7:$F$5000,2)</f>
        <v>117.290001</v>
      </c>
      <c r="F459" s="17">
        <f t="shared" ca="1" si="121"/>
        <v>138.59536413630067</v>
      </c>
      <c r="G459" s="17">
        <f t="shared" si="122"/>
        <v>164.8025913953239</v>
      </c>
      <c r="H459" s="18">
        <f t="array" aca="1" ref="H459" ca="1">IF(ROW()-ROW($C$14)&gt;=$C$3,IF($C$8,_xlfn.COVARIANCE.P(OFFSET(E459,-$C$3+1,0):E459/OFFSET(E458,-$C$3+1,0):E458,OFFSET(D459,-$C$3+1,0):D459/OFFSET(D458,-$C$3+1,0):D458)/_xlfn.VAR.P(OFFSET(D459,-$C$3+1,0):D459/OFFSET(D458,-$C$3+1,0):D458),$C$9),"")</f>
        <v>0.51444928266394796</v>
      </c>
      <c r="I459" s="19">
        <f t="array" aca="1" ref="I459" ca="1">IF(ROW()-ROW($C$14)&gt;=$C$3,_xlfn.VAR.P(OFFSET(E459,-$C$3+1,0):E459/OFFSET(E458,-$C$3+1,0):E458),"")</f>
        <v>2.4818530741827454E-4</v>
      </c>
      <c r="J459" s="19">
        <f t="array" aca="1" ref="J459" ca="1">IF(ROW()-ROW($C$14)&gt;=$C$3,_xlfn.VAR.P(OFFSET(D459,-$C$3+1,0):D459/OFFSET(D458,-$C$3+1,0):D458),"")</f>
        <v>1.9494085157398743E-4</v>
      </c>
      <c r="K459" s="19">
        <f t="shared" ca="1" si="123"/>
        <v>0.40408186244933447</v>
      </c>
      <c r="L459" s="46">
        <f t="array" aca="1" ref="L459" ca="1">IF(ROW()-ROW($C$14)&lt;$C$3,"",IF(L458="",_xlfn.VAR.P(OFFSET(E459,-$C$3+1,0):E459/OFFSET(E458,-$C$3+1,0):E458),$C$4*L458+$C$5*(1-$C$4)*(E459/E458-1)^2+(1-$C$4)*(1-$C$5)*$C$6))</f>
        <v>4.0999999999999999E-4</v>
      </c>
      <c r="M459" s="30">
        <f t="array" aca="1" ref="M459" ca="1">IF(ROW()-ROW($C$14)&gt;=$C$3,_xlfn.VAR.P(OFFSET(D459,-$C$3+1,0):D459/OFFSET(D458,-$C$3+1,0):D458)*H459^2,"")</f>
        <v>5.1592668456580104E-5</v>
      </c>
      <c r="N459" s="17">
        <f t="shared" ca="1" si="126"/>
        <v>3.5840733154341987E-4</v>
      </c>
      <c r="O459" s="18">
        <f t="shared" ca="1" si="127"/>
        <v>4.4041601260954175E-2</v>
      </c>
      <c r="P459" s="18">
        <f t="shared" ca="1" si="120"/>
        <v>6.5219429033034348E-3</v>
      </c>
      <c r="Q459" s="18">
        <f t="shared" ca="1" si="128"/>
        <v>1.1705905609931455E-2</v>
      </c>
      <c r="R459" s="39"/>
      <c r="V459" s="29">
        <v>41450</v>
      </c>
      <c r="W459" s="19">
        <f t="shared" ca="1" si="124"/>
        <v>-1.0076722587276543E-2</v>
      </c>
      <c r="X459" s="17">
        <f t="shared" si="125"/>
        <v>6.5219429033034348E-3</v>
      </c>
    </row>
    <row r="460" spans="3:24">
      <c r="C460" s="29">
        <v>41451</v>
      </c>
      <c r="D460" s="19">
        <f ca="1">VLOOKUP(C460,MarketData!$B$7:$C$5000,2)</f>
        <v>1069.28</v>
      </c>
      <c r="E460" s="17">
        <f>VLOOKUP('Beta-GARCH'!C460,MarketData!$E$7:$F$5000,2)</f>
        <v>118.05999799999999</v>
      </c>
      <c r="F460" s="17">
        <f t="shared" ca="1" si="121"/>
        <v>137.39014236521572</v>
      </c>
      <c r="G460" s="17">
        <f t="shared" si="122"/>
        <v>165.88450374833536</v>
      </c>
      <c r="H460" s="18">
        <f t="array" aca="1" ref="H460" ca="1">IF(ROW()-ROW($C$14)&gt;=$C$3,IF($C$8,_xlfn.COVARIANCE.P(OFFSET(E460,-$C$3+1,0):E460/OFFSET(E459,-$C$3+1,0):E459,OFFSET(D460,-$C$3+1,0):D460/OFFSET(D459,-$C$3+1,0):D459)/_xlfn.VAR.P(OFFSET(D460,-$C$3+1,0):D460/OFFSET(D459,-$C$3+1,0):D459),$C$9),"")</f>
        <v>0.51391534532703254</v>
      </c>
      <c r="I460" s="19">
        <f t="array" aca="1" ref="I460" ca="1">IF(ROW()-ROW($C$14)&gt;=$C$3,_xlfn.VAR.P(OFFSET(E460,-$C$3+1,0):E460/OFFSET(E459,-$C$3+1,0):E459),"")</f>
        <v>2.4824445734544987E-4</v>
      </c>
      <c r="J460" s="19">
        <f t="array" aca="1" ref="J460" ca="1">IF(ROW()-ROW($C$14)&gt;=$C$3,_xlfn.VAR.P(OFFSET(D460,-$C$3+1,0):D460/OFFSET(D459,-$C$3+1,0):D459),"")</f>
        <v>1.9444242517346866E-4</v>
      </c>
      <c r="K460" s="19">
        <f t="shared" ca="1" si="123"/>
        <v>0.40253444990392417</v>
      </c>
      <c r="L460" s="46">
        <f t="array" aca="1" ref="L460" ca="1">IF(ROW()-ROW($C$14)&lt;$C$3,"",IF(L459="",_xlfn.VAR.P(OFFSET(E460,-$C$3+1,0):E460/OFFSET(E459,-$C$3+1,0):E459),$C$4*L459+$C$5*(1-$C$4)*(E460/E459-1)^2+(1-$C$4)*(1-$C$5)*$C$6))</f>
        <v>4.0999999999999999E-4</v>
      </c>
      <c r="M460" s="30">
        <f t="array" aca="1" ref="M460" ca="1">IF(ROW()-ROW($C$14)&gt;=$C$3,_xlfn.VAR.P(OFFSET(D460,-$C$3+1,0):D460/OFFSET(D459,-$C$3+1,0):D459)*H460^2,"")</f>
        <v>5.1353991001792923E-5</v>
      </c>
      <c r="N460" s="17">
        <f t="shared" ca="1" si="126"/>
        <v>3.5864600899820708E-4</v>
      </c>
      <c r="O460" s="18">
        <f t="shared" ca="1" si="127"/>
        <v>4.4056263332439588E-2</v>
      </c>
      <c r="P460" s="18">
        <f t="shared" ca="1" si="120"/>
        <v>6.5648989123974211E-3</v>
      </c>
      <c r="Q460" s="18">
        <f t="shared" ca="1" si="128"/>
        <v>1.1033893719999119E-2</v>
      </c>
      <c r="R460" s="39"/>
      <c r="V460" s="29">
        <v>41451</v>
      </c>
      <c r="W460" s="19">
        <f t="shared" ca="1" si="124"/>
        <v>-8.695974635195669E-3</v>
      </c>
      <c r="X460" s="17">
        <f t="shared" si="125"/>
        <v>6.5648989123974211E-3</v>
      </c>
    </row>
    <row r="461" spans="3:24">
      <c r="C461" s="29">
        <v>41452</v>
      </c>
      <c r="D461" s="19">
        <f ca="1">VLOOKUP(C461,MarketData!$B$7:$C$5000,2)</f>
        <v>1098.83</v>
      </c>
      <c r="E461" s="17">
        <f>VLOOKUP('Beta-GARCH'!C461,MarketData!$E$7:$F$5000,2)</f>
        <v>121.739998</v>
      </c>
      <c r="F461" s="17">
        <f t="shared" ca="1" si="121"/>
        <v>141.18697640951854</v>
      </c>
      <c r="G461" s="17">
        <f t="shared" si="122"/>
        <v>171.05522189279844</v>
      </c>
      <c r="H461" s="18">
        <f t="array" aca="1" ref="H461" ca="1">IF(ROW()-ROW($C$14)&gt;=$C$3,IF($C$8,_xlfn.COVARIANCE.P(OFFSET(E461,-$C$3+1,0):E461/OFFSET(E460,-$C$3+1,0):E460,OFFSET(D461,-$C$3+1,0):D461/OFFSET(D460,-$C$3+1,0):D460)/_xlfn.VAR.P(OFFSET(D461,-$C$3+1,0):D461/OFFSET(D460,-$C$3+1,0):D460),$C$9),"")</f>
        <v>0.52259579914654897</v>
      </c>
      <c r="I461" s="19">
        <f t="array" aca="1" ref="I461" ca="1">IF(ROW()-ROW($C$14)&gt;=$C$3,_xlfn.VAR.P(OFFSET(E461,-$C$3+1,0):E461/OFFSET(E460,-$C$3+1,0):E460),"")</f>
        <v>2.5163941388519609E-4</v>
      </c>
      <c r="J461" s="19">
        <f t="array" aca="1" ref="J461" ca="1">IF(ROW()-ROW($C$14)&gt;=$C$3,_xlfn.VAR.P(OFFSET(D461,-$C$3+1,0):D461/OFFSET(D460,-$C$3+1,0):D460),"")</f>
        <v>1.9691956536467542E-4</v>
      </c>
      <c r="K461" s="19">
        <f t="shared" ca="1" si="123"/>
        <v>0.40895556081804152</v>
      </c>
      <c r="L461" s="46">
        <f t="array" aca="1" ref="L461" ca="1">IF(ROW()-ROW($C$14)&lt;$C$3,"",IF(L460="",_xlfn.VAR.P(OFFSET(E461,-$C$3+1,0):E461/OFFSET(E460,-$C$3+1,0):E460),$C$4*L460+$C$5*(1-$C$4)*(E461/E460-1)^2+(1-$C$4)*(1-$C$5)*$C$6))</f>
        <v>4.0999999999999999E-4</v>
      </c>
      <c r="M461" s="30">
        <f t="array" aca="1" ref="M461" ca="1">IF(ROW()-ROW($C$14)&gt;=$C$3,_xlfn.VAR.P(OFFSET(D461,-$C$3+1,0):D461/OFFSET(D460,-$C$3+1,0):D460)*H461^2,"")</f>
        <v>5.3779987538048862E-5</v>
      </c>
      <c r="N461" s="17">
        <f t="shared" ca="1" si="126"/>
        <v>3.5622001246195115E-4</v>
      </c>
      <c r="O461" s="18">
        <f t="shared" ca="1" si="127"/>
        <v>4.3907005154905983E-2</v>
      </c>
      <c r="P461" s="18">
        <f t="shared" ca="1" si="120"/>
        <v>3.1170591752847532E-2</v>
      </c>
      <c r="Q461" s="18">
        <f t="shared" ca="1" si="128"/>
        <v>1.6728438280622815E-2</v>
      </c>
      <c r="R461" s="39"/>
      <c r="V461" s="29">
        <v>41452</v>
      </c>
      <c r="W461" s="19">
        <f t="shared" ca="1" si="124"/>
        <v>2.7635418225347763E-2</v>
      </c>
      <c r="X461" s="17">
        <f t="shared" si="125"/>
        <v>3.1170591752847532E-2</v>
      </c>
    </row>
    <row r="462" spans="3:24">
      <c r="C462" s="29">
        <v>41453</v>
      </c>
      <c r="D462" s="19">
        <f ca="1">VLOOKUP(C462,MarketData!$B$7:$C$5000,2)</f>
        <v>1133.8399999999999</v>
      </c>
      <c r="E462" s="17">
        <f>VLOOKUP('Beta-GARCH'!C462,MarketData!$E$7:$F$5000,2)</f>
        <v>120.660004</v>
      </c>
      <c r="F462" s="17">
        <f t="shared" ca="1" si="121"/>
        <v>145.68535745490067</v>
      </c>
      <c r="G462" s="17">
        <f t="shared" si="122"/>
        <v>169.53773695483343</v>
      </c>
      <c r="H462" s="18">
        <f t="array" aca="1" ref="H462" ca="1">IF(ROW()-ROW($C$14)&gt;=$C$3,IF($C$8,_xlfn.COVARIANCE.P(OFFSET(E462,-$C$3+1,0):E462/OFFSET(E461,-$C$3+1,0):E461,OFFSET(D462,-$C$3+1,0):D462/OFFSET(D461,-$C$3+1,0):D461)/_xlfn.VAR.P(OFFSET(D462,-$C$3+1,0):D462/OFFSET(D461,-$C$3+1,0):D461),$C$9),"")</f>
        <v>0.50781574914965877</v>
      </c>
      <c r="I462" s="19">
        <f t="array" aca="1" ref="I462" ca="1">IF(ROW()-ROW($C$14)&gt;=$C$3,_xlfn.VAR.P(OFFSET(E462,-$C$3+1,0):E462/OFFSET(E461,-$C$3+1,0):E461),"")</f>
        <v>2.5202281676342764E-4</v>
      </c>
      <c r="J462" s="19">
        <f t="array" aca="1" ref="J462" ca="1">IF(ROW()-ROW($C$14)&gt;=$C$3,_xlfn.VAR.P(OFFSET(D462,-$C$3+1,0):D462/OFFSET(D461,-$C$3+1,0):D461),"")</f>
        <v>1.9957077308184557E-4</v>
      </c>
      <c r="K462" s="19">
        <f t="shared" ca="1" si="123"/>
        <v>0.40212700954003738</v>
      </c>
      <c r="L462" s="46">
        <f t="array" aca="1" ref="L462" ca="1">IF(ROW()-ROW($C$14)&lt;$C$3,"",IF(L461="",_xlfn.VAR.P(OFFSET(E462,-$C$3+1,0):E462/OFFSET(E461,-$C$3+1,0):E461),$C$4*L461+$C$5*(1-$C$4)*(E462/E461-1)^2+(1-$C$4)*(1-$C$5)*$C$6))</f>
        <v>4.0999999999999999E-4</v>
      </c>
      <c r="M462" s="30">
        <f t="array" aca="1" ref="M462" ca="1">IF(ROW()-ROW($C$14)&gt;=$C$3,_xlfn.VAR.P(OFFSET(D462,-$C$3+1,0):D462/OFFSET(D461,-$C$3+1,0):D461)*H462^2,"")</f>
        <v>5.1464679337699125E-5</v>
      </c>
      <c r="N462" s="17">
        <f t="shared" ca="1" si="126"/>
        <v>3.5853532066230085E-4</v>
      </c>
      <c r="O462" s="18">
        <f t="shared" ca="1" si="127"/>
        <v>4.4049464301266911E-2</v>
      </c>
      <c r="P462" s="18">
        <f t="shared" ca="1" si="120"/>
        <v>-8.8713160649139811E-3</v>
      </c>
      <c r="Q462" s="18">
        <f t="shared" ca="1" si="128"/>
        <v>-2.505091561873906E-2</v>
      </c>
      <c r="R462" s="39"/>
      <c r="V462" s="29">
        <v>41453</v>
      </c>
      <c r="W462" s="19">
        <f t="shared" ca="1" si="124"/>
        <v>3.1861161417143791E-2</v>
      </c>
      <c r="X462" s="17">
        <f t="shared" si="125"/>
        <v>-8.8713160649139811E-3</v>
      </c>
    </row>
    <row r="463" spans="3:24">
      <c r="C463" s="29">
        <v>41456</v>
      </c>
      <c r="D463" s="19">
        <f ca="1">VLOOKUP(C463,MarketData!$B$7:$C$5000,2)</f>
        <v>1150.7</v>
      </c>
      <c r="E463" s="17">
        <f>VLOOKUP('Beta-GARCH'!C463,MarketData!$E$7:$F$5000,2)</f>
        <v>123.019997</v>
      </c>
      <c r="F463" s="17">
        <f t="shared" ca="1" si="121"/>
        <v>147.85167291977194</v>
      </c>
      <c r="G463" s="17">
        <f t="shared" si="122"/>
        <v>172.85373114665566</v>
      </c>
      <c r="H463" s="18">
        <f t="array" aca="1" ref="H463" ca="1">IF(ROW()-ROW($C$14)&gt;=$C$3,IF($C$8,_xlfn.COVARIANCE.P(OFFSET(E463,-$C$3+1,0):E463/OFFSET(E462,-$C$3+1,0):E462,OFFSET(D463,-$C$3+1,0):D463/OFFSET(D462,-$C$3+1,0):D462)/_xlfn.VAR.P(OFFSET(D463,-$C$3+1,0):D463/OFFSET(D462,-$C$3+1,0):D462),$C$9),"")</f>
        <v>0.51347864359642048</v>
      </c>
      <c r="I463" s="19">
        <f t="array" aca="1" ref="I463" ca="1">IF(ROW()-ROW($C$14)&gt;=$C$3,_xlfn.VAR.P(OFFSET(E463,-$C$3+1,0):E463/OFFSET(E462,-$C$3+1,0):E462),"")</f>
        <v>2.5218097006105841E-4</v>
      </c>
      <c r="J463" s="19">
        <f t="array" aca="1" ref="J463" ca="1">IF(ROW()-ROW($C$14)&gt;=$C$3,_xlfn.VAR.P(OFFSET(D463,-$C$3+1,0):D463/OFFSET(D462,-$C$3+1,0):D462),"")</f>
        <v>2.0005249428440408E-4</v>
      </c>
      <c r="K463" s="19">
        <f t="shared" ca="1" si="123"/>
        <v>0.40733717293721694</v>
      </c>
      <c r="L463" s="46">
        <f t="array" aca="1" ref="L463" ca="1">IF(ROW()-ROW($C$14)&lt;$C$3,"",IF(L462="",_xlfn.VAR.P(OFFSET(E463,-$C$3+1,0):E463/OFFSET(E462,-$C$3+1,0):E462),$C$4*L462+$C$5*(1-$C$4)*(E463/E462-1)^2+(1-$C$4)*(1-$C$5)*$C$6))</f>
        <v>4.0999999999999999E-4</v>
      </c>
      <c r="M463" s="30">
        <f t="array" aca="1" ref="M463" ca="1">IF(ROW()-ROW($C$14)&gt;=$C$3,_xlfn.VAR.P(OFFSET(D463,-$C$3+1,0):D463/OFFSET(D462,-$C$3+1,0):D462)*H463^2,"")</f>
        <v>5.2745904145613187E-5</v>
      </c>
      <c r="N463" s="17">
        <f t="shared" ca="1" si="126"/>
        <v>3.5725409585438681E-4</v>
      </c>
      <c r="O463" s="18">
        <f t="shared" ca="1" si="127"/>
        <v>4.3970688553008917E-2</v>
      </c>
      <c r="P463" s="18">
        <f t="shared" ref="P463:P526" ca="1" si="129">IF(ROW()-ROW($C$14)&gt;=$C$3,$C$7*(E463/E462-1),"")</f>
        <v>1.9559032999866277E-2</v>
      </c>
      <c r="Q463" s="18">
        <f t="shared" ca="1" si="128"/>
        <v>1.1923696505267638E-2</v>
      </c>
      <c r="R463" s="39"/>
      <c r="V463" s="29">
        <v>41456</v>
      </c>
      <c r="W463" s="19">
        <f t="shared" ca="1" si="124"/>
        <v>1.4869822902702445E-2</v>
      </c>
      <c r="X463" s="17">
        <f t="shared" si="125"/>
        <v>1.9559032999866277E-2</v>
      </c>
    </row>
    <row r="464" spans="3:24">
      <c r="C464" s="29">
        <v>41457</v>
      </c>
      <c r="D464" s="19">
        <f>VLOOKUP(C464,MarketData!$B$7:$C$5000,2)</f>
        <v>1171.8399999999999</v>
      </c>
      <c r="E464" s="17">
        <f>VLOOKUP('Beta-GARCH'!C464,MarketData!$E$7:$F$5000,2)</f>
        <v>124.470001</v>
      </c>
      <c r="F464" s="17">
        <f t="shared" ref="F464:F527" ca="1" si="130">F463*D464/D463</f>
        <v>150.56791900087384</v>
      </c>
      <c r="G464" s="17">
        <f t="shared" ref="G464:G527" si="131">G463*E464/E463</f>
        <v>174.89111212283609</v>
      </c>
      <c r="H464" s="18">
        <f t="array" aca="1" ref="H464" ca="1">IF(ROW()-ROW($C$14)&gt;=$C$3,IF($C$8,_xlfn.COVARIANCE.P(OFFSET(E464,-$C$3+1,0):E464/OFFSET(E463,-$C$3+1,0):E463,OFFSET(D464,-$C$3+1,0):D464/OFFSET(D463,-$C$3+1,0):D463)/_xlfn.VAR.P(OFFSET(D464,-$C$3+1,0):D464/OFFSET(D463,-$C$3+1,0):D463),$C$9),"")</f>
        <v>0.51482012588415282</v>
      </c>
      <c r="I464" s="19">
        <f t="array" aca="1" ref="I464" ca="1">IF(ROW()-ROW($C$14)&gt;=$C$3,_xlfn.VAR.P(OFFSET(E464,-$C$3+1,0):E464/OFFSET(E463,-$C$3+1,0):E463),"")</f>
        <v>2.5245733642177795E-4</v>
      </c>
      <c r="J464" s="19">
        <f t="array" aca="1" ref="J464" ca="1">IF(ROW()-ROW($C$14)&gt;=$C$3,_xlfn.VAR.P(OFFSET(D464,-$C$3+1,0):D464/OFFSET(D463,-$C$3+1,0):D463),"")</f>
        <v>2.0100299692437238E-4</v>
      </c>
      <c r="K464" s="19">
        <f t="shared" ref="K464:K527" ca="1" si="132">H464/I464*J464</f>
        <v>0.40989257688599595</v>
      </c>
      <c r="L464" s="46">
        <f t="array" aca="1" ref="L464" ca="1">IF(ROW()-ROW($C$14)&lt;$C$3,"",IF(L463="",_xlfn.VAR.P(OFFSET(E464,-$C$3+1,0):E464/OFFSET(E463,-$C$3+1,0):E463),$C$4*L463+$C$5*(1-$C$4)*(E464/E463-1)^2+(1-$C$4)*(1-$C$5)*$C$6))</f>
        <v>4.0999999999999999E-4</v>
      </c>
      <c r="M464" s="30">
        <f t="array" aca="1" ref="M464" ca="1">IF(ROW()-ROW($C$14)&gt;=$C$3,_xlfn.VAR.P(OFFSET(D464,-$C$3+1,0):D464/OFFSET(D463,-$C$3+1,0):D463)*H464^2,"")</f>
        <v>5.3273786469212796E-5</v>
      </c>
      <c r="N464" s="17">
        <f t="shared" ca="1" si="126"/>
        <v>3.5672621353078721E-4</v>
      </c>
      <c r="O464" s="18">
        <f t="shared" ca="1" si="127"/>
        <v>4.3938190773157339E-2</v>
      </c>
      <c r="P464" s="18">
        <f t="shared" ca="1" si="129"/>
        <v>1.1786734151846723E-2</v>
      </c>
      <c r="Q464" s="18">
        <f t="shared" ca="1" si="128"/>
        <v>2.3287542603103433E-3</v>
      </c>
      <c r="R464" s="39"/>
      <c r="V464" s="29">
        <v>41457</v>
      </c>
      <c r="W464" s="19">
        <f t="shared" ref="W464:W527" ca="1" si="133">D464/D463-1</f>
        <v>1.8371426088467757E-2</v>
      </c>
      <c r="X464" s="17">
        <f t="shared" ref="X464:X527" si="134">E464/E463-1</f>
        <v>1.1786734151846723E-2</v>
      </c>
    </row>
    <row r="465" spans="3:24">
      <c r="C465" s="29">
        <v>41458</v>
      </c>
      <c r="D465" s="19">
        <f>VLOOKUP(C465,MarketData!$B$7:$C$5000,2)</f>
        <v>1173.81</v>
      </c>
      <c r="E465" s="17">
        <f>VLOOKUP('Beta-GARCH'!C465,MarketData!$E$7:$F$5000,2)</f>
        <v>124.519997</v>
      </c>
      <c r="F465" s="17">
        <f t="shared" ca="1" si="130"/>
        <v>150.82104127049405</v>
      </c>
      <c r="G465" s="17">
        <f t="shared" si="131"/>
        <v>174.96136082510529</v>
      </c>
      <c r="H465" s="18">
        <f t="array" aca="1" ref="H465" ca="1">IF(ROW()-ROW($C$14)&gt;=$C$3,IF($C$8,_xlfn.COVARIANCE.P(OFFSET(E465,-$C$3+1,0):E465/OFFSET(E464,-$C$3+1,0):E464,OFFSET(D465,-$C$3+1,0):D465/OFFSET(D464,-$C$3+1,0):D464)/_xlfn.VAR.P(OFFSET(D465,-$C$3+1,0):D465/OFFSET(D464,-$C$3+1,0):D464),$C$9),"")</f>
        <v>0.51362158571947147</v>
      </c>
      <c r="I465" s="19">
        <f t="array" aca="1" ref="I465" ca="1">IF(ROW()-ROW($C$14)&gt;=$C$3,_xlfn.VAR.P(OFFSET(E465,-$C$3+1,0):E465/OFFSET(E464,-$C$3+1,0):E464),"")</f>
        <v>2.5196092540073187E-4</v>
      </c>
      <c r="J465" s="19">
        <f t="array" aca="1" ref="J465" ca="1">IF(ROW()-ROW($C$14)&gt;=$C$3,_xlfn.VAR.P(OFFSET(D465,-$C$3+1,0):D465/OFFSET(D464,-$C$3+1,0):D464),"")</f>
        <v>2.0064672591642584E-4</v>
      </c>
      <c r="K465" s="19">
        <f t="shared" ca="1" si="132"/>
        <v>0.4090177449964052</v>
      </c>
      <c r="L465" s="46">
        <f t="array" aca="1" ref="L465" ca="1">IF(ROW()-ROW($C$14)&lt;$C$3,"",IF(L464="",_xlfn.VAR.P(OFFSET(E465,-$C$3+1,0):E465/OFFSET(E464,-$C$3+1,0):E464),$C$4*L464+$C$5*(1-$C$4)*(E465/E464-1)^2+(1-$C$4)*(1-$C$5)*$C$6))</f>
        <v>4.0999999999999999E-4</v>
      </c>
      <c r="M465" s="30">
        <f t="array" aca="1" ref="M465" ca="1">IF(ROW()-ROW($C$14)&gt;=$C$3,_xlfn.VAR.P(OFFSET(D465,-$C$3+1,0):D465/OFFSET(D464,-$C$3+1,0):D464)*H465^2,"")</f>
        <v>5.2932037573450984E-5</v>
      </c>
      <c r="N465" s="17">
        <f t="shared" ca="1" si="126"/>
        <v>3.5706796242654902E-4</v>
      </c>
      <c r="O465" s="18">
        <f t="shared" ca="1" si="127"/>
        <v>4.3959232447395628E-2</v>
      </c>
      <c r="P465" s="18">
        <f t="shared" ca="1" si="129"/>
        <v>4.0167108217503689E-4</v>
      </c>
      <c r="Q465" s="18">
        <f t="shared" ca="1" si="128"/>
        <v>-4.6178683346818114E-4</v>
      </c>
      <c r="R465" s="39"/>
      <c r="V465" s="29">
        <v>41458</v>
      </c>
      <c r="W465" s="19">
        <f t="shared" ca="1" si="133"/>
        <v>1.6811168760240136E-3</v>
      </c>
      <c r="X465" s="17">
        <f t="shared" si="134"/>
        <v>4.0167108217503689E-4</v>
      </c>
    </row>
    <row r="466" spans="3:24">
      <c r="C466" s="29">
        <v>41459</v>
      </c>
      <c r="D466" s="19">
        <f ca="1">VLOOKUP(C466,MarketData!$B$7:$C$5000,2)</f>
        <v>1170.71</v>
      </c>
      <c r="E466" s="17">
        <f>VLOOKUP('Beta-GARCH'!C466,MarketData!$E$7:$F$5000,2)</f>
        <v>124.519997</v>
      </c>
      <c r="F466" s="17">
        <f t="shared" ca="1" si="130"/>
        <v>150.42272703911203</v>
      </c>
      <c r="G466" s="17">
        <f t="shared" si="131"/>
        <v>174.96136082510529</v>
      </c>
      <c r="H466" s="18">
        <f t="array" aca="1" ref="H466" ca="1">IF(ROW()-ROW($C$14)&gt;=$C$3,IF($C$8,_xlfn.COVARIANCE.P(OFFSET(E466,-$C$3+1,0):E466/OFFSET(E465,-$C$3+1,0):E465,OFFSET(D466,-$C$3+1,0):D466/OFFSET(D465,-$C$3+1,0):D465)/_xlfn.VAR.P(OFFSET(D466,-$C$3+1,0):D466/OFFSET(D465,-$C$3+1,0):D465),$C$9),"")</f>
        <v>0.51484165340552046</v>
      </c>
      <c r="I466" s="19">
        <f t="array" aca="1" ref="I466" ca="1">IF(ROW()-ROW($C$14)&gt;=$C$3,_xlfn.VAR.P(OFFSET(E466,-$C$3+1,0):E466/OFFSET(E465,-$C$3+1,0):E465),"")</f>
        <v>2.519761714331692E-4</v>
      </c>
      <c r="J466" s="19">
        <f t="array" aca="1" ref="J466" ca="1">IF(ROW()-ROW($C$14)&gt;=$C$3,_xlfn.VAR.P(OFFSET(D466,-$C$3+1,0):D466/OFFSET(D465,-$C$3+1,0):D465),"")</f>
        <v>2.002990501621254E-4</v>
      </c>
      <c r="K466" s="19">
        <f t="shared" ca="1" si="132"/>
        <v>0.40925415119411285</v>
      </c>
      <c r="L466" s="46">
        <f t="array" aca="1" ref="L466" ca="1">IF(ROW()-ROW($C$14)&lt;$C$3,"",IF(L465="",_xlfn.VAR.P(OFFSET(E466,-$C$3+1,0):E466/OFFSET(E465,-$C$3+1,0):E465),$C$4*L465+$C$5*(1-$C$4)*(E466/E465-1)^2+(1-$C$4)*(1-$C$5)*$C$6))</f>
        <v>4.0999999999999999E-4</v>
      </c>
      <c r="M466" s="30">
        <f t="array" aca="1" ref="M466" ca="1">IF(ROW()-ROW($C$14)&gt;=$C$3,_xlfn.VAR.P(OFFSET(D466,-$C$3+1,0):D466/OFFSET(D465,-$C$3+1,0):D465)*H466^2,"")</f>
        <v>5.3091652428832006E-5</v>
      </c>
      <c r="N466" s="17">
        <f t="shared" ca="1" si="126"/>
        <v>3.5690834757116799E-4</v>
      </c>
      <c r="O466" s="18">
        <f t="shared" ca="1" si="127"/>
        <v>4.3949406123600931E-2</v>
      </c>
      <c r="P466" s="18">
        <f t="shared" ca="1" si="129"/>
        <v>0</v>
      </c>
      <c r="Q466" s="18">
        <f t="shared" ca="1" si="128"/>
        <v>1.3596826791022775E-3</v>
      </c>
      <c r="R466" s="39"/>
      <c r="V466" s="29">
        <v>41459</v>
      </c>
      <c r="W466" s="19">
        <f t="shared" ca="1" si="133"/>
        <v>-2.6409725594430666E-3</v>
      </c>
      <c r="X466" s="17">
        <f t="shared" si="134"/>
        <v>0</v>
      </c>
    </row>
    <row r="467" spans="3:24">
      <c r="C467" s="29">
        <v>41460</v>
      </c>
      <c r="D467" s="19">
        <f ca="1">VLOOKUP(C467,MarketData!$B$7:$C$5000,2)</f>
        <v>1188.58</v>
      </c>
      <c r="E467" s="17">
        <f>VLOOKUP('Beta-GARCH'!C467,MarketData!$E$7:$F$5000,2)</f>
        <v>125.269997</v>
      </c>
      <c r="F467" s="17">
        <f t="shared" ca="1" si="130"/>
        <v>152.71881585033677</v>
      </c>
      <c r="G467" s="17">
        <f t="shared" si="131"/>
        <v>176.01517566433012</v>
      </c>
      <c r="H467" s="18">
        <f t="array" aca="1" ref="H467" ca="1">IF(ROW()-ROW($C$14)&gt;=$C$3,IF($C$8,_xlfn.COVARIANCE.P(OFFSET(E467,-$C$3+1,0):E467/OFFSET(E466,-$C$3+1,0):E466,OFFSET(D467,-$C$3+1,0):D467/OFFSET(D466,-$C$3+1,0):D466)/_xlfn.VAR.P(OFFSET(D467,-$C$3+1,0):D467/OFFSET(D466,-$C$3+1,0):D466),$C$9),"")</f>
        <v>0.514891804368526</v>
      </c>
      <c r="I467" s="19">
        <f t="array" aca="1" ref="I467" ca="1">IF(ROW()-ROW($C$14)&gt;=$C$3,_xlfn.VAR.P(OFFSET(E467,-$C$3+1,0):E467/OFFSET(E466,-$C$3+1,0):E466),"")</f>
        <v>2.5201595202295951E-4</v>
      </c>
      <c r="J467" s="19">
        <f t="array" aca="1" ref="J467" ca="1">IF(ROW()-ROW($C$14)&gt;=$C$3,_xlfn.VAR.P(OFFSET(D467,-$C$3+1,0):D467/OFFSET(D466,-$C$3+1,0):D466),"")</f>
        <v>2.0081023769412049E-4</v>
      </c>
      <c r="K467" s="19">
        <f t="shared" ca="1" si="132"/>
        <v>0.41027381319329581</v>
      </c>
      <c r="L467" s="46">
        <f t="array" aca="1" ref="L467" ca="1">IF(ROW()-ROW($C$14)&lt;$C$3,"",IF(L466="",_xlfn.VAR.P(OFFSET(E467,-$C$3+1,0):E467/OFFSET(E466,-$C$3+1,0):E466),$C$4*L466+$C$5*(1-$C$4)*(E467/E466-1)^2+(1-$C$4)*(1-$C$5)*$C$6))</f>
        <v>4.0999999999999999E-4</v>
      </c>
      <c r="M467" s="30">
        <f t="array" aca="1" ref="M467" ca="1">IF(ROW()-ROW($C$14)&gt;=$C$3,_xlfn.VAR.P(OFFSET(D467,-$C$3+1,0):D467/OFFSET(D466,-$C$3+1,0):D466)*H467^2,"")</f>
        <v>5.3237519048978947E-5</v>
      </c>
      <c r="N467" s="17">
        <f t="shared" ca="1" si="126"/>
        <v>3.5676248095102103E-4</v>
      </c>
      <c r="O467" s="18">
        <f t="shared" ca="1" si="127"/>
        <v>4.3940424256804354E-2</v>
      </c>
      <c r="P467" s="18">
        <f t="shared" ca="1" si="129"/>
        <v>6.0231289597605375E-3</v>
      </c>
      <c r="Q467" s="18">
        <f t="shared" ca="1" si="128"/>
        <v>-1.8363038152780838E-3</v>
      </c>
      <c r="R467" s="39"/>
      <c r="V467" s="29">
        <v>41460</v>
      </c>
      <c r="W467" s="19">
        <f t="shared" ca="1" si="133"/>
        <v>1.526424135780835E-2</v>
      </c>
      <c r="X467" s="17">
        <f t="shared" si="134"/>
        <v>6.0231289597605375E-3</v>
      </c>
    </row>
    <row r="468" spans="3:24">
      <c r="C468" s="29">
        <v>41463</v>
      </c>
      <c r="D468" s="19">
        <f ca="1">VLOOKUP(C468,MarketData!$B$7:$C$5000,2)</f>
        <v>1172.58</v>
      </c>
      <c r="E468" s="17">
        <f>VLOOKUP('Beta-GARCH'!C468,MarketData!$E$7:$F$5000,2)</f>
        <v>124.900002</v>
      </c>
      <c r="F468" s="17">
        <f t="shared" ca="1" si="130"/>
        <v>150.66300046255859</v>
      </c>
      <c r="G468" s="17">
        <f t="shared" si="131"/>
        <v>175.49530070241144</v>
      </c>
      <c r="H468" s="18">
        <f t="array" aca="1" ref="H468" ca="1">IF(ROW()-ROW($C$14)&gt;=$C$3,IF($C$8,_xlfn.COVARIANCE.P(OFFSET(E468,-$C$3+1,0):E468/OFFSET(E467,-$C$3+1,0):E467,OFFSET(D468,-$C$3+1,0):D468/OFFSET(D467,-$C$3+1,0):D467)/_xlfn.VAR.P(OFFSET(D468,-$C$3+1,0):D468/OFFSET(D467,-$C$3+1,0):D467),$C$9),"")</f>
        <v>0.50996444686941389</v>
      </c>
      <c r="I468" s="19">
        <f t="array" aca="1" ref="I468" ca="1">IF(ROW()-ROW($C$14)&gt;=$C$3,_xlfn.VAR.P(OFFSET(E468,-$C$3+1,0):E468/OFFSET(E467,-$C$3+1,0):E467),"")</f>
        <v>2.5036020579982855E-4</v>
      </c>
      <c r="J468" s="19">
        <f t="array" aca="1" ref="J468" ca="1">IF(ROW()-ROW($C$14)&gt;=$C$3,_xlfn.VAR.P(OFFSET(D468,-$C$3+1,0):D468/OFFSET(D467,-$C$3+1,0):D467),"")</f>
        <v>2.0073103011871107E-4</v>
      </c>
      <c r="K468" s="19">
        <f t="shared" ca="1" si="132"/>
        <v>0.40887364034946105</v>
      </c>
      <c r="L468" s="46">
        <f t="array" aca="1" ref="L468" ca="1">IF(ROW()-ROW($C$14)&lt;$C$3,"",IF(L467="",_xlfn.VAR.P(OFFSET(E468,-$C$3+1,0):E468/OFFSET(E467,-$C$3+1,0):E467),$C$4*L467+$C$5*(1-$C$4)*(E468/E467-1)^2+(1-$C$4)*(1-$C$5)*$C$6))</f>
        <v>4.0999999999999999E-4</v>
      </c>
      <c r="M468" s="30">
        <f t="array" aca="1" ref="M468" ca="1">IF(ROW()-ROW($C$14)&gt;=$C$3,_xlfn.VAR.P(OFFSET(D468,-$C$3+1,0):D468/OFFSET(D467,-$C$3+1,0):D467)*H468^2,"")</f>
        <v>5.2202861838748783E-5</v>
      </c>
      <c r="N468" s="17">
        <f t="shared" ca="1" si="126"/>
        <v>3.5779713816125119E-4</v>
      </c>
      <c r="O468" s="18">
        <f t="shared" ca="1" si="127"/>
        <v>4.4004094576096615E-2</v>
      </c>
      <c r="P468" s="18">
        <f t="shared" ca="1" si="129"/>
        <v>-2.9535803373572644E-3</v>
      </c>
      <c r="Q468" s="18">
        <f t="shared" ca="1" si="128"/>
        <v>3.9112761720158026E-3</v>
      </c>
      <c r="R468" s="39"/>
      <c r="V468" s="29">
        <v>41463</v>
      </c>
      <c r="W468" s="19">
        <f t="shared" ca="1" si="133"/>
        <v>-1.3461441383836203E-2</v>
      </c>
      <c r="X468" s="17">
        <f t="shared" si="134"/>
        <v>-2.9535803373572644E-3</v>
      </c>
    </row>
    <row r="469" spans="3:24">
      <c r="C469" s="29">
        <v>41464</v>
      </c>
      <c r="D469" s="19">
        <f ca="1">VLOOKUP(C469,MarketData!$B$7:$C$5000,2)</f>
        <v>1196.8900000000001</v>
      </c>
      <c r="E469" s="17">
        <f>VLOOKUP('Beta-GARCH'!C469,MarketData!$E$7:$F$5000,2)</f>
        <v>126.199997</v>
      </c>
      <c r="F469" s="17">
        <f t="shared" ca="1" si="130"/>
        <v>153.78655496736408</v>
      </c>
      <c r="G469" s="17">
        <f t="shared" si="131"/>
        <v>177.32190606496886</v>
      </c>
      <c r="H469" s="18">
        <f t="array" aca="1" ref="H469" ca="1">IF(ROW()-ROW($C$14)&gt;=$C$3,IF($C$8,_xlfn.COVARIANCE.P(OFFSET(E469,-$C$3+1,0):E469/OFFSET(E468,-$C$3+1,0):E468,OFFSET(D469,-$C$3+1,0):D469/OFFSET(D468,-$C$3+1,0):D468)/_xlfn.VAR.P(OFFSET(D469,-$C$3+1,0):D469/OFFSET(D468,-$C$3+1,0):D468),$C$9),"")</f>
        <v>0.50371455293631018</v>
      </c>
      <c r="I469" s="19">
        <f t="array" aca="1" ref="I469" ca="1">IF(ROW()-ROW($C$14)&gt;=$C$3,_xlfn.VAR.P(OFFSET(E469,-$C$3+1,0):E469/OFFSET(E468,-$C$3+1,0):E468),"")</f>
        <v>2.4723380142979646E-4</v>
      </c>
      <c r="J469" s="19">
        <f t="array" aca="1" ref="J469" ca="1">IF(ROW()-ROW($C$14)&gt;=$C$3,_xlfn.VAR.P(OFFSET(D469,-$C$3+1,0):D469/OFFSET(D468,-$C$3+1,0):D468),"")</f>
        <v>2.0147540370403277E-4</v>
      </c>
      <c r="K469" s="19">
        <f t="shared" ca="1" si="132"/>
        <v>0.41048631828466653</v>
      </c>
      <c r="L469" s="46">
        <f t="array" aca="1" ref="L469" ca="1">IF(ROW()-ROW($C$14)&lt;$C$3,"",IF(L468="",_xlfn.VAR.P(OFFSET(E469,-$C$3+1,0):E469/OFFSET(E468,-$C$3+1,0):E468),$C$4*L468+$C$5*(1-$C$4)*(E469/E468-1)^2+(1-$C$4)*(1-$C$5)*$C$6))</f>
        <v>4.0999999999999999E-4</v>
      </c>
      <c r="M469" s="30">
        <f t="array" aca="1" ref="M469" ca="1">IF(ROW()-ROW($C$14)&gt;=$C$3,_xlfn.VAR.P(OFFSET(D469,-$C$3+1,0):D469/OFFSET(D468,-$C$3+1,0):D468)*H469^2,"")</f>
        <v>5.1120021916612566E-5</v>
      </c>
      <c r="N469" s="17">
        <f t="shared" ca="1" si="126"/>
        <v>3.5887997808338744E-4</v>
      </c>
      <c r="O469" s="18">
        <f t="shared" ca="1" si="127"/>
        <v>4.4070631431900181E-2</v>
      </c>
      <c r="P469" s="18">
        <f t="shared" ca="1" si="129"/>
        <v>1.0408286462637584E-2</v>
      </c>
      <c r="Q469" s="18">
        <f t="shared" ca="1" si="128"/>
        <v>-3.4754337889238845E-5</v>
      </c>
      <c r="R469" s="39"/>
      <c r="V469" s="29">
        <v>41464</v>
      </c>
      <c r="W469" s="19">
        <f t="shared" ca="1" si="133"/>
        <v>2.0732060925480633E-2</v>
      </c>
      <c r="X469" s="17">
        <f t="shared" si="134"/>
        <v>1.0408286462637584E-2</v>
      </c>
    </row>
    <row r="470" spans="3:24">
      <c r="C470" s="29">
        <v>41465</v>
      </c>
      <c r="D470" s="19">
        <f ca="1">VLOOKUP(C470,MarketData!$B$7:$C$5000,2)</f>
        <v>1195.2</v>
      </c>
      <c r="E470" s="17">
        <f>VLOOKUP('Beta-GARCH'!C470,MarketData!$E$7:$F$5000,2)</f>
        <v>126.769997</v>
      </c>
      <c r="F470" s="17">
        <f t="shared" ca="1" si="130"/>
        <v>153.56940946703003</v>
      </c>
      <c r="G470" s="17">
        <f t="shared" si="131"/>
        <v>178.12280534277971</v>
      </c>
      <c r="H470" s="18">
        <f t="array" aca="1" ref="H470" ca="1">IF(ROW()-ROW($C$14)&gt;=$C$3,IF($C$8,_xlfn.COVARIANCE.P(OFFSET(E470,-$C$3+1,0):E470/OFFSET(E469,-$C$3+1,0):E469,OFFSET(D470,-$C$3+1,0):D470/OFFSET(D469,-$C$3+1,0):D469)/_xlfn.VAR.P(OFFSET(D470,-$C$3+1,0):D470/OFFSET(D469,-$C$3+1,0):D469),$C$9),"")</f>
        <v>0.50320766385300897</v>
      </c>
      <c r="I470" s="19">
        <f t="array" aca="1" ref="I470" ca="1">IF(ROW()-ROW($C$14)&gt;=$C$3,_xlfn.VAR.P(OFFSET(E470,-$C$3+1,0):E470/OFFSET(E469,-$C$3+1,0):E469),"")</f>
        <v>2.4713360686000704E-4</v>
      </c>
      <c r="J470" s="19">
        <f t="array" aca="1" ref="J470" ca="1">IF(ROW()-ROW($C$14)&gt;=$C$3,_xlfn.VAR.P(OFFSET(D470,-$C$3+1,0):D470/OFFSET(D469,-$C$3+1,0):D469),"")</f>
        <v>2.0148627954424102E-4</v>
      </c>
      <c r="K470" s="19">
        <f t="shared" ca="1" si="132"/>
        <v>0.41026164476823085</v>
      </c>
      <c r="L470" s="46">
        <f t="array" aca="1" ref="L470" ca="1">IF(ROW()-ROW($C$14)&lt;$C$3,"",IF(L469="",_xlfn.VAR.P(OFFSET(E470,-$C$3+1,0):E470/OFFSET(E469,-$C$3+1,0):E469),$C$4*L469+$C$5*(1-$C$4)*(E470/E469-1)^2+(1-$C$4)*(1-$C$5)*$C$6))</f>
        <v>4.0999999999999999E-4</v>
      </c>
      <c r="M470" s="30">
        <f t="array" aca="1" ref="M470" ca="1">IF(ROW()-ROW($C$14)&gt;=$C$3,_xlfn.VAR.P(OFFSET(D470,-$C$3+1,0):D470/OFFSET(D469,-$C$3+1,0):D469)*H470^2,"")</f>
        <v>5.101994325580021E-5</v>
      </c>
      <c r="N470" s="17">
        <f t="shared" ca="1" si="126"/>
        <v>3.5898005674419979E-4</v>
      </c>
      <c r="O470" s="18">
        <f t="shared" ca="1" si="127"/>
        <v>4.4076775857059984E-2</v>
      </c>
      <c r="P470" s="18">
        <f t="shared" ca="1" si="129"/>
        <v>4.5166403609344652E-3</v>
      </c>
      <c r="Q470" s="18">
        <f t="shared" ca="1" si="128"/>
        <v>5.2271659329683369E-3</v>
      </c>
      <c r="R470" s="39"/>
      <c r="V470" s="29">
        <v>41465</v>
      </c>
      <c r="W470" s="19">
        <f t="shared" ca="1" si="133"/>
        <v>-1.4119927478716265E-3</v>
      </c>
      <c r="X470" s="17">
        <f t="shared" si="134"/>
        <v>4.5166403609344652E-3</v>
      </c>
    </row>
    <row r="471" spans="3:24">
      <c r="C471" s="29">
        <v>41466</v>
      </c>
      <c r="D471" s="19">
        <f ca="1">VLOOKUP(C471,MarketData!$B$7:$C$5000,2)</f>
        <v>1194.77</v>
      </c>
      <c r="E471" s="17">
        <f>VLOOKUP('Beta-GARCH'!C471,MarketData!$E$7:$F$5000,2)</f>
        <v>129.28999300000001</v>
      </c>
      <c r="F471" s="17">
        <f t="shared" ca="1" si="130"/>
        <v>153.51415942848348</v>
      </c>
      <c r="G471" s="17">
        <f t="shared" si="131"/>
        <v>181.66361758222928</v>
      </c>
      <c r="H471" s="18">
        <f t="array" aca="1" ref="H471" ca="1">IF(ROW()-ROW($C$14)&gt;=$C$3,IF($C$8,_xlfn.COVARIANCE.P(OFFSET(E471,-$C$3+1,0):E471/OFFSET(E470,-$C$3+1,0):E470,OFFSET(D471,-$C$3+1,0):D471/OFFSET(D470,-$C$3+1,0):D470)/_xlfn.VAR.P(OFFSET(D471,-$C$3+1,0):D471/OFFSET(D470,-$C$3+1,0):D470),$C$9),"")</f>
        <v>0.50196175285093125</v>
      </c>
      <c r="I471" s="19">
        <f t="array" aca="1" ref="I471" ca="1">IF(ROW()-ROW($C$14)&gt;=$C$3,_xlfn.VAR.P(OFFSET(E471,-$C$3+1,0):E471/OFFSET(E470,-$C$3+1,0):E470),"")</f>
        <v>2.4822543227473074E-4</v>
      </c>
      <c r="J471" s="19">
        <f t="array" aca="1" ref="J471" ca="1">IF(ROW()-ROW($C$14)&gt;=$C$3,_xlfn.VAR.P(OFFSET(D471,-$C$3+1,0):D471/OFFSET(D470,-$C$3+1,0):D470),"")</f>
        <v>2.0123393651762651E-4</v>
      </c>
      <c r="K471" s="19">
        <f t="shared" ca="1" si="132"/>
        <v>0.40693549642279658</v>
      </c>
      <c r="L471" s="46">
        <f t="array" aca="1" ref="L471" ca="1">IF(ROW()-ROW($C$14)&lt;$C$3,"",IF(L470="",_xlfn.VAR.P(OFFSET(E471,-$C$3+1,0):E471/OFFSET(E470,-$C$3+1,0):E470),$C$4*L470+$C$5*(1-$C$4)*(E471/E470-1)^2+(1-$C$4)*(1-$C$5)*$C$6))</f>
        <v>4.0999999999999999E-4</v>
      </c>
      <c r="M471" s="30">
        <f t="array" aca="1" ref="M471" ca="1">IF(ROW()-ROW($C$14)&gt;=$C$3,_xlfn.VAR.P(OFFSET(D471,-$C$3+1,0):D471/OFFSET(D470,-$C$3+1,0):D470)*H471^2,"")</f>
        <v>5.0704029821696735E-5</v>
      </c>
      <c r="N471" s="17">
        <f t="shared" ca="1" si="126"/>
        <v>3.5929597017830324E-4</v>
      </c>
      <c r="O471" s="18">
        <f t="shared" ca="1" si="127"/>
        <v>4.4096166047721486E-2</v>
      </c>
      <c r="P471" s="18">
        <f t="shared" ca="1" si="129"/>
        <v>1.9878489071826655E-2</v>
      </c>
      <c r="Q471" s="18">
        <f t="shared" ca="1" si="128"/>
        <v>2.0059081067915981E-2</v>
      </c>
      <c r="R471" s="39"/>
      <c r="V471" s="29">
        <v>41466</v>
      </c>
      <c r="W471" s="19">
        <f t="shared" ca="1" si="133"/>
        <v>-3.5977242302553947E-4</v>
      </c>
      <c r="X471" s="17">
        <f t="shared" si="134"/>
        <v>1.9878489071826655E-2</v>
      </c>
    </row>
    <row r="472" spans="3:24">
      <c r="C472" s="29">
        <v>41467</v>
      </c>
      <c r="D472" s="19">
        <f ca="1">VLOOKUP(C472,MarketData!$B$7:$C$5000,2)</f>
        <v>1201.99</v>
      </c>
      <c r="E472" s="17">
        <f>VLOOKUP('Beta-GARCH'!C472,MarketData!$E$7:$F$5000,2)</f>
        <v>129.69000199999999</v>
      </c>
      <c r="F472" s="17">
        <f t="shared" ca="1" si="130"/>
        <v>154.44184612221838</v>
      </c>
      <c r="G472" s="17">
        <f t="shared" si="131"/>
        <v>182.22566480892723</v>
      </c>
      <c r="H472" s="18">
        <f t="array" aca="1" ref="H472" ca="1">IF(ROW()-ROW($C$14)&gt;=$C$3,IF($C$8,_xlfn.COVARIANCE.P(OFFSET(E472,-$C$3+1,0):E472/OFFSET(E471,-$C$3+1,0):E471,OFFSET(D472,-$C$3+1,0):D472/OFFSET(D471,-$C$3+1,0):D471)/_xlfn.VAR.P(OFFSET(D472,-$C$3+1,0):D472/OFFSET(D471,-$C$3+1,0):D471),$C$9),"")</f>
        <v>0.50188630608442741</v>
      </c>
      <c r="I472" s="19">
        <f t="array" aca="1" ref="I472" ca="1">IF(ROW()-ROW($C$14)&gt;=$C$3,_xlfn.VAR.P(OFFSET(E472,-$C$3+1,0):E472/OFFSET(E471,-$C$3+1,0):E471),"")</f>
        <v>2.4821449132407839E-4</v>
      </c>
      <c r="J472" s="19">
        <f t="array" aca="1" ref="J472" ca="1">IF(ROW()-ROW($C$14)&gt;=$C$3,_xlfn.VAR.P(OFFSET(D472,-$C$3+1,0):D472/OFFSET(D471,-$C$3+1,0):D471),"")</f>
        <v>2.0130459192372108E-4</v>
      </c>
      <c r="K472" s="19">
        <f t="shared" ca="1" si="132"/>
        <v>0.40703513118626961</v>
      </c>
      <c r="L472" s="46">
        <f t="array" aca="1" ref="L472" ca="1">IF(ROW()-ROW($C$14)&lt;$C$3,"",IF(L471="",_xlfn.VAR.P(OFFSET(E472,-$C$3+1,0):E472/OFFSET(E471,-$C$3+1,0):E471),$C$4*L471+$C$5*(1-$C$4)*(E472/E471-1)^2+(1-$C$4)*(1-$C$5)*$C$6))</f>
        <v>4.0999999999999999E-4</v>
      </c>
      <c r="M472" s="30">
        <f t="array" aca="1" ref="M472" ca="1">IF(ROW()-ROW($C$14)&gt;=$C$3,_xlfn.VAR.P(OFFSET(D472,-$C$3+1,0):D472/OFFSET(D471,-$C$3+1,0):D471)*H472^2,"")</f>
        <v>5.0706586329562578E-5</v>
      </c>
      <c r="N472" s="17">
        <f t="shared" ca="1" si="126"/>
        <v>3.5929341367043743E-4</v>
      </c>
      <c r="O472" s="18">
        <f t="shared" ca="1" si="127"/>
        <v>4.4096009168149708E-2</v>
      </c>
      <c r="P472" s="18">
        <f t="shared" ca="1" si="129"/>
        <v>3.0938898728223307E-3</v>
      </c>
      <c r="Q472" s="18">
        <f t="shared" ca="1" si="128"/>
        <v>6.0988871014857563E-5</v>
      </c>
      <c r="R472" s="39"/>
      <c r="V472" s="29">
        <v>41467</v>
      </c>
      <c r="W472" s="19">
        <f t="shared" ca="1" si="133"/>
        <v>6.043004092837867E-3</v>
      </c>
      <c r="X472" s="17">
        <f t="shared" si="134"/>
        <v>3.0938898728223307E-3</v>
      </c>
    </row>
    <row r="473" spans="3:24">
      <c r="C473" s="29">
        <v>41471</v>
      </c>
      <c r="D473" s="19">
        <f ca="1">VLOOKUP(C473,MarketData!$B$7:$C$5000,2)</f>
        <v>1210.54</v>
      </c>
      <c r="E473" s="17">
        <f>VLOOKUP('Beta-GARCH'!C473,MarketData!$E$7:$F$5000,2)</f>
        <v>128.91000399999999</v>
      </c>
      <c r="F473" s="17">
        <f t="shared" ca="1" si="130"/>
        <v>155.54042247006234</v>
      </c>
      <c r="G473" s="17">
        <f t="shared" si="131"/>
        <v>181.12970018630631</v>
      </c>
      <c r="H473" s="18">
        <f t="array" aca="1" ref="H473" ca="1">IF(ROW()-ROW($C$14)&gt;=$C$3,IF($C$8,_xlfn.COVARIANCE.P(OFFSET(E473,-$C$3+1,0):E473/OFFSET(E472,-$C$3+1,0):E472,OFFSET(D473,-$C$3+1,0):D473/OFFSET(D472,-$C$3+1,0):D472)/_xlfn.VAR.P(OFFSET(D473,-$C$3+1,0):D473/OFFSET(D472,-$C$3+1,0):D472),$C$9),"")</f>
        <v>0.5005152274136776</v>
      </c>
      <c r="I473" s="19">
        <f t="array" aca="1" ref="I473" ca="1">IF(ROW()-ROW($C$14)&gt;=$C$3,_xlfn.VAR.P(OFFSET(E473,-$C$3+1,0):E473/OFFSET(E472,-$C$3+1,0):E472),"")</f>
        <v>2.4836131323994522E-4</v>
      </c>
      <c r="J473" s="19">
        <f t="array" aca="1" ref="J473" ca="1">IF(ROW()-ROW($C$14)&gt;=$C$3,_xlfn.VAR.P(OFFSET(D473,-$C$3+1,0):D473/OFFSET(D472,-$C$3+1,0):D472),"")</f>
        <v>2.0132186343035731E-4</v>
      </c>
      <c r="K473" s="19">
        <f t="shared" ca="1" si="132"/>
        <v>0.40571801197089236</v>
      </c>
      <c r="L473" s="46">
        <f t="array" aca="1" ref="L473" ca="1">IF(ROW()-ROW($C$14)&lt;$C$3,"",IF(L472="",_xlfn.VAR.P(OFFSET(E473,-$C$3+1,0):E473/OFFSET(E472,-$C$3+1,0):E472),$C$4*L472+$C$5*(1-$C$4)*(E473/E472-1)^2+(1-$C$4)*(1-$C$5)*$C$6))</f>
        <v>4.0999999999999999E-4</v>
      </c>
      <c r="M473" s="30">
        <f t="array" aca="1" ref="M473" ca="1">IF(ROW()-ROW($C$14)&gt;=$C$3,_xlfn.VAR.P(OFFSET(D473,-$C$3+1,0):D473/OFFSET(D472,-$C$3+1,0):D472)*H473^2,"")</f>
        <v>5.0434245843359794E-5</v>
      </c>
      <c r="N473" s="17">
        <f t="shared" ca="1" si="126"/>
        <v>3.5956575415664019E-4</v>
      </c>
      <c r="O473" s="18">
        <f t="shared" ca="1" si="127"/>
        <v>4.4112718149284053E-2</v>
      </c>
      <c r="P473" s="18">
        <f t="shared" ca="1" si="129"/>
        <v>-6.0143263780657596E-3</v>
      </c>
      <c r="Q473" s="18">
        <f t="shared" ca="1" si="128"/>
        <v>-9.5745932641354316E-3</v>
      </c>
      <c r="R473" s="39"/>
      <c r="V473" s="29">
        <v>41471</v>
      </c>
      <c r="W473" s="19">
        <f t="shared" ca="1" si="133"/>
        <v>7.1132039368047018E-3</v>
      </c>
      <c r="X473" s="17">
        <f t="shared" si="134"/>
        <v>-6.0143263780657596E-3</v>
      </c>
    </row>
    <row r="474" spans="3:24">
      <c r="C474" s="29">
        <v>41472</v>
      </c>
      <c r="D474" s="19">
        <f ca="1">VLOOKUP(C474,MarketData!$B$7:$C$5000,2)</f>
        <v>1213.24</v>
      </c>
      <c r="E474" s="17">
        <f>VLOOKUP('Beta-GARCH'!C474,MarketData!$E$7:$F$5000,2)</f>
        <v>130.83999600000001</v>
      </c>
      <c r="F474" s="17">
        <f t="shared" ca="1" si="130"/>
        <v>155.88734131674991</v>
      </c>
      <c r="G474" s="17">
        <f t="shared" si="131"/>
        <v>183.84150579855324</v>
      </c>
      <c r="H474" s="18">
        <f t="array" aca="1" ref="H474" ca="1">IF(ROW()-ROW($C$14)&gt;=$C$3,IF($C$8,_xlfn.COVARIANCE.P(OFFSET(E474,-$C$3+1,0):E474/OFFSET(E473,-$C$3+1,0):E473,OFFSET(D474,-$C$3+1,0):D474/OFFSET(D473,-$C$3+1,0):D473)/_xlfn.VAR.P(OFFSET(D474,-$C$3+1,0):D474/OFFSET(D473,-$C$3+1,0):D473),$C$9),"")</f>
        <v>0.49997563870283873</v>
      </c>
      <c r="I474" s="19">
        <f t="array" aca="1" ref="I474" ca="1">IF(ROW()-ROW($C$14)&gt;=$C$3,_xlfn.VAR.P(OFFSET(E474,-$C$3+1,0):E474/OFFSET(E473,-$C$3+1,0):E473),"")</f>
        <v>2.4877314607247306E-4</v>
      </c>
      <c r="J474" s="19">
        <f t="array" aca="1" ref="J474" ca="1">IF(ROW()-ROW($C$14)&gt;=$C$3,_xlfn.VAR.P(OFFSET(D474,-$C$3+1,0):D474/OFFSET(D473,-$C$3+1,0):D473),"")</f>
        <v>2.0108529556798666E-4</v>
      </c>
      <c r="K474" s="19">
        <f t="shared" ca="1" si="132"/>
        <v>0.40413425111432399</v>
      </c>
      <c r="L474" s="46">
        <f t="array" aca="1" ref="L474" ca="1">IF(ROW()-ROW($C$14)&lt;$C$3,"",IF(L473="",_xlfn.VAR.P(OFFSET(E474,-$C$3+1,0):E474/OFFSET(E473,-$C$3+1,0):E473),$C$4*L473+$C$5*(1-$C$4)*(E474/E473-1)^2+(1-$C$4)*(1-$C$5)*$C$6))</f>
        <v>4.0999999999999999E-4</v>
      </c>
      <c r="M474" s="30">
        <f t="array" aca="1" ref="M474" ca="1">IF(ROW()-ROW($C$14)&gt;=$C$3,_xlfn.VAR.P(OFFSET(D474,-$C$3+1,0):D474/OFFSET(D473,-$C$3+1,0):D473)*H474^2,"")</f>
        <v>5.0266425312695228E-5</v>
      </c>
      <c r="N474" s="17">
        <f t="shared" ca="1" si="126"/>
        <v>3.5973357468730479E-4</v>
      </c>
      <c r="O474" s="18">
        <f t="shared" ca="1" si="127"/>
        <v>4.4123011337775832E-2</v>
      </c>
      <c r="P474" s="18">
        <f t="shared" ca="1" si="129"/>
        <v>1.4971623148813284E-2</v>
      </c>
      <c r="Q474" s="18">
        <f t="shared" ca="1" si="128"/>
        <v>1.3856472699842038E-2</v>
      </c>
      <c r="R474" s="39"/>
      <c r="V474" s="29">
        <v>41472</v>
      </c>
      <c r="W474" s="19">
        <f t="shared" ca="1" si="133"/>
        <v>2.2304095692831094E-3</v>
      </c>
      <c r="X474" s="17">
        <f t="shared" si="134"/>
        <v>1.4971623148813284E-2</v>
      </c>
    </row>
    <row r="475" spans="3:24">
      <c r="C475" s="29">
        <v>41473</v>
      </c>
      <c r="D475" s="19">
        <f ca="1">VLOOKUP(C475,MarketData!$B$7:$C$5000,2)</f>
        <v>1222.01</v>
      </c>
      <c r="E475" s="17">
        <f>VLOOKUP('Beta-GARCH'!C475,MarketData!$E$7:$F$5000,2)</f>
        <v>130.800003</v>
      </c>
      <c r="F475" s="17">
        <f t="shared" ca="1" si="130"/>
        <v>157.01418512617582</v>
      </c>
      <c r="G475" s="17">
        <f t="shared" si="131"/>
        <v>183.78531217606641</v>
      </c>
      <c r="H475" s="18">
        <f t="array" aca="1" ref="H475" ca="1">IF(ROW()-ROW($C$14)&gt;=$C$3,IF($C$8,_xlfn.COVARIANCE.P(OFFSET(E475,-$C$3+1,0):E475/OFFSET(E474,-$C$3+1,0):E474,OFFSET(D475,-$C$3+1,0):D475/OFFSET(D474,-$C$3+1,0):D474)/_xlfn.VAR.P(OFFSET(D475,-$C$3+1,0):D475/OFFSET(D474,-$C$3+1,0):D474),$C$9),"")</f>
        <v>0.4980057570107933</v>
      </c>
      <c r="I475" s="19">
        <f t="array" aca="1" ref="I475" ca="1">IF(ROW()-ROW($C$14)&gt;=$C$3,_xlfn.VAR.P(OFFSET(E475,-$C$3+1,0):E475/OFFSET(E474,-$C$3+1,0):E474),"")</f>
        <v>2.4821757637336983E-4</v>
      </c>
      <c r="J475" s="19">
        <f t="array" aca="1" ref="J475" ca="1">IF(ROW()-ROW($C$14)&gt;=$C$3,_xlfn.VAR.P(OFFSET(D475,-$C$3+1,0):D475/OFFSET(D474,-$C$3+1,0):D474),"")</f>
        <v>2.0060914640698807E-4</v>
      </c>
      <c r="K475" s="19">
        <f t="shared" ca="1" si="132"/>
        <v>0.4024876532894045</v>
      </c>
      <c r="L475" s="46">
        <f t="array" aca="1" ref="L475" ca="1">IF(ROW()-ROW($C$14)&lt;$C$3,"",IF(L474="",_xlfn.VAR.P(OFFSET(E475,-$C$3+1,0):E475/OFFSET(E474,-$C$3+1,0):E474),$C$4*L474+$C$5*(1-$C$4)*(E475/E474-1)^2+(1-$C$4)*(1-$C$5)*$C$6))</f>
        <v>4.0999999999999999E-4</v>
      </c>
      <c r="M475" s="30">
        <f t="array" aca="1" ref="M475" ca="1">IF(ROW()-ROW($C$14)&gt;=$C$3,_xlfn.VAR.P(OFFSET(D475,-$C$3+1,0):D475/OFFSET(D474,-$C$3+1,0):D474)*H475^2,"")</f>
        <v>4.9753021041552509E-5</v>
      </c>
      <c r="N475" s="17">
        <f t="shared" ca="1" si="126"/>
        <v>3.602469789584475E-4</v>
      </c>
      <c r="O475" s="18">
        <f t="shared" ca="1" si="127"/>
        <v>4.4154485833597608E-2</v>
      </c>
      <c r="P475" s="18">
        <f t="shared" ca="1" si="129"/>
        <v>-3.0566341503102112E-4</v>
      </c>
      <c r="Q475" s="18">
        <f t="shared" ca="1" si="128"/>
        <v>-3.9055368852303571E-3</v>
      </c>
      <c r="R475" s="39"/>
      <c r="V475" s="29">
        <v>41473</v>
      </c>
      <c r="W475" s="19">
        <f t="shared" ca="1" si="133"/>
        <v>7.2285780224852214E-3</v>
      </c>
      <c r="X475" s="17">
        <f t="shared" si="134"/>
        <v>-3.0566341503102112E-4</v>
      </c>
    </row>
    <row r="476" spans="3:24">
      <c r="C476" s="29">
        <v>41474</v>
      </c>
      <c r="D476" s="19">
        <f ca="1">VLOOKUP(C476,MarketData!$B$7:$C$5000,2)</f>
        <v>1211.98</v>
      </c>
      <c r="E476" s="17">
        <f>VLOOKUP('Beta-GARCH'!C476,MarketData!$E$7:$F$5000,2)</f>
        <v>130.36000100000001</v>
      </c>
      <c r="F476" s="17">
        <f t="shared" ca="1" si="130"/>
        <v>155.72544585496237</v>
      </c>
      <c r="G476" s="17">
        <f t="shared" si="131"/>
        <v>183.16707132688163</v>
      </c>
      <c r="H476" s="18">
        <f t="array" aca="1" ref="H476" ca="1">IF(ROW()-ROW($C$14)&gt;=$C$3,IF($C$8,_xlfn.COVARIANCE.P(OFFSET(E476,-$C$3+1,0):E476/OFFSET(E475,-$C$3+1,0):E475,OFFSET(D476,-$C$3+1,0):D476/OFFSET(D475,-$C$3+1,0):D475)/_xlfn.VAR.P(OFFSET(D476,-$C$3+1,0):D476/OFFSET(D475,-$C$3+1,0):D475),$C$9),"")</f>
        <v>0.49460358630584894</v>
      </c>
      <c r="I476" s="19">
        <f t="array" aca="1" ref="I476" ca="1">IF(ROW()-ROW($C$14)&gt;=$C$3,_xlfn.VAR.P(OFFSET(E476,-$C$3+1,0):E476/OFFSET(E475,-$C$3+1,0):E475),"")</f>
        <v>2.4601349967766795E-4</v>
      </c>
      <c r="J476" s="19">
        <f t="array" aca="1" ref="J476" ca="1">IF(ROW()-ROW($C$14)&gt;=$C$3,_xlfn.VAR.P(OFFSET(D476,-$C$3+1,0):D476/OFFSET(D475,-$C$3+1,0):D475),"")</f>
        <v>2.0070249053561222E-4</v>
      </c>
      <c r="K476" s="19">
        <f t="shared" ca="1" si="132"/>
        <v>0.40350700969456044</v>
      </c>
      <c r="L476" s="46">
        <f t="array" aca="1" ref="L476" ca="1">IF(ROW()-ROW($C$14)&lt;$C$3,"",IF(L475="",_xlfn.VAR.P(OFFSET(E476,-$C$3+1,0):E476/OFFSET(E475,-$C$3+1,0):E475),$C$4*L475+$C$5*(1-$C$4)*(E476/E475-1)^2+(1-$C$4)*(1-$C$5)*$C$6))</f>
        <v>4.0999999999999999E-4</v>
      </c>
      <c r="M476" s="30">
        <f t="array" aca="1" ref="M476" ca="1">IF(ROW()-ROW($C$14)&gt;=$C$3,_xlfn.VAR.P(OFFSET(D476,-$C$3+1,0):D476/OFFSET(D475,-$C$3+1,0):D475)*H476^2,"")</f>
        <v>4.9098393679102253E-5</v>
      </c>
      <c r="N476" s="17">
        <f t="shared" ca="1" si="126"/>
        <v>3.6090160632089774E-4</v>
      </c>
      <c r="O476" s="18">
        <f t="shared" ca="1" si="127"/>
        <v>4.4194585566635108E-2</v>
      </c>
      <c r="P476" s="18">
        <f t="shared" ca="1" si="129"/>
        <v>-3.3639295864541507E-3</v>
      </c>
      <c r="Q476" s="18">
        <f t="shared" ca="1" si="128"/>
        <v>6.9567219311203986E-4</v>
      </c>
      <c r="R476" s="39"/>
      <c r="V476" s="29">
        <v>41474</v>
      </c>
      <c r="W476" s="19">
        <f t="shared" ca="1" si="133"/>
        <v>-8.2077888069655991E-3</v>
      </c>
      <c r="X476" s="17">
        <f t="shared" si="134"/>
        <v>-3.3639295864541507E-3</v>
      </c>
    </row>
    <row r="477" spans="3:24">
      <c r="C477" s="29">
        <v>41477</v>
      </c>
      <c r="D477" s="19">
        <f ca="1">VLOOKUP(C477,MarketData!$B$7:$C$5000,2)</f>
        <v>1216.53</v>
      </c>
      <c r="E477" s="17">
        <f>VLOOKUP('Beta-GARCH'!C477,MarketData!$E$7:$F$5000,2)</f>
        <v>130.300003</v>
      </c>
      <c r="F477" s="17">
        <f t="shared" ca="1" si="130"/>
        <v>156.3100683558618</v>
      </c>
      <c r="G477" s="17">
        <f t="shared" si="131"/>
        <v>183.08276894991656</v>
      </c>
      <c r="H477" s="18">
        <f t="array" aca="1" ref="H477" ca="1">IF(ROW()-ROW($C$14)&gt;=$C$3,IF($C$8,_xlfn.COVARIANCE.P(OFFSET(E477,-$C$3+1,0):E477/OFFSET(E476,-$C$3+1,0):E476,OFFSET(D477,-$C$3+1,0):D477/OFFSET(D476,-$C$3+1,0):D476)/_xlfn.VAR.P(OFFSET(D477,-$C$3+1,0):D477/OFFSET(D476,-$C$3+1,0):D476),$C$9),"")</f>
        <v>0.49423614623569462</v>
      </c>
      <c r="I477" s="19">
        <f t="array" aca="1" ref="I477" ca="1">IF(ROW()-ROW($C$14)&gt;=$C$3,_xlfn.VAR.P(OFFSET(E477,-$C$3+1,0):E477/OFFSET(E476,-$C$3+1,0):E476),"")</f>
        <v>2.4593598786603168E-4</v>
      </c>
      <c r="J477" s="19">
        <f t="array" aca="1" ref="J477" ca="1">IF(ROW()-ROW($C$14)&gt;=$C$3,_xlfn.VAR.P(OFFSET(D477,-$C$3+1,0):D477/OFFSET(D476,-$C$3+1,0):D476),"")</f>
        <v>2.0066077775763615E-4</v>
      </c>
      <c r="K477" s="19">
        <f t="shared" ca="1" si="132"/>
        <v>0.4032504976604484</v>
      </c>
      <c r="L477" s="46">
        <f t="array" aca="1" ref="L477" ca="1">IF(ROW()-ROW($C$14)&lt;$C$3,"",IF(L476="",_xlfn.VAR.P(OFFSET(E477,-$C$3+1,0):E477/OFFSET(E476,-$C$3+1,0):E476),$C$4*L476+$C$5*(1-$C$4)*(E477/E476-1)^2+(1-$C$4)*(1-$C$5)*$C$6))</f>
        <v>4.0999999999999999E-4</v>
      </c>
      <c r="M477" s="30">
        <f t="array" aca="1" ref="M477" ca="1">IF(ROW()-ROW($C$14)&gt;=$C$3,_xlfn.VAR.P(OFFSET(D477,-$C$3+1,0):D477/OFFSET(D476,-$C$3+1,0):D476)*H477^2,"")</f>
        <v>4.9015281414590914E-5</v>
      </c>
      <c r="N477" s="17">
        <f t="shared" ca="1" si="126"/>
        <v>3.6098471858540907E-4</v>
      </c>
      <c r="O477" s="18">
        <f t="shared" ca="1" si="127"/>
        <v>4.4199674073550507E-2</v>
      </c>
      <c r="P477" s="18">
        <f t="shared" ca="1" si="129"/>
        <v>-4.6024853896720064E-4</v>
      </c>
      <c r="Q477" s="18">
        <f t="shared" ca="1" si="128"/>
        <v>-2.3157036334179246E-3</v>
      </c>
      <c r="R477" s="39"/>
      <c r="V477" s="29">
        <v>41477</v>
      </c>
      <c r="W477" s="19">
        <f t="shared" ca="1" si="133"/>
        <v>3.7541873628277322E-3</v>
      </c>
      <c r="X477" s="17">
        <f t="shared" si="134"/>
        <v>-4.6024853896720064E-4</v>
      </c>
    </row>
    <row r="478" spans="3:24">
      <c r="C478" s="29">
        <v>41478</v>
      </c>
      <c r="D478" s="19">
        <f ca="1">VLOOKUP(C478,MarketData!$B$7:$C$5000,2)</f>
        <v>1222.72</v>
      </c>
      <c r="E478" s="17">
        <f>VLOOKUP('Beta-GARCH'!C478,MarketData!$E$7:$F$5000,2)</f>
        <v>129.479996</v>
      </c>
      <c r="F478" s="17">
        <f t="shared" ca="1" si="130"/>
        <v>157.10541193400849</v>
      </c>
      <c r="G478" s="17">
        <f t="shared" si="131"/>
        <v>181.93058822342559</v>
      </c>
      <c r="H478" s="18">
        <f t="array" aca="1" ref="H478" ca="1">IF(ROW()-ROW($C$14)&gt;=$C$3,IF($C$8,_xlfn.COVARIANCE.P(OFFSET(E478,-$C$3+1,0):E478/OFFSET(E477,-$C$3+1,0):E477,OFFSET(D478,-$C$3+1,0):D478/OFFSET(D477,-$C$3+1,0):D477)/_xlfn.VAR.P(OFFSET(D478,-$C$3+1,0):D478/OFFSET(D477,-$C$3+1,0):D477),$C$9),"")</f>
        <v>0.48959390762432986</v>
      </c>
      <c r="I478" s="19">
        <f t="array" aca="1" ref="I478" ca="1">IF(ROW()-ROW($C$14)&gt;=$C$3,_xlfn.VAR.P(OFFSET(E478,-$C$3+1,0):E478/OFFSET(E477,-$C$3+1,0):E477),"")</f>
        <v>2.4447988229894612E-4</v>
      </c>
      <c r="J478" s="19">
        <f t="array" aca="1" ref="J478" ca="1">IF(ROW()-ROW($C$14)&gt;=$C$3,_xlfn.VAR.P(OFFSET(D478,-$C$3+1,0):D478/OFFSET(D477,-$C$3+1,0):D477),"")</f>
        <v>1.9981004167160448E-4</v>
      </c>
      <c r="K478" s="19">
        <f t="shared" ca="1" si="132"/>
        <v>0.40013835970749206</v>
      </c>
      <c r="L478" s="46">
        <f t="array" aca="1" ref="L478" ca="1">IF(ROW()-ROW($C$14)&lt;$C$3,"",IF(L477="",_xlfn.VAR.P(OFFSET(E478,-$C$3+1,0):E478/OFFSET(E477,-$C$3+1,0):E477),$C$4*L477+$C$5*(1-$C$4)*(E478/E477-1)^2+(1-$C$4)*(1-$C$5)*$C$6))</f>
        <v>4.0999999999999999E-4</v>
      </c>
      <c r="M478" s="30">
        <f t="array" aca="1" ref="M478" ca="1">IF(ROW()-ROW($C$14)&gt;=$C$3,_xlfn.VAR.P(OFFSET(D478,-$C$3+1,0):D478/OFFSET(D477,-$C$3+1,0):D477)*H478^2,"")</f>
        <v>4.789490544841446E-5</v>
      </c>
      <c r="N478" s="17">
        <f t="shared" ca="1" si="126"/>
        <v>3.6210509455158552E-4</v>
      </c>
      <c r="O478" s="18">
        <f t="shared" ca="1" si="127"/>
        <v>4.4268211446365557E-2</v>
      </c>
      <c r="P478" s="18">
        <f t="shared" ca="1" si="129"/>
        <v>-6.2932231858813248E-3</v>
      </c>
      <c r="Q478" s="18">
        <f t="shared" ca="1" si="128"/>
        <v>-8.7843958558480595E-3</v>
      </c>
      <c r="R478" s="39"/>
      <c r="V478" s="29">
        <v>41478</v>
      </c>
      <c r="W478" s="19">
        <f t="shared" ca="1" si="133"/>
        <v>5.0882427889160642E-3</v>
      </c>
      <c r="X478" s="17">
        <f t="shared" si="134"/>
        <v>-6.2932231858813248E-3</v>
      </c>
    </row>
    <row r="479" spans="3:24">
      <c r="C479" s="29">
        <v>41479</v>
      </c>
      <c r="D479" s="19">
        <f ca="1">VLOOKUP(C479,MarketData!$B$7:$C$5000,2)</f>
        <v>1219.92</v>
      </c>
      <c r="E479" s="17">
        <f>VLOOKUP('Beta-GARCH'!C479,MarketData!$E$7:$F$5000,2)</f>
        <v>128.429993</v>
      </c>
      <c r="F479" s="17">
        <f t="shared" ca="1" si="130"/>
        <v>156.74564424114732</v>
      </c>
      <c r="G479" s="17">
        <f t="shared" si="131"/>
        <v>180.45524323325148</v>
      </c>
      <c r="H479" s="18">
        <f t="array" aca="1" ref="H479" ca="1">IF(ROW()-ROW($C$14)&gt;=$C$3,IF($C$8,_xlfn.COVARIANCE.P(OFFSET(E479,-$C$3+1,0):E479/OFFSET(E478,-$C$3+1,0):E478,OFFSET(D479,-$C$3+1,0):D479/OFFSET(D478,-$C$3+1,0):D478)/_xlfn.VAR.P(OFFSET(D479,-$C$3+1,0):D479/OFFSET(D478,-$C$3+1,0):D478),$C$9),"")</f>
        <v>0.49086972664509754</v>
      </c>
      <c r="I479" s="19">
        <f t="array" aca="1" ref="I479" ca="1">IF(ROW()-ROW($C$14)&gt;=$C$3,_xlfn.VAR.P(OFFSET(E479,-$C$3+1,0):E479/OFFSET(E478,-$C$3+1,0):E478),"")</f>
        <v>2.447488437301775E-4</v>
      </c>
      <c r="J479" s="19">
        <f t="array" aca="1" ref="J479" ca="1">IF(ROW()-ROW($C$14)&gt;=$C$3,_xlfn.VAR.P(OFFSET(D479,-$C$3+1,0):D479/OFFSET(D478,-$C$3+1,0):D478),"")</f>
        <v>1.9983370613094246E-4</v>
      </c>
      <c r="K479" s="19">
        <f t="shared" ca="1" si="132"/>
        <v>0.40078766137548744</v>
      </c>
      <c r="L479" s="46">
        <f t="array" aca="1" ref="L479" ca="1">IF(ROW()-ROW($C$14)&lt;$C$3,"",IF(L478="",_xlfn.VAR.P(OFFSET(E479,-$C$3+1,0):E479/OFFSET(E478,-$C$3+1,0):E478),$C$4*L478+$C$5*(1-$C$4)*(E479/E478-1)^2+(1-$C$4)*(1-$C$5)*$C$6))</f>
        <v>4.0999999999999999E-4</v>
      </c>
      <c r="M479" s="30">
        <f t="array" aca="1" ref="M479" ca="1">IF(ROW()-ROW($C$14)&gt;=$C$3,_xlfn.VAR.P(OFFSET(D479,-$C$3+1,0):D479/OFFSET(D478,-$C$3+1,0):D478)*H479^2,"")</f>
        <v>4.8150548685972435E-5</v>
      </c>
      <c r="N479" s="17">
        <f t="shared" ca="1" si="126"/>
        <v>3.6184945131402757E-4</v>
      </c>
      <c r="O479" s="18">
        <f t="shared" ca="1" si="127"/>
        <v>4.4252582189590405E-2</v>
      </c>
      <c r="P479" s="18">
        <f t="shared" ca="1" si="129"/>
        <v>-8.1093839391221945E-3</v>
      </c>
      <c r="Q479" s="18">
        <f t="shared" ca="1" si="128"/>
        <v>-6.9853038270718051E-3</v>
      </c>
      <c r="R479" s="39"/>
      <c r="V479" s="29">
        <v>41479</v>
      </c>
      <c r="W479" s="19">
        <f t="shared" ca="1" si="133"/>
        <v>-2.2899764459565208E-3</v>
      </c>
      <c r="X479" s="17">
        <f t="shared" si="134"/>
        <v>-8.1093839391221945E-3</v>
      </c>
    </row>
    <row r="480" spans="3:24">
      <c r="C480" s="29">
        <v>41480</v>
      </c>
      <c r="D480" s="19">
        <f ca="1">VLOOKUP(C480,MarketData!$B$7:$C$5000,2)</f>
        <v>1202.32</v>
      </c>
      <c r="E480" s="17">
        <f>VLOOKUP('Beta-GARCH'!C480,MarketData!$E$7:$F$5000,2)</f>
        <v>127.550003</v>
      </c>
      <c r="F480" s="17">
        <f t="shared" ca="1" si="130"/>
        <v>154.4842473145913</v>
      </c>
      <c r="G480" s="17">
        <f t="shared" si="131"/>
        <v>179.21878120609225</v>
      </c>
      <c r="H480" s="18">
        <f t="array" aca="1" ref="H480" ca="1">IF(ROW()-ROW($C$14)&gt;=$C$3,IF($C$8,_xlfn.COVARIANCE.P(OFFSET(E480,-$C$3+1,0):E480/OFFSET(E479,-$C$3+1,0):E479,OFFSET(D480,-$C$3+1,0):D480/OFFSET(D479,-$C$3+1,0):D479)/_xlfn.VAR.P(OFFSET(D480,-$C$3+1,0):D480/OFFSET(D479,-$C$3+1,0):D479),$C$9),"")</f>
        <v>0.49023289762330041</v>
      </c>
      <c r="I480" s="19">
        <f t="array" aca="1" ref="I480" ca="1">IF(ROW()-ROW($C$14)&gt;=$C$3,_xlfn.VAR.P(OFFSET(E480,-$C$3+1,0):E480/OFFSET(E479,-$C$3+1,0):E479),"")</f>
        <v>2.4459825918822785E-4</v>
      </c>
      <c r="J480" s="19">
        <f t="array" aca="1" ref="J480" ca="1">IF(ROW()-ROW($C$14)&gt;=$C$3,_xlfn.VAR.P(OFFSET(D480,-$C$3+1,0):D480/OFFSET(D479,-$C$3+1,0):D479),"")</f>
        <v>2.0076589840926326E-4</v>
      </c>
      <c r="K480" s="19">
        <f t="shared" ca="1" si="132"/>
        <v>0.40238245540978568</v>
      </c>
      <c r="L480" s="46">
        <f t="array" aca="1" ref="L480" ca="1">IF(ROW()-ROW($C$14)&lt;$C$3,"",IF(L479="",_xlfn.VAR.P(OFFSET(E480,-$C$3+1,0):E480/OFFSET(E479,-$C$3+1,0):E479),$C$4*L479+$C$5*(1-$C$4)*(E480/E479-1)^2+(1-$C$4)*(1-$C$5)*$C$6))</f>
        <v>4.0999999999999999E-4</v>
      </c>
      <c r="M480" s="30">
        <f t="array" aca="1" ref="M480" ca="1">IF(ROW()-ROW($C$14)&gt;=$C$3,_xlfn.VAR.P(OFFSET(D480,-$C$3+1,0):D480/OFFSET(D479,-$C$3+1,0):D479)*H480^2,"")</f>
        <v>4.8249725840435728E-5</v>
      </c>
      <c r="N480" s="17">
        <f t="shared" ca="1" si="126"/>
        <v>3.6175027415956428E-4</v>
      </c>
      <c r="O480" s="18">
        <f t="shared" ca="1" si="127"/>
        <v>4.4246517311044113E-2</v>
      </c>
      <c r="P480" s="18">
        <f t="shared" ca="1" si="129"/>
        <v>-6.8519041342623987E-3</v>
      </c>
      <c r="Q480" s="18">
        <f t="shared" ca="1" si="128"/>
        <v>2.2077194135745968E-4</v>
      </c>
      <c r="R480" s="39"/>
      <c r="V480" s="29">
        <v>41480</v>
      </c>
      <c r="W480" s="19">
        <f t="shared" ca="1" si="133"/>
        <v>-1.4427175552495397E-2</v>
      </c>
      <c r="X480" s="17">
        <f t="shared" si="134"/>
        <v>-6.8519041342623987E-3</v>
      </c>
    </row>
    <row r="481" spans="3:24">
      <c r="C481" s="29">
        <v>41481</v>
      </c>
      <c r="D481" s="19">
        <f ca="1">VLOOKUP(C481,MarketData!$B$7:$C$5000,2)</f>
        <v>1167.06</v>
      </c>
      <c r="E481" s="17">
        <f>VLOOKUP('Beta-GARCH'!C481,MarketData!$E$7:$F$5000,2)</f>
        <v>124.489998</v>
      </c>
      <c r="F481" s="17">
        <f t="shared" ca="1" si="130"/>
        <v>149.95374415377512</v>
      </c>
      <c r="G481" s="17">
        <f t="shared" si="131"/>
        <v>174.91920963662275</v>
      </c>
      <c r="H481" s="18">
        <f t="array" aca="1" ref="H481" ca="1">IF(ROW()-ROW($C$14)&gt;=$C$3,IF($C$8,_xlfn.COVARIANCE.P(OFFSET(E481,-$C$3+1,0):E481/OFFSET(E480,-$C$3+1,0):E480,OFFSET(D481,-$C$3+1,0):D481/OFFSET(D480,-$C$3+1,0):D480)/_xlfn.VAR.P(OFFSET(D481,-$C$3+1,0):D481/OFFSET(D480,-$C$3+1,0):D480),$C$9),"")</f>
        <v>0.49776431482168237</v>
      </c>
      <c r="I481" s="19">
        <f t="array" aca="1" ref="I481" ca="1">IF(ROW()-ROW($C$14)&gt;=$C$3,_xlfn.VAR.P(OFFSET(E481,-$C$3+1,0):E481/OFFSET(E480,-$C$3+1,0):E480),"")</f>
        <v>2.471710522870753E-4</v>
      </c>
      <c r="J481" s="19">
        <f t="array" aca="1" ref="J481" ca="1">IF(ROW()-ROW($C$14)&gt;=$C$3,_xlfn.VAR.P(OFFSET(D481,-$C$3+1,0):D481/OFFSET(D480,-$C$3+1,0):D480),"")</f>
        <v>2.0451268356311386E-4</v>
      </c>
      <c r="K481" s="19">
        <f t="shared" ca="1" si="132"/>
        <v>0.41185695033536107</v>
      </c>
      <c r="L481" s="46">
        <f t="array" aca="1" ref="L481" ca="1">IF(ROW()-ROW($C$14)&lt;$C$3,"",IF(L480="",_xlfn.VAR.P(OFFSET(E481,-$C$3+1,0):E481/OFFSET(E480,-$C$3+1,0):E480),$C$4*L480+$C$5*(1-$C$4)*(E481/E480-1)^2+(1-$C$4)*(1-$C$5)*$C$6))</f>
        <v>4.0999999999999999E-4</v>
      </c>
      <c r="M481" s="30">
        <f t="array" aca="1" ref="M481" ca="1">IF(ROW()-ROW($C$14)&gt;=$C$3,_xlfn.VAR.P(OFFSET(D481,-$C$3+1,0):D481/OFFSET(D480,-$C$3+1,0):D480)*H481^2,"")</f>
        <v>5.0671967128694834E-5</v>
      </c>
      <c r="N481" s="17">
        <f t="shared" ca="1" si="126"/>
        <v>3.5932803287130514E-4</v>
      </c>
      <c r="O481" s="18">
        <f t="shared" ca="1" si="127"/>
        <v>4.4098133520795724E-2</v>
      </c>
      <c r="P481" s="18">
        <f t="shared" ca="1" si="129"/>
        <v>-2.3990630560784876E-2</v>
      </c>
      <c r="Q481" s="18">
        <f t="shared" ca="1" si="128"/>
        <v>-9.3928780983684231E-3</v>
      </c>
      <c r="R481" s="39"/>
      <c r="V481" s="29">
        <v>41481</v>
      </c>
      <c r="W481" s="19">
        <f t="shared" ca="1" si="133"/>
        <v>-2.9326635172000848E-2</v>
      </c>
      <c r="X481" s="17">
        <f t="shared" si="134"/>
        <v>-2.3990630560784876E-2</v>
      </c>
    </row>
    <row r="482" spans="3:24">
      <c r="C482" s="29">
        <v>41484</v>
      </c>
      <c r="D482" s="19">
        <f ca="1">VLOOKUP(C482,MarketData!$B$7:$C$5000,2)</f>
        <v>1128.45</v>
      </c>
      <c r="E482" s="17">
        <f>VLOOKUP('Beta-GARCH'!C482,MarketData!$E$7:$F$5000,2)</f>
        <v>120.25</v>
      </c>
      <c r="F482" s="17">
        <f t="shared" ca="1" si="130"/>
        <v>144.9928046461429</v>
      </c>
      <c r="G482" s="17">
        <f t="shared" si="131"/>
        <v>168.96164588904472</v>
      </c>
      <c r="H482" s="18">
        <f t="array" aca="1" ref="H482" ca="1">IF(ROW()-ROW($C$14)&gt;=$C$3,IF($C$8,_xlfn.COVARIANCE.P(OFFSET(E482,-$C$3+1,0):E482/OFFSET(E481,-$C$3+1,0):E481,OFFSET(D482,-$C$3+1,0):D482/OFFSET(D481,-$C$3+1,0):D481)/_xlfn.VAR.P(OFFSET(D482,-$C$3+1,0):D482/OFFSET(D481,-$C$3+1,0):D481),$C$9),"")</f>
        <v>0.51040400323806412</v>
      </c>
      <c r="I482" s="19">
        <f t="array" aca="1" ref="I482" ca="1">IF(ROW()-ROW($C$14)&gt;=$C$3,_xlfn.VAR.P(OFFSET(E482,-$C$3+1,0):E482/OFFSET(E481,-$C$3+1,0):E481),"")</f>
        <v>2.5231647550499756E-4</v>
      </c>
      <c r="J482" s="19">
        <f t="array" aca="1" ref="J482" ca="1">IF(ROW()-ROW($C$14)&gt;=$C$3,_xlfn.VAR.P(OFFSET(D482,-$C$3+1,0):D482/OFFSET(D481,-$C$3+1,0):D481),"")</f>
        <v>2.091439672532815E-4</v>
      </c>
      <c r="K482" s="19">
        <f t="shared" ca="1" si="132"/>
        <v>0.42307153318274354</v>
      </c>
      <c r="L482" s="46">
        <f t="array" aca="1" ref="L482" ca="1">IF(ROW()-ROW($C$14)&lt;$C$3,"",IF(L481="",_xlfn.VAR.P(OFFSET(E482,-$C$3+1,0):E482/OFFSET(E481,-$C$3+1,0):E481),$C$4*L481+$C$5*(1-$C$4)*(E482/E481-1)^2+(1-$C$4)*(1-$C$5)*$C$6))</f>
        <v>4.0999999999999999E-4</v>
      </c>
      <c r="M482" s="30">
        <f t="array" aca="1" ref="M482" ca="1">IF(ROW()-ROW($C$14)&gt;=$C$3,_xlfn.VAR.P(OFFSET(D482,-$C$3+1,0):D482/OFFSET(D481,-$C$3+1,0):D481)*H482^2,"")</f>
        <v>5.4484564755559215E-5</v>
      </c>
      <c r="N482" s="17">
        <f t="shared" ca="1" si="126"/>
        <v>3.5551543524444079E-4</v>
      </c>
      <c r="O482" s="18">
        <f t="shared" ca="1" si="127"/>
        <v>4.3863561234277919E-2</v>
      </c>
      <c r="P482" s="18">
        <f t="shared" ca="1" si="129"/>
        <v>-3.4058945040709165E-2</v>
      </c>
      <c r="Q482" s="18">
        <f t="shared" ca="1" si="128"/>
        <v>-1.7173182042215865E-2</v>
      </c>
      <c r="R482" s="39"/>
      <c r="V482" s="29">
        <v>41484</v>
      </c>
      <c r="W482" s="19">
        <f t="shared" ca="1" si="133"/>
        <v>-3.3083131972649116E-2</v>
      </c>
      <c r="X482" s="17">
        <f t="shared" si="134"/>
        <v>-3.4058945040709165E-2</v>
      </c>
    </row>
    <row r="483" spans="3:24">
      <c r="C483" s="29">
        <v>41485</v>
      </c>
      <c r="D483" s="19">
        <f ca="1">VLOOKUP(C483,MarketData!$B$7:$C$5000,2)</f>
        <v>1148.53</v>
      </c>
      <c r="E483" s="17">
        <f>VLOOKUP('Beta-GARCH'!C483,MarketData!$E$7:$F$5000,2)</f>
        <v>122.589996</v>
      </c>
      <c r="F483" s="17">
        <f t="shared" ca="1" si="130"/>
        <v>147.57285295780451</v>
      </c>
      <c r="G483" s="17">
        <f t="shared" si="131"/>
        <v>172.24954256708034</v>
      </c>
      <c r="H483" s="18">
        <f t="array" aca="1" ref="H483" ca="1">IF(ROW()-ROW($C$14)&gt;=$C$3,IF($C$8,_xlfn.COVARIANCE.P(OFFSET(E483,-$C$3+1,0):E483/OFFSET(E482,-$C$3+1,0):E482,OFFSET(D483,-$C$3+1,0):D483/OFFSET(D482,-$C$3+1,0):D482)/_xlfn.VAR.P(OFFSET(D483,-$C$3+1,0):D483/OFFSET(D482,-$C$3+1,0):D482),$C$9),"")</f>
        <v>0.50835232201673675</v>
      </c>
      <c r="I483" s="19">
        <f t="array" aca="1" ref="I483" ca="1">IF(ROW()-ROW($C$14)&gt;=$C$3,_xlfn.VAR.P(OFFSET(E483,-$C$3+1,0):E483/OFFSET(E482,-$C$3+1,0):E482),"")</f>
        <v>2.514107335448325E-4</v>
      </c>
      <c r="J483" s="19">
        <f t="array" aca="1" ref="J483" ca="1">IF(ROW()-ROW($C$14)&gt;=$C$3,_xlfn.VAR.P(OFFSET(D483,-$C$3+1,0):D483/OFFSET(D482,-$C$3+1,0):D482),"")</f>
        <v>2.0862859901410731E-4</v>
      </c>
      <c r="K483" s="19">
        <f t="shared" ca="1" si="132"/>
        <v>0.42184687683196181</v>
      </c>
      <c r="L483" s="46">
        <f t="array" aca="1" ref="L483" ca="1">IF(ROW()-ROW($C$14)&lt;$C$3,"",IF(L482="",_xlfn.VAR.P(OFFSET(E483,-$C$3+1,0):E483/OFFSET(E482,-$C$3+1,0):E482),$C$4*L482+$C$5*(1-$C$4)*(E483/E482-1)^2+(1-$C$4)*(1-$C$5)*$C$6))</f>
        <v>4.0999999999999999E-4</v>
      </c>
      <c r="M483" s="30">
        <f t="array" aca="1" ref="M483" ca="1">IF(ROW()-ROW($C$14)&gt;=$C$3,_xlfn.VAR.P(OFFSET(D483,-$C$3+1,0):D483/OFFSET(D482,-$C$3+1,0):D482)*H483^2,"")</f>
        <v>5.3914237193145888E-5</v>
      </c>
      <c r="N483" s="17">
        <f t="shared" ref="N483:N546" ca="1" si="135">IF(M483="","",L483-M483)</f>
        <v>3.560857628068541E-4</v>
      </c>
      <c r="O483" s="18">
        <f t="shared" ref="O483:O546" ca="1" si="136">IF(N483="","",_xlfn.NORM.INV(1-$C$10,0,1)*$C$7*SQRT(N483))</f>
        <v>4.389873069591136E-2</v>
      </c>
      <c r="P483" s="18">
        <f t="shared" ca="1" si="129"/>
        <v>1.9459426195426177E-2</v>
      </c>
      <c r="Q483" s="18">
        <f t="shared" ref="Q483:Q546" ca="1" si="137">IF(P483="","",P483-H483*$C$7*(D483/D482-1))</f>
        <v>1.0413642486714187E-2</v>
      </c>
      <c r="R483" s="39"/>
      <c r="V483" s="29">
        <v>41485</v>
      </c>
      <c r="W483" s="19">
        <f t="shared" ca="1" si="133"/>
        <v>1.7794319641986744E-2</v>
      </c>
      <c r="X483" s="17">
        <f t="shared" si="134"/>
        <v>1.9459426195426177E-2</v>
      </c>
    </row>
    <row r="484" spans="3:24">
      <c r="C484" s="29">
        <v>41486</v>
      </c>
      <c r="D484" s="19">
        <f ca="1">VLOOKUP(C484,MarketData!$B$7:$C$5000,2)</f>
        <v>1131.7</v>
      </c>
      <c r="E484" s="17">
        <f>VLOOKUP('Beta-GARCH'!C484,MarketData!$E$7:$F$5000,2)</f>
        <v>121.900002</v>
      </c>
      <c r="F484" s="17">
        <f t="shared" ca="1" si="130"/>
        <v>145.41039214678534</v>
      </c>
      <c r="G484" s="17">
        <f t="shared" si="131"/>
        <v>171.28004134551225</v>
      </c>
      <c r="H484" s="18">
        <f t="array" aca="1" ref="H484" ca="1">IF(ROW()-ROW($C$14)&gt;=$C$3,IF($C$8,_xlfn.COVARIANCE.P(OFFSET(E484,-$C$3+1,0):E484/OFFSET(E483,-$C$3+1,0):E483,OFFSET(D484,-$C$3+1,0):D484/OFFSET(D483,-$C$3+1,0):D483)/_xlfn.VAR.P(OFFSET(D484,-$C$3+1,0):D484/OFFSET(D483,-$C$3+1,0):D483),$C$9),"")</f>
        <v>0.50663242350769044</v>
      </c>
      <c r="I484" s="19">
        <f t="array" aca="1" ref="I484" ca="1">IF(ROW()-ROW($C$14)&gt;=$C$3,_xlfn.VAR.P(OFFSET(E484,-$C$3+1,0):E484/OFFSET(E483,-$C$3+1,0):E483),"")</f>
        <v>2.5086205108012415E-4</v>
      </c>
      <c r="J484" s="19">
        <f t="array" aca="1" ref="J484" ca="1">IF(ROW()-ROW($C$14)&gt;=$C$3,_xlfn.VAR.P(OFFSET(D484,-$C$3+1,0):D484/OFFSET(D483,-$C$3+1,0):D483),"")</f>
        <v>2.0814664065576673E-4</v>
      </c>
      <c r="K484" s="19">
        <f t="shared" ca="1" si="132"/>
        <v>0.42036584069359306</v>
      </c>
      <c r="L484" s="46">
        <f t="array" aca="1" ref="L484" ca="1">IF(ROW()-ROW($C$14)&lt;$C$3,"",IF(L483="",_xlfn.VAR.P(OFFSET(E484,-$C$3+1,0):E484/OFFSET(E483,-$C$3+1,0):E483),$C$4*L483+$C$5*(1-$C$4)*(E484/E483-1)^2+(1-$C$4)*(1-$C$5)*$C$6))</f>
        <v>4.0999999999999999E-4</v>
      </c>
      <c r="M484" s="30">
        <f t="array" aca="1" ref="M484" ca="1">IF(ROW()-ROW($C$14)&gt;=$C$3,_xlfn.VAR.P(OFFSET(D484,-$C$3+1,0):D484/OFFSET(D483,-$C$3+1,0):D483)*H484^2,"")</f>
        <v>5.3426333007705442E-5</v>
      </c>
      <c r="N484" s="17">
        <f t="shared" ca="1" si="135"/>
        <v>3.5657366699229457E-4</v>
      </c>
      <c r="O484" s="18">
        <f t="shared" ca="1" si="136"/>
        <v>4.3928795142323486E-2</v>
      </c>
      <c r="P484" s="18">
        <f t="shared" ca="1" si="129"/>
        <v>-5.6284690636583257E-3</v>
      </c>
      <c r="Q484" s="18">
        <f t="shared" ca="1" si="137"/>
        <v>1.7954760554368615E-3</v>
      </c>
      <c r="R484" s="39"/>
      <c r="V484" s="29">
        <v>41486</v>
      </c>
      <c r="W484" s="19">
        <f t="shared" ca="1" si="133"/>
        <v>-1.4653513621759928E-2</v>
      </c>
      <c r="X484" s="17">
        <f t="shared" si="134"/>
        <v>-5.6284690636583257E-3</v>
      </c>
    </row>
    <row r="485" spans="3:24">
      <c r="C485" s="29">
        <v>41487</v>
      </c>
      <c r="D485" s="19">
        <f ca="1">VLOOKUP(C485,MarketData!$B$7:$C$5000,2)</f>
        <v>1163.3900000000001</v>
      </c>
      <c r="E485" s="17">
        <f>VLOOKUP('Beta-GARCH'!C485,MarketData!$E$7:$F$5000,2)</f>
        <v>126.239998</v>
      </c>
      <c r="F485" s="17">
        <f t="shared" ca="1" si="130"/>
        <v>149.48219149920351</v>
      </c>
      <c r="G485" s="17">
        <f t="shared" si="131"/>
        <v>177.37811092814735</v>
      </c>
      <c r="H485" s="18">
        <f t="array" aca="1" ref="H485" ca="1">IF(ROW()-ROW($C$14)&gt;=$C$3,IF($C$8,_xlfn.COVARIANCE.P(OFFSET(E485,-$C$3+1,0):E485/OFFSET(E484,-$C$3+1,0):E484,OFFSET(D485,-$C$3+1,0):D485/OFFSET(D484,-$C$3+1,0):D484)/_xlfn.VAR.P(OFFSET(D485,-$C$3+1,0):D485/OFFSET(D484,-$C$3+1,0):D484),$C$9),"")</f>
        <v>0.51472391330073286</v>
      </c>
      <c r="I485" s="19">
        <f t="array" aca="1" ref="I485" ca="1">IF(ROW()-ROW($C$14)&gt;=$C$3,_xlfn.VAR.P(OFFSET(E485,-$C$3+1,0):E485/OFFSET(E484,-$C$3+1,0):E484),"")</f>
        <v>2.5385159650191484E-4</v>
      </c>
      <c r="J485" s="19">
        <f t="array" aca="1" ref="J485" ca="1">IF(ROW()-ROW($C$14)&gt;=$C$3,_xlfn.VAR.P(OFFSET(D485,-$C$3+1,0):D485/OFFSET(D484,-$C$3+1,0):D484),"")</f>
        <v>2.1069222527966822E-4</v>
      </c>
      <c r="K485" s="19">
        <f t="shared" ca="1" si="132"/>
        <v>0.42721152118959543</v>
      </c>
      <c r="L485" s="46">
        <f t="array" aca="1" ref="L485" ca="1">IF(ROW()-ROW($C$14)&lt;$C$3,"",IF(L484="",_xlfn.VAR.P(OFFSET(E485,-$C$3+1,0):E485/OFFSET(E484,-$C$3+1,0):E484),$C$4*L484+$C$5*(1-$C$4)*(E485/E484-1)^2+(1-$C$4)*(1-$C$5)*$C$6))</f>
        <v>4.0999999999999999E-4</v>
      </c>
      <c r="M485" s="30">
        <f t="array" aca="1" ref="M485" ca="1">IF(ROW()-ROW($C$14)&gt;=$C$3,_xlfn.VAR.P(OFFSET(D485,-$C$3+1,0):D485/OFFSET(D484,-$C$3+1,0):D484)*H485^2,"")</f>
        <v>5.5820947108905975E-5</v>
      </c>
      <c r="N485" s="17">
        <f t="shared" ca="1" si="135"/>
        <v>3.54179052891094E-4</v>
      </c>
      <c r="O485" s="18">
        <f t="shared" ca="1" si="136"/>
        <v>4.3781042060889917E-2</v>
      </c>
      <c r="P485" s="18">
        <f t="shared" ca="1" si="129"/>
        <v>3.5602919842445901E-2</v>
      </c>
      <c r="Q485" s="18">
        <f t="shared" ca="1" si="137"/>
        <v>2.1189558693289513E-2</v>
      </c>
      <c r="R485" s="39"/>
      <c r="V485" s="29">
        <v>41487</v>
      </c>
      <c r="W485" s="19">
        <f t="shared" ca="1" si="133"/>
        <v>2.8002120703366717E-2</v>
      </c>
      <c r="X485" s="17">
        <f t="shared" si="134"/>
        <v>3.5602919842445901E-2</v>
      </c>
    </row>
    <row r="486" spans="3:24">
      <c r="C486" s="29">
        <v>41488</v>
      </c>
      <c r="D486" s="19">
        <f ca="1">VLOOKUP(C486,MarketData!$B$7:$C$5000,2)</f>
        <v>1196.17</v>
      </c>
      <c r="E486" s="17">
        <f>VLOOKUP('Beta-GARCH'!C486,MarketData!$E$7:$F$5000,2)</f>
        <v>134.33000200000001</v>
      </c>
      <c r="F486" s="17">
        <f t="shared" ca="1" si="130"/>
        <v>153.69404327491404</v>
      </c>
      <c r="G486" s="17">
        <f t="shared" si="131"/>
        <v>188.74526594759814</v>
      </c>
      <c r="H486" s="18">
        <f t="array" aca="1" ref="H486" ca="1">IF(ROW()-ROW($C$14)&gt;=$C$3,IF($C$8,_xlfn.COVARIANCE.P(OFFSET(E486,-$C$3+1,0):E486/OFFSET(E485,-$C$3+1,0):E485,OFFSET(D486,-$C$3+1,0):D486/OFFSET(D485,-$C$3+1,0):D485)/_xlfn.VAR.P(OFFSET(D486,-$C$3+1,0):D486/OFFSET(D485,-$C$3+1,0):D485),$C$9),"")</f>
        <v>0.53831759833418147</v>
      </c>
      <c r="I486" s="19">
        <f t="array" aca="1" ref="I486" ca="1">IF(ROW()-ROW($C$14)&gt;=$C$3,_xlfn.VAR.P(OFFSET(E486,-$C$3+1,0):E486/OFFSET(E485,-$C$3+1,0):E485),"")</f>
        <v>2.6861650879719996E-4</v>
      </c>
      <c r="J486" s="19">
        <f t="array" aca="1" ref="J486" ca="1">IF(ROW()-ROW($C$14)&gt;=$C$3,_xlfn.VAR.P(OFFSET(D486,-$C$3+1,0):D486/OFFSET(D485,-$C$3+1,0):D485),"")</f>
        <v>2.1214051503879618E-4</v>
      </c>
      <c r="K486" s="19">
        <f t="shared" ca="1" si="132"/>
        <v>0.42513758024931736</v>
      </c>
      <c r="L486" s="46">
        <f t="array" aca="1" ref="L486" ca="1">IF(ROW()-ROW($C$14)&lt;$C$3,"",IF(L485="",_xlfn.VAR.P(OFFSET(E486,-$C$3+1,0):E486/OFFSET(E485,-$C$3+1,0):E485),$C$4*L485+$C$5*(1-$C$4)*(E486/E485-1)^2+(1-$C$4)*(1-$C$5)*$C$6))</f>
        <v>4.0999999999999999E-4</v>
      </c>
      <c r="M486" s="30">
        <f t="array" aca="1" ref="M486" ca="1">IF(ROW()-ROW($C$14)&gt;=$C$3,_xlfn.VAR.P(OFFSET(D486,-$C$3+1,0):D486/OFFSET(D485,-$C$3+1,0):D485)*H486^2,"")</f>
        <v>6.147531664345476E-5</v>
      </c>
      <c r="N486" s="17">
        <f t="shared" ca="1" si="135"/>
        <v>3.4852468335654525E-4</v>
      </c>
      <c r="O486" s="18">
        <f t="shared" ca="1" si="136"/>
        <v>4.3430159946081993E-2</v>
      </c>
      <c r="P486" s="18">
        <f t="shared" ca="1" si="129"/>
        <v>6.4084316604631208E-2</v>
      </c>
      <c r="Q486" s="18">
        <f t="shared" ca="1" si="137"/>
        <v>4.8916530330557671E-2</v>
      </c>
      <c r="R486" s="39"/>
      <c r="V486" s="29">
        <v>41488</v>
      </c>
      <c r="W486" s="19">
        <f t="shared" ca="1" si="133"/>
        <v>2.8176277946346362E-2</v>
      </c>
      <c r="X486" s="17">
        <f t="shared" si="134"/>
        <v>6.4084316604631208E-2</v>
      </c>
    </row>
    <row r="487" spans="3:24">
      <c r="C487" s="29">
        <v>41491</v>
      </c>
      <c r="D487" s="19">
        <f ca="1">VLOOKUP(C487,MarketData!$B$7:$C$5000,2)</f>
        <v>1184.74</v>
      </c>
      <c r="E487" s="17">
        <f>VLOOKUP('Beta-GARCH'!C487,MarketData!$E$7:$F$5000,2)</f>
        <v>129.509995</v>
      </c>
      <c r="F487" s="17">
        <f t="shared" ca="1" si="130"/>
        <v>152.22542015727001</v>
      </c>
      <c r="G487" s="17">
        <f t="shared" si="131"/>
        <v>181.97273941190818</v>
      </c>
      <c r="H487" s="18">
        <f t="array" aca="1" ref="H487" ca="1">IF(ROW()-ROW($C$14)&gt;=$C$3,IF($C$8,_xlfn.COVARIANCE.P(OFFSET(E487,-$C$3+1,0):E487/OFFSET(E486,-$C$3+1,0):E486,OFFSET(D487,-$C$3+1,0):D487/OFFSET(D486,-$C$3+1,0):D486)/_xlfn.VAR.P(OFFSET(D487,-$C$3+1,0):D487/OFFSET(D486,-$C$3+1,0):D486),$C$9),"")</f>
        <v>0.54270782893743164</v>
      </c>
      <c r="I487" s="19">
        <f t="array" aca="1" ref="I487" ca="1">IF(ROW()-ROW($C$14)&gt;=$C$3,_xlfn.VAR.P(OFFSET(E487,-$C$3+1,0):E487/OFFSET(E486,-$C$3+1,0):E486),"")</f>
        <v>2.7292846647447566E-4</v>
      </c>
      <c r="J487" s="19">
        <f t="array" aca="1" ref="J487" ca="1">IF(ROW()-ROW($C$14)&gt;=$C$3,_xlfn.VAR.P(OFFSET(D487,-$C$3+1,0):D487/OFFSET(D486,-$C$3+1,0):D486),"")</f>
        <v>2.1230323938185351E-4</v>
      </c>
      <c r="K487" s="19">
        <f t="shared" ca="1" si="132"/>
        <v>0.42215688092060866</v>
      </c>
      <c r="L487" s="46">
        <f t="array" aca="1" ref="L487" ca="1">IF(ROW()-ROW($C$14)&lt;$C$3,"",IF(L486="",_xlfn.VAR.P(OFFSET(E487,-$C$3+1,0):E487/OFFSET(E486,-$C$3+1,0):E486),$C$4*L486+$C$5*(1-$C$4)*(E487/E486-1)^2+(1-$C$4)*(1-$C$5)*$C$6))</f>
        <v>4.0999999999999999E-4</v>
      </c>
      <c r="M487" s="30">
        <f t="array" aca="1" ref="M487" ca="1">IF(ROW()-ROW($C$14)&gt;=$C$3,_xlfn.VAR.P(OFFSET(D487,-$C$3+1,0):D487/OFFSET(D486,-$C$3+1,0):D486)*H487^2,"")</f>
        <v>6.2530052606280876E-5</v>
      </c>
      <c r="N487" s="17">
        <f t="shared" ca="1" si="135"/>
        <v>3.4746994739371913E-4</v>
      </c>
      <c r="O487" s="18">
        <f t="shared" ca="1" si="136"/>
        <v>4.3364394072312518E-2</v>
      </c>
      <c r="P487" s="18">
        <f t="shared" ca="1" si="129"/>
        <v>-3.5881835243328664E-2</v>
      </c>
      <c r="Q487" s="18">
        <f t="shared" ca="1" si="137"/>
        <v>-3.0695991688687724E-2</v>
      </c>
      <c r="R487" s="39"/>
      <c r="V487" s="29">
        <v>41491</v>
      </c>
      <c r="W487" s="19">
        <f t="shared" ca="1" si="133"/>
        <v>-9.5554979643361904E-3</v>
      </c>
      <c r="X487" s="17">
        <f t="shared" si="134"/>
        <v>-3.5881835243328664E-2</v>
      </c>
    </row>
    <row r="488" spans="3:24">
      <c r="C488" s="29">
        <v>41492</v>
      </c>
      <c r="D488" s="19">
        <f ca="1">VLOOKUP(C488,MarketData!$B$7:$C$5000,2)</f>
        <v>1193.6600000000001</v>
      </c>
      <c r="E488" s="17">
        <f>VLOOKUP('Beta-GARCH'!C488,MarketData!$E$7:$F$5000,2)</f>
        <v>129.699997</v>
      </c>
      <c r="F488" s="17">
        <f t="shared" ca="1" si="130"/>
        <v>153.37153723595634</v>
      </c>
      <c r="G488" s="17">
        <f t="shared" si="131"/>
        <v>182.23970864801802</v>
      </c>
      <c r="H488" s="18">
        <f t="array" aca="1" ref="H488" ca="1">IF(ROW()-ROW($C$14)&gt;=$C$3,IF($C$8,_xlfn.COVARIANCE.P(OFFSET(E488,-$C$3+1,0):E488/OFFSET(E487,-$C$3+1,0):E487,OFFSET(D488,-$C$3+1,0):D488/OFFSET(D487,-$C$3+1,0):D487)/_xlfn.VAR.P(OFFSET(D488,-$C$3+1,0):D488/OFFSET(D487,-$C$3+1,0):D487),$C$9),"")</f>
        <v>0.53790249527113865</v>
      </c>
      <c r="I488" s="19">
        <f t="array" aca="1" ref="I488" ca="1">IF(ROW()-ROW($C$14)&gt;=$C$3,_xlfn.VAR.P(OFFSET(E488,-$C$3+1,0):E488/OFFSET(E487,-$C$3+1,0):E487),"")</f>
        <v>2.7056594566781902E-4</v>
      </c>
      <c r="J488" s="19">
        <f t="array" aca="1" ref="J488" ca="1">IF(ROW()-ROW($C$14)&gt;=$C$3,_xlfn.VAR.P(OFFSET(D488,-$C$3+1,0):D488/OFFSET(D487,-$C$3+1,0):D487),"")</f>
        <v>2.1163904400168769E-4</v>
      </c>
      <c r="K488" s="19">
        <f t="shared" ca="1" si="132"/>
        <v>0.42075202621793334</v>
      </c>
      <c r="L488" s="46">
        <f t="array" aca="1" ref="L488" ca="1">IF(ROW()-ROW($C$14)&lt;$C$3,"",IF(L487="",_xlfn.VAR.P(OFFSET(E488,-$C$3+1,0):E488/OFFSET(E487,-$C$3+1,0):E487),$C$4*L487+$C$5*(1-$C$4)*(E488/E487-1)^2+(1-$C$4)*(1-$C$5)*$C$6))</f>
        <v>4.0999999999999999E-4</v>
      </c>
      <c r="M488" s="30">
        <f t="array" aca="1" ref="M488" ca="1">IF(ROW()-ROW($C$14)&gt;=$C$3,_xlfn.VAR.P(OFFSET(D488,-$C$3+1,0):D488/OFFSET(D487,-$C$3+1,0):D487)*H488^2,"")</f>
        <v>6.1235449335133709E-5</v>
      </c>
      <c r="N488" s="17">
        <f t="shared" ca="1" si="135"/>
        <v>3.487645506648663E-4</v>
      </c>
      <c r="O488" s="18">
        <f t="shared" ca="1" si="136"/>
        <v>4.3445102479938512E-2</v>
      </c>
      <c r="P488" s="18">
        <f t="shared" ca="1" si="129"/>
        <v>1.4670836795260822E-3</v>
      </c>
      <c r="Q488" s="18">
        <f t="shared" ca="1" si="137"/>
        <v>-2.5828262229154316E-3</v>
      </c>
      <c r="R488" s="39"/>
      <c r="V488" s="29">
        <v>41492</v>
      </c>
      <c r="W488" s="19">
        <f t="shared" ca="1" si="133"/>
        <v>7.5290781099650594E-3</v>
      </c>
      <c r="X488" s="17">
        <f t="shared" si="134"/>
        <v>1.4670836795260822E-3</v>
      </c>
    </row>
    <row r="489" spans="3:24">
      <c r="C489" s="29">
        <v>41493</v>
      </c>
      <c r="D489" s="19">
        <f ca="1">VLOOKUP(C489,MarketData!$B$7:$C$5000,2)</f>
        <v>1155.26</v>
      </c>
      <c r="E489" s="17">
        <f>VLOOKUP('Beta-GARCH'!C489,MarketData!$E$7:$F$5000,2)</f>
        <v>127.55999799999999</v>
      </c>
      <c r="F489" s="17">
        <f t="shared" ca="1" si="130"/>
        <v>148.43758030528869</v>
      </c>
      <c r="G489" s="17">
        <f t="shared" si="131"/>
        <v>179.23282504518303</v>
      </c>
      <c r="H489" s="18">
        <f t="array" aca="1" ref="H489" ca="1">IF(ROW()-ROW($C$14)&gt;=$C$3,IF($C$8,_xlfn.COVARIANCE.P(OFFSET(E489,-$C$3+1,0):E489/OFFSET(E488,-$C$3+1,0):E488,OFFSET(D489,-$C$3+1,0):D489/OFFSET(D488,-$C$3+1,0):D488)/_xlfn.VAR.P(OFFSET(D489,-$C$3+1,0):D489/OFFSET(D488,-$C$3+1,0):D488),$C$9),"")</f>
        <v>0.53941171453086001</v>
      </c>
      <c r="I489" s="19">
        <f t="array" aca="1" ref="I489" ca="1">IF(ROW()-ROW($C$14)&gt;=$C$3,_xlfn.VAR.P(OFFSET(E489,-$C$3+1,0):E489/OFFSET(E488,-$C$3+1,0):E488),"")</f>
        <v>2.7153099876581991E-4</v>
      </c>
      <c r="J489" s="19">
        <f t="array" aca="1" ref="J489" ca="1">IF(ROW()-ROW($C$14)&gt;=$C$3,_xlfn.VAR.P(OFFSET(D489,-$C$3+1,0):D489/OFFSET(D488,-$C$3+1,0):D488),"")</f>
        <v>2.1616120571012044E-4</v>
      </c>
      <c r="K489" s="19">
        <f t="shared" ca="1" si="132"/>
        <v>0.42941648326390458</v>
      </c>
      <c r="L489" s="46">
        <f t="array" aca="1" ref="L489" ca="1">IF(ROW()-ROW($C$14)&lt;$C$3,"",IF(L488="",_xlfn.VAR.P(OFFSET(E489,-$C$3+1,0):E489/OFFSET(E488,-$C$3+1,0):E488),$C$4*L488+$C$5*(1-$C$4)*(E489/E488-1)^2+(1-$C$4)*(1-$C$5)*$C$6))</f>
        <v>4.0999999999999999E-4</v>
      </c>
      <c r="M489" s="30">
        <f t="array" aca="1" ref="M489" ca="1">IF(ROW()-ROW($C$14)&gt;=$C$3,_xlfn.VAR.P(OFFSET(D489,-$C$3+1,0):D489/OFFSET(D488,-$C$3+1,0):D488)*H489^2,"")</f>
        <v>6.2895344738080557E-5</v>
      </c>
      <c r="N489" s="17">
        <f t="shared" ca="1" si="135"/>
        <v>3.4710465526191942E-4</v>
      </c>
      <c r="O489" s="18">
        <f t="shared" ca="1" si="136"/>
        <v>4.3341593773245327E-2</v>
      </c>
      <c r="P489" s="18">
        <f t="shared" ca="1" si="129"/>
        <v>-1.6499607166529096E-2</v>
      </c>
      <c r="Q489" s="18">
        <f t="shared" ca="1" si="137"/>
        <v>8.5324861986322068E-4</v>
      </c>
      <c r="R489" s="39"/>
      <c r="V489" s="29">
        <v>41493</v>
      </c>
      <c r="W489" s="19">
        <f t="shared" ca="1" si="133"/>
        <v>-3.2169964646549309E-2</v>
      </c>
      <c r="X489" s="17">
        <f t="shared" si="134"/>
        <v>-1.6499607166529096E-2</v>
      </c>
    </row>
    <row r="490" spans="3:24">
      <c r="C490" s="29">
        <v>41494</v>
      </c>
      <c r="D490" s="19">
        <f ca="1">VLOOKUP(C490,MarketData!$B$7:$C$5000,2)</f>
        <v>1139.5899999999999</v>
      </c>
      <c r="E490" s="17">
        <f>VLOOKUP('Beta-GARCH'!C490,MarketData!$E$7:$F$5000,2)</f>
        <v>128.029999</v>
      </c>
      <c r="F490" s="17">
        <f t="shared" ca="1" si="130"/>
        <v>146.42416610988343</v>
      </c>
      <c r="G490" s="17">
        <f t="shared" si="131"/>
        <v>179.89321708285038</v>
      </c>
      <c r="H490" s="18">
        <f t="array" aca="1" ref="H490" ca="1">IF(ROW()-ROW($C$14)&gt;=$C$3,IF($C$8,_xlfn.COVARIANCE.P(OFFSET(E490,-$C$3+1,0):E490/OFFSET(E489,-$C$3+1,0):E489,OFFSET(D490,-$C$3+1,0):D490/OFFSET(D489,-$C$3+1,0):D489)/_xlfn.VAR.P(OFFSET(D490,-$C$3+1,0):D490/OFFSET(D489,-$C$3+1,0):D489),$C$9),"")</f>
        <v>0.53590292032469677</v>
      </c>
      <c r="I490" s="19">
        <f t="array" aca="1" ref="I490" ca="1">IF(ROW()-ROW($C$14)&gt;=$C$3,_xlfn.VAR.P(OFFSET(E490,-$C$3+1,0):E490/OFFSET(E489,-$C$3+1,0):E489),"")</f>
        <v>2.7100754555956918E-4</v>
      </c>
      <c r="J490" s="19">
        <f t="array" aca="1" ref="J490" ca="1">IF(ROW()-ROW($C$14)&gt;=$C$3,_xlfn.VAR.P(OFFSET(D490,-$C$3+1,0):D490/OFFSET(D489,-$C$3+1,0):D489),"")</f>
        <v>2.1703255058885929E-4</v>
      </c>
      <c r="K490" s="19">
        <f t="shared" ca="1" si="132"/>
        <v>0.42917025585371332</v>
      </c>
      <c r="L490" s="46">
        <f t="array" aca="1" ref="L490" ca="1">IF(ROW()-ROW($C$14)&lt;$C$3,"",IF(L489="",_xlfn.VAR.P(OFFSET(E490,-$C$3+1,0):E490/OFFSET(E489,-$C$3+1,0):E489),$C$4*L489+$C$5*(1-$C$4)*(E490/E489-1)^2+(1-$C$4)*(1-$C$5)*$C$6))</f>
        <v>4.0999999999999999E-4</v>
      </c>
      <c r="M490" s="30">
        <f t="array" aca="1" ref="M490" ca="1">IF(ROW()-ROW($C$14)&gt;=$C$3,_xlfn.VAR.P(OFFSET(D490,-$C$3+1,0):D490/OFFSET(D489,-$C$3+1,0):D489)*H490^2,"")</f>
        <v>6.2329999249483863E-5</v>
      </c>
      <c r="N490" s="17">
        <f t="shared" ca="1" si="135"/>
        <v>3.4767000075051614E-4</v>
      </c>
      <c r="O490" s="18">
        <f t="shared" ca="1" si="136"/>
        <v>4.3376875647127659E-2</v>
      </c>
      <c r="P490" s="18">
        <f t="shared" ca="1" si="129"/>
        <v>3.6845485055589933E-3</v>
      </c>
      <c r="Q490" s="18">
        <f t="shared" ca="1" si="137"/>
        <v>1.0953560469522089E-2</v>
      </c>
      <c r="R490" s="39"/>
      <c r="V490" s="29">
        <v>41494</v>
      </c>
      <c r="W490" s="19">
        <f t="shared" ca="1" si="133"/>
        <v>-1.3564046188736745E-2</v>
      </c>
      <c r="X490" s="17">
        <f t="shared" si="134"/>
        <v>3.6845485055589933E-3</v>
      </c>
    </row>
    <row r="491" spans="3:24">
      <c r="C491" s="29">
        <v>41495</v>
      </c>
      <c r="D491" s="19">
        <f ca="1">VLOOKUP(C491,MarketData!$B$7:$C$5000,2)</f>
        <v>1140.9100000000001</v>
      </c>
      <c r="E491" s="17">
        <f>VLOOKUP('Beta-GARCH'!C491,MarketData!$E$7:$F$5000,2)</f>
        <v>127.57</v>
      </c>
      <c r="F491" s="17">
        <f t="shared" ca="1" si="130"/>
        <v>146.59377087937514</v>
      </c>
      <c r="G491" s="17">
        <f t="shared" si="131"/>
        <v>179.24687871987894</v>
      </c>
      <c r="H491" s="18">
        <f t="array" aca="1" ref="H491" ca="1">IF(ROW()-ROW($C$14)&gt;=$C$3,IF($C$8,_xlfn.COVARIANCE.P(OFFSET(E491,-$C$3+1,0):E491/OFFSET(E490,-$C$3+1,0):E490,OFFSET(D491,-$C$3+1,0):D491/OFFSET(D490,-$C$3+1,0):D490)/_xlfn.VAR.P(OFFSET(D491,-$C$3+1,0):D491/OFFSET(D490,-$C$3+1,0):D490),$C$9),"")</f>
        <v>0.53719127777341136</v>
      </c>
      <c r="I491" s="19">
        <f t="array" aca="1" ref="I491" ca="1">IF(ROW()-ROW($C$14)&gt;=$C$3,_xlfn.VAR.P(OFFSET(E491,-$C$3+1,0):E491/OFFSET(E490,-$C$3+1,0):E490),"")</f>
        <v>2.7113841253363326E-4</v>
      </c>
      <c r="J491" s="19">
        <f t="array" aca="1" ref="J491" ca="1">IF(ROW()-ROW($C$14)&gt;=$C$3,_xlfn.VAR.P(OFFSET(D491,-$C$3+1,0):D491/OFFSET(D490,-$C$3+1,0):D490),"")</f>
        <v>2.1657746966806371E-4</v>
      </c>
      <c r="K491" s="19">
        <f t="shared" ca="1" si="132"/>
        <v>0.42909275222479809</v>
      </c>
      <c r="L491" s="46">
        <f t="array" aca="1" ref="L491" ca="1">IF(ROW()-ROW($C$14)&lt;$C$3,"",IF(L490="",_xlfn.VAR.P(OFFSET(E491,-$C$3+1,0):E491/OFFSET(E490,-$C$3+1,0):E490),$C$4*L490+$C$5*(1-$C$4)*(E491/E490-1)^2+(1-$C$4)*(1-$C$5)*$C$6))</f>
        <v>4.0999999999999999E-4</v>
      </c>
      <c r="M491" s="30">
        <f t="array" aca="1" ref="M491" ca="1">IF(ROW()-ROW($C$14)&gt;=$C$3,_xlfn.VAR.P(OFFSET(D491,-$C$3+1,0):D491/OFFSET(D490,-$C$3+1,0):D490)*H491^2,"")</f>
        <v>6.249872828859585E-5</v>
      </c>
      <c r="N491" s="17">
        <f t="shared" ca="1" si="135"/>
        <v>3.4750127171140414E-4</v>
      </c>
      <c r="O491" s="18">
        <f t="shared" ca="1" si="136"/>
        <v>4.3366348672204916E-2</v>
      </c>
      <c r="P491" s="18">
        <f t="shared" ca="1" si="129"/>
        <v>-3.5929001296017837E-3</v>
      </c>
      <c r="Q491" s="18">
        <f t="shared" ca="1" si="137"/>
        <v>-4.2151348689913873E-3</v>
      </c>
      <c r="R491" s="39"/>
      <c r="V491" s="29">
        <v>41495</v>
      </c>
      <c r="W491" s="19">
        <f t="shared" ca="1" si="133"/>
        <v>1.1583113224933328E-3</v>
      </c>
      <c r="X491" s="17">
        <f t="shared" si="134"/>
        <v>-3.5929001296017837E-3</v>
      </c>
    </row>
    <row r="492" spans="3:24">
      <c r="C492" s="29">
        <v>41498</v>
      </c>
      <c r="D492" s="19">
        <f ca="1">VLOOKUP(C492,MarketData!$B$7:$C$5000,2)</f>
        <v>1134.6199999999999</v>
      </c>
      <c r="E492" s="17">
        <f>VLOOKUP('Beta-GARCH'!C492,MarketData!$E$7:$F$5000,2)</f>
        <v>128.320007</v>
      </c>
      <c r="F492" s="17">
        <f t="shared" ca="1" si="130"/>
        <v>145.78557845505483</v>
      </c>
      <c r="G492" s="17">
        <f t="shared" si="131"/>
        <v>180.30070339470893</v>
      </c>
      <c r="H492" s="18">
        <f t="array" aca="1" ref="H492" ca="1">IF(ROW()-ROW($C$14)&gt;=$C$3,IF($C$8,_xlfn.COVARIANCE.P(OFFSET(E492,-$C$3+1,0):E492/OFFSET(E491,-$C$3+1,0):E491,OFFSET(D492,-$C$3+1,0):D492/OFFSET(D491,-$C$3+1,0):D491)/_xlfn.VAR.P(OFFSET(D492,-$C$3+1,0):D492/OFFSET(D491,-$C$3+1,0):D491),$C$9),"")</f>
        <v>0.53612320106224409</v>
      </c>
      <c r="I492" s="19">
        <f t="array" aca="1" ref="I492" ca="1">IF(ROW()-ROW($C$14)&gt;=$C$3,_xlfn.VAR.P(OFFSET(E492,-$C$3+1,0):E492/OFFSET(E491,-$C$3+1,0):E491),"")</f>
        <v>2.71177269765566E-4</v>
      </c>
      <c r="J492" s="19">
        <f t="array" aca="1" ref="J492" ca="1">IF(ROW()-ROW($C$14)&gt;=$C$3,_xlfn.VAR.P(OFFSET(D492,-$C$3+1,0):D492/OFFSET(D491,-$C$3+1,0):D491),"")</f>
        <v>2.1676819738422341E-4</v>
      </c>
      <c r="K492" s="19">
        <f t="shared" ca="1" si="132"/>
        <v>0.42855531354301984</v>
      </c>
      <c r="L492" s="46">
        <f t="array" aca="1" ref="L492" ca="1">IF(ROW()-ROW($C$14)&lt;$C$3,"",IF(L491="",_xlfn.VAR.P(OFFSET(E492,-$C$3+1,0):E492/OFFSET(E491,-$C$3+1,0):E491),$C$4*L491+$C$5*(1-$C$4)*(E492/E491-1)^2+(1-$C$4)*(1-$C$5)*$C$6))</f>
        <v>4.0999999999999999E-4</v>
      </c>
      <c r="M492" s="30">
        <f t="array" aca="1" ref="M492" ca="1">IF(ROW()-ROW($C$14)&gt;=$C$3,_xlfn.VAR.P(OFFSET(D492,-$C$3+1,0):D492/OFFSET(D491,-$C$3+1,0):D491)*H492^2,"")</f>
        <v>6.2305268235289632E-5</v>
      </c>
      <c r="N492" s="17">
        <f t="shared" ca="1" si="135"/>
        <v>3.4769473176471036E-4</v>
      </c>
      <c r="O492" s="18">
        <f t="shared" ca="1" si="136"/>
        <v>4.3378418396068437E-2</v>
      </c>
      <c r="P492" s="18">
        <f t="shared" ca="1" si="129"/>
        <v>5.8791800580073605E-3</v>
      </c>
      <c r="Q492" s="18">
        <f t="shared" ca="1" si="137"/>
        <v>8.8349039404184513E-3</v>
      </c>
      <c r="R492" s="39"/>
      <c r="V492" s="29">
        <v>41498</v>
      </c>
      <c r="W492" s="19">
        <f t="shared" ca="1" si="133"/>
        <v>-5.5131430174161222E-3</v>
      </c>
      <c r="X492" s="17">
        <f t="shared" si="134"/>
        <v>5.8791800580073605E-3</v>
      </c>
    </row>
    <row r="493" spans="3:24">
      <c r="C493" s="29">
        <v>41499</v>
      </c>
      <c r="D493" s="19">
        <f ca="1">VLOOKUP(C493,MarketData!$B$7:$C$5000,2)</f>
        <v>1157.1500000000001</v>
      </c>
      <c r="E493" s="17">
        <f>VLOOKUP('Beta-GARCH'!C493,MarketData!$E$7:$F$5000,2)</f>
        <v>130.199997</v>
      </c>
      <c r="F493" s="17">
        <f t="shared" ca="1" si="130"/>
        <v>148.68042349797</v>
      </c>
      <c r="G493" s="17">
        <f t="shared" si="131"/>
        <v>182.94225187416794</v>
      </c>
      <c r="H493" s="18">
        <f t="array" aca="1" ref="H493" ca="1">IF(ROW()-ROW($C$14)&gt;=$C$3,IF($C$8,_xlfn.COVARIANCE.P(OFFSET(E493,-$C$3+1,0):E493/OFFSET(E492,-$C$3+1,0):E492,OFFSET(D493,-$C$3+1,0):D493/OFFSET(D492,-$C$3+1,0):D492)/_xlfn.VAR.P(OFFSET(D493,-$C$3+1,0):D493/OFFSET(D492,-$C$3+1,0):D492),$C$9),"")</f>
        <v>0.55214049842082957</v>
      </c>
      <c r="I493" s="19">
        <f t="array" aca="1" ref="I493" ca="1">IF(ROW()-ROW($C$14)&gt;=$C$3,_xlfn.VAR.P(OFFSET(E493,-$C$3+1,0):E493/OFFSET(E492,-$C$3+1,0):E492),"")</f>
        <v>2.617913956524246E-4</v>
      </c>
      <c r="J493" s="19">
        <f t="array" aca="1" ref="J493" ca="1">IF(ROW()-ROW($C$14)&gt;=$C$3,_xlfn.VAR.P(OFFSET(D493,-$C$3+1,0):D493/OFFSET(D492,-$C$3+1,0):D492),"")</f>
        <v>2.1724180001119348E-4</v>
      </c>
      <c r="K493" s="19">
        <f t="shared" ca="1" si="132"/>
        <v>0.45818158170206325</v>
      </c>
      <c r="L493" s="46">
        <f t="array" aca="1" ref="L493" ca="1">IF(ROW()-ROW($C$14)&lt;$C$3,"",IF(L492="",_xlfn.VAR.P(OFFSET(E493,-$C$3+1,0):E493/OFFSET(E492,-$C$3+1,0):E492),$C$4*L492+$C$5*(1-$C$4)*(E493/E492-1)^2+(1-$C$4)*(1-$C$5)*$C$6))</f>
        <v>4.0999999999999999E-4</v>
      </c>
      <c r="M493" s="30">
        <f t="array" aca="1" ref="M493" ca="1">IF(ROW()-ROW($C$14)&gt;=$C$3,_xlfn.VAR.P(OFFSET(D493,-$C$3+1,0):D493/OFFSET(D492,-$C$3+1,0):D492)*H493^2,"")</f>
        <v>6.6228146150264813E-5</v>
      </c>
      <c r="N493" s="17">
        <f t="shared" ca="1" si="135"/>
        <v>3.4377185384973515E-4</v>
      </c>
      <c r="O493" s="18">
        <f t="shared" ca="1" si="136"/>
        <v>4.3133014981596267E-2</v>
      </c>
      <c r="P493" s="18">
        <f t="shared" ca="1" si="129"/>
        <v>1.4650794088563179E-2</v>
      </c>
      <c r="Q493" s="18">
        <f t="shared" ca="1" si="137"/>
        <v>3.6870128847932612E-3</v>
      </c>
      <c r="R493" s="39"/>
      <c r="V493" s="29">
        <v>41499</v>
      </c>
      <c r="W493" s="19">
        <f t="shared" ca="1" si="133"/>
        <v>1.9856868378840709E-2</v>
      </c>
      <c r="X493" s="17">
        <f t="shared" si="134"/>
        <v>1.4650794088563179E-2</v>
      </c>
    </row>
    <row r="494" spans="3:24">
      <c r="C494" s="29">
        <v>41500</v>
      </c>
      <c r="D494" s="19">
        <f ca="1">VLOOKUP(C494,MarketData!$B$7:$C$5000,2)</f>
        <v>1171.3399999999999</v>
      </c>
      <c r="E494" s="17">
        <f>VLOOKUP('Beta-GARCH'!C494,MarketData!$E$7:$F$5000,2)</f>
        <v>129.270004</v>
      </c>
      <c r="F494" s="17">
        <f t="shared" ca="1" si="130"/>
        <v>150.50367477000574</v>
      </c>
      <c r="G494" s="17">
        <f t="shared" si="131"/>
        <v>181.63553130913436</v>
      </c>
      <c r="H494" s="18">
        <f t="array" aca="1" ref="H494" ca="1">IF(ROW()-ROW($C$14)&gt;=$C$3,IF($C$8,_xlfn.COVARIANCE.P(OFFSET(E494,-$C$3+1,0):E494/OFFSET(E493,-$C$3+1,0):E493,OFFSET(D494,-$C$3+1,0):D494/OFFSET(D493,-$C$3+1,0):D493)/_xlfn.VAR.P(OFFSET(D494,-$C$3+1,0):D494/OFFSET(D493,-$C$3+1,0):D493),$C$9),"")</f>
        <v>0.55294505609889522</v>
      </c>
      <c r="I494" s="19">
        <f t="array" aca="1" ref="I494" ca="1">IF(ROW()-ROW($C$14)&gt;=$C$3,_xlfn.VAR.P(OFFSET(E494,-$C$3+1,0):E494/OFFSET(E493,-$C$3+1,0):E493),"")</f>
        <v>2.6198863856843402E-4</v>
      </c>
      <c r="J494" s="19">
        <f t="array" aca="1" ref="J494" ca="1">IF(ROW()-ROW($C$14)&gt;=$C$3,_xlfn.VAR.P(OFFSET(D494,-$C$3+1,0):D494/OFFSET(D493,-$C$3+1,0):D493),"")</f>
        <v>2.1684874504361329E-4</v>
      </c>
      <c r="K494" s="19">
        <f t="shared" ca="1" si="132"/>
        <v>0.45767420353915578</v>
      </c>
      <c r="L494" s="46">
        <f t="array" aca="1" ref="L494" ca="1">IF(ROW()-ROW($C$14)&lt;$C$3,"",IF(L493="",_xlfn.VAR.P(OFFSET(E494,-$C$3+1,0):E494/OFFSET(E493,-$C$3+1,0):E493),$C$4*L493+$C$5*(1-$C$4)*(E494/E493-1)^2+(1-$C$4)*(1-$C$5)*$C$6))</f>
        <v>4.0999999999999999E-4</v>
      </c>
      <c r="M494" s="30">
        <f t="array" aca="1" ref="M494" ca="1">IF(ROW()-ROW($C$14)&gt;=$C$3,_xlfn.VAR.P(OFFSET(D494,-$C$3+1,0):D494/OFFSET(D493,-$C$3+1,0):D493)*H494^2,"")</f>
        <v>6.630112107297371E-5</v>
      </c>
      <c r="N494" s="17">
        <f t="shared" ca="1" si="135"/>
        <v>3.4369887892702629E-4</v>
      </c>
      <c r="O494" s="18">
        <f t="shared" ca="1" si="136"/>
        <v>4.3128436661033671E-2</v>
      </c>
      <c r="P494" s="18">
        <f t="shared" ca="1" si="129"/>
        <v>-7.1428035439969895E-3</v>
      </c>
      <c r="Q494" s="18">
        <f t="shared" ca="1" si="137"/>
        <v>-1.3923506431300508E-2</v>
      </c>
      <c r="R494" s="39"/>
      <c r="V494" s="29">
        <v>41500</v>
      </c>
      <c r="W494" s="19">
        <f t="shared" ca="1" si="133"/>
        <v>1.2262887266127898E-2</v>
      </c>
      <c r="X494" s="17">
        <f t="shared" si="134"/>
        <v>-7.1428035439969895E-3</v>
      </c>
    </row>
    <row r="495" spans="3:24">
      <c r="C495" s="29">
        <v>41501</v>
      </c>
      <c r="D495" s="19">
        <f ca="1">VLOOKUP(C495,MarketData!$B$7:$C$5000,2)</f>
        <v>1151.82</v>
      </c>
      <c r="E495" s="17">
        <f>VLOOKUP('Beta-GARCH'!C495,MarketData!$E$7:$F$5000,2)</f>
        <v>127.449997</v>
      </c>
      <c r="F495" s="17">
        <f t="shared" ca="1" si="130"/>
        <v>147.99557999691638</v>
      </c>
      <c r="G495" s="17">
        <f t="shared" si="131"/>
        <v>179.07826413034365</v>
      </c>
      <c r="H495" s="18">
        <f t="array" aca="1" ref="H495" ca="1">IF(ROW()-ROW($C$14)&gt;=$C$3,IF($C$8,_xlfn.COVARIANCE.P(OFFSET(E495,-$C$3+1,0):E495/OFFSET(E494,-$C$3+1,0):E494,OFFSET(D495,-$C$3+1,0):D495/OFFSET(D494,-$C$3+1,0):D494)/_xlfn.VAR.P(OFFSET(D495,-$C$3+1,0):D495/OFFSET(D494,-$C$3+1,0):D494),$C$9),"")</f>
        <v>0.55411962624619859</v>
      </c>
      <c r="I495" s="19">
        <f t="array" aca="1" ref="I495" ca="1">IF(ROW()-ROW($C$14)&gt;=$C$3,_xlfn.VAR.P(OFFSET(E495,-$C$3+1,0):E495/OFFSET(E494,-$C$3+1,0):E494),"")</f>
        <v>2.6263511885161209E-4</v>
      </c>
      <c r="J495" s="19">
        <f t="array" aca="1" ref="J495" ca="1">IF(ROW()-ROW($C$14)&gt;=$C$3,_xlfn.VAR.P(OFFSET(D495,-$C$3+1,0):D495/OFFSET(D494,-$C$3+1,0):D494),"")</f>
        <v>2.1790004746818692E-4</v>
      </c>
      <c r="K495" s="19">
        <f t="shared" ca="1" si="132"/>
        <v>0.45973551972049809</v>
      </c>
      <c r="L495" s="46">
        <f t="array" aca="1" ref="L495" ca="1">IF(ROW()-ROW($C$14)&lt;$C$3,"",IF(L494="",_xlfn.VAR.P(OFFSET(E495,-$C$3+1,0):E495/OFFSET(E494,-$C$3+1,0):E494),$C$4*L494+$C$5*(1-$C$4)*(E495/E494-1)^2+(1-$C$4)*(1-$C$5)*$C$6))</f>
        <v>4.0999999999999999E-4</v>
      </c>
      <c r="M495" s="30">
        <f t="array" aca="1" ref="M495" ca="1">IF(ROW()-ROW($C$14)&gt;=$C$3,_xlfn.VAR.P(OFFSET(D495,-$C$3+1,0):D495/OFFSET(D494,-$C$3+1,0):D494)*H495^2,"")</f>
        <v>6.6905895840706776E-5</v>
      </c>
      <c r="N495" s="17">
        <f t="shared" ca="1" si="135"/>
        <v>3.4309410415929323E-4</v>
      </c>
      <c r="O495" s="18">
        <f t="shared" ca="1" si="136"/>
        <v>4.3090475416584312E-2</v>
      </c>
      <c r="P495" s="18">
        <f t="shared" ca="1" si="129"/>
        <v>-1.4079113047756997E-2</v>
      </c>
      <c r="Q495" s="18">
        <f t="shared" ca="1" si="137"/>
        <v>-4.8448897613279709E-3</v>
      </c>
      <c r="R495" s="39"/>
      <c r="V495" s="29">
        <v>41501</v>
      </c>
      <c r="W495" s="19">
        <f t="shared" ca="1" si="133"/>
        <v>-1.666467464613175E-2</v>
      </c>
      <c r="X495" s="17">
        <f t="shared" si="134"/>
        <v>-1.4079113047756997E-2</v>
      </c>
    </row>
    <row r="496" spans="3:24">
      <c r="C496" s="29">
        <v>41502</v>
      </c>
      <c r="D496" s="19">
        <f ca="1">VLOOKUP(C496,MarketData!$B$7:$C$5000,2)</f>
        <v>1142.6500000000001</v>
      </c>
      <c r="E496" s="17">
        <f>VLOOKUP('Beta-GARCH'!C496,MarketData!$E$7:$F$5000,2)</f>
        <v>128.88000500000001</v>
      </c>
      <c r="F496" s="17">
        <f t="shared" ca="1" si="130"/>
        <v>146.81734080279602</v>
      </c>
      <c r="G496" s="17">
        <f t="shared" si="131"/>
        <v>181.08754899782394</v>
      </c>
      <c r="H496" s="18">
        <f t="array" aca="1" ref="H496" ca="1">IF(ROW()-ROW($C$14)&gt;=$C$3,IF($C$8,_xlfn.COVARIANCE.P(OFFSET(E496,-$C$3+1,0):E496/OFFSET(E495,-$C$3+1,0):E495,OFFSET(D496,-$C$3+1,0):D496/OFFSET(D495,-$C$3+1,0):D495)/_xlfn.VAR.P(OFFSET(D496,-$C$3+1,0):D496/OFFSET(D495,-$C$3+1,0):D495),$C$9),"")</f>
        <v>0.55166738669005821</v>
      </c>
      <c r="I496" s="19">
        <f t="array" aca="1" ref="I496" ca="1">IF(ROW()-ROW($C$14)&gt;=$C$3,_xlfn.VAR.P(OFFSET(E496,-$C$3+1,0):E496/OFFSET(E495,-$C$3+1,0):E495),"")</f>
        <v>2.6248650817548236E-4</v>
      </c>
      <c r="J496" s="19">
        <f t="array" aca="1" ref="J496" ca="1">IF(ROW()-ROW($C$14)&gt;=$C$3,_xlfn.VAR.P(OFFSET(D496,-$C$3+1,0):D496/OFFSET(D495,-$C$3+1,0):D495),"")</f>
        <v>2.1827772913148521E-4</v>
      </c>
      <c r="K496" s="19">
        <f t="shared" ca="1" si="132"/>
        <v>0.4587538812551219</v>
      </c>
      <c r="L496" s="46">
        <f t="array" aca="1" ref="L496" ca="1">IF(ROW()-ROW($C$14)&lt;$C$3,"",IF(L495="",_xlfn.VAR.P(OFFSET(E496,-$C$3+1,0):E496/OFFSET(E495,-$C$3+1,0):E495),$C$4*L495+$C$5*(1-$C$4)*(E496/E495-1)^2+(1-$C$4)*(1-$C$5)*$C$6))</f>
        <v>4.0999999999999999E-4</v>
      </c>
      <c r="M496" s="30">
        <f t="array" aca="1" ref="M496" ca="1">IF(ROW()-ROW($C$14)&gt;=$C$3,_xlfn.VAR.P(OFFSET(D496,-$C$3+1,0):D496/OFFSET(D495,-$C$3+1,0):D495)*H496^2,"")</f>
        <v>6.642996863161533E-5</v>
      </c>
      <c r="N496" s="17">
        <f t="shared" ca="1" si="135"/>
        <v>3.4357003136838463E-4</v>
      </c>
      <c r="O496" s="18">
        <f t="shared" ca="1" si="136"/>
        <v>4.312035180097358E-2</v>
      </c>
      <c r="P496" s="18">
        <f t="shared" ca="1" si="129"/>
        <v>1.1220149342177077E-2</v>
      </c>
      <c r="Q496" s="18">
        <f t="shared" ca="1" si="137"/>
        <v>1.5612146299989704E-2</v>
      </c>
      <c r="R496" s="39"/>
      <c r="V496" s="29">
        <v>41502</v>
      </c>
      <c r="W496" s="19">
        <f t="shared" ca="1" si="133"/>
        <v>-7.9613133996629948E-3</v>
      </c>
      <c r="X496" s="17">
        <f t="shared" si="134"/>
        <v>1.1220149342177077E-2</v>
      </c>
    </row>
    <row r="497" spans="3:24">
      <c r="C497" s="29">
        <v>41505</v>
      </c>
      <c r="D497" s="19">
        <f ca="1">VLOOKUP(C497,MarketData!$B$7:$C$5000,2)</f>
        <v>1149.1300000000001</v>
      </c>
      <c r="E497" s="17">
        <f>VLOOKUP('Beta-GARCH'!C497,MarketData!$E$7:$F$5000,2)</f>
        <v>128.199997</v>
      </c>
      <c r="F497" s="17">
        <f t="shared" ca="1" si="130"/>
        <v>147.64994603484618</v>
      </c>
      <c r="G497" s="17">
        <f t="shared" si="131"/>
        <v>180.13207896956848</v>
      </c>
      <c r="H497" s="18">
        <f t="array" aca="1" ref="H497" ca="1">IF(ROW()-ROW($C$14)&gt;=$C$3,IF($C$8,_xlfn.COVARIANCE.P(OFFSET(E497,-$C$3+1,0):E497/OFFSET(E496,-$C$3+1,0):E496,OFFSET(D497,-$C$3+1,0):D497/OFFSET(D496,-$C$3+1,0):D496)/_xlfn.VAR.P(OFFSET(D497,-$C$3+1,0):D497/OFFSET(D496,-$C$3+1,0):D496),$C$9),"")</f>
        <v>0.55075753329597399</v>
      </c>
      <c r="I497" s="19">
        <f t="array" aca="1" ref="I497" ca="1">IF(ROW()-ROW($C$14)&gt;=$C$3,_xlfn.VAR.P(OFFSET(E497,-$C$3+1,0):E497/OFFSET(E496,-$C$3+1,0):E496),"")</f>
        <v>2.6256457400616781E-4</v>
      </c>
      <c r="J497" s="19">
        <f t="array" aca="1" ref="J497" ca="1">IF(ROW()-ROW($C$14)&gt;=$C$3,_xlfn.VAR.P(OFFSET(D497,-$C$3+1,0):D497/OFFSET(D496,-$C$3+1,0):D496),"")</f>
        <v>2.1816875133558937E-4</v>
      </c>
      <c r="K497" s="19">
        <f t="shared" ca="1" si="132"/>
        <v>0.45763250348095069</v>
      </c>
      <c r="L497" s="46">
        <f t="array" aca="1" ref="L497" ca="1">IF(ROW()-ROW($C$14)&lt;$C$3,"",IF(L496="",_xlfn.VAR.P(OFFSET(E497,-$C$3+1,0):E497/OFFSET(E496,-$C$3+1,0):E496),$C$4*L496+$C$5*(1-$C$4)*(E497/E496-1)^2+(1-$C$4)*(1-$C$5)*$C$6))</f>
        <v>4.0999999999999999E-4</v>
      </c>
      <c r="M497" s="30">
        <f t="array" aca="1" ref="M497" ca="1">IF(ROW()-ROW($C$14)&gt;=$C$3,_xlfn.VAR.P(OFFSET(D497,-$C$3+1,0):D497/OFFSET(D496,-$C$3+1,0):D496)*H497^2,"")</f>
        <v>6.6177969579219823E-5</v>
      </c>
      <c r="N497" s="17">
        <f t="shared" ca="1" si="135"/>
        <v>3.4382203042078018E-4</v>
      </c>
      <c r="O497" s="18">
        <f t="shared" ca="1" si="136"/>
        <v>4.3136162691041674E-2</v>
      </c>
      <c r="P497" s="18">
        <f t="shared" ca="1" si="129"/>
        <v>-5.2762878151658699E-3</v>
      </c>
      <c r="Q497" s="18">
        <f t="shared" ca="1" si="137"/>
        <v>-8.3996491381938473E-3</v>
      </c>
      <c r="R497" s="39"/>
      <c r="V497" s="29">
        <v>41505</v>
      </c>
      <c r="W497" s="19">
        <f t="shared" ca="1" si="133"/>
        <v>5.6710278738021369E-3</v>
      </c>
      <c r="X497" s="17">
        <f t="shared" si="134"/>
        <v>-5.2762878151658699E-3</v>
      </c>
    </row>
    <row r="498" spans="3:24">
      <c r="C498" s="29">
        <v>41506</v>
      </c>
      <c r="D498" s="19">
        <f ca="1">VLOOKUP(C498,MarketData!$B$7:$C$5000,2)</f>
        <v>1125.27</v>
      </c>
      <c r="E498" s="17">
        <f>VLOOKUP('Beta-GARCH'!C498,MarketData!$E$7:$F$5000,2)</f>
        <v>126.769997</v>
      </c>
      <c r="F498" s="17">
        <f t="shared" ca="1" si="130"/>
        <v>144.58421133782196</v>
      </c>
      <c r="G498" s="17">
        <f t="shared" si="131"/>
        <v>178.12280534277986</v>
      </c>
      <c r="H498" s="18">
        <f t="array" aca="1" ref="H498" ca="1">IF(ROW()-ROW($C$14)&gt;=$C$3,IF($C$8,_xlfn.COVARIANCE.P(OFFSET(E498,-$C$3+1,0):E498/OFFSET(E497,-$C$3+1,0):E497,OFFSET(D498,-$C$3+1,0):D498/OFFSET(D497,-$C$3+1,0):D497)/_xlfn.VAR.P(OFFSET(D498,-$C$3+1,0):D498/OFFSET(D497,-$C$3+1,0):D497),$C$9),"")</f>
        <v>0.55131468517318005</v>
      </c>
      <c r="I498" s="19">
        <f t="array" aca="1" ref="I498" ca="1">IF(ROW()-ROW($C$14)&gt;=$C$3,_xlfn.VAR.P(OFFSET(E498,-$C$3+1,0):E498/OFFSET(E497,-$C$3+1,0):E497),"")</f>
        <v>2.6321114613377995E-4</v>
      </c>
      <c r="J498" s="19">
        <f t="array" aca="1" ref="J498" ca="1">IF(ROW()-ROW($C$14)&gt;=$C$3,_xlfn.VAR.P(OFFSET(D498,-$C$3+1,0):D498/OFFSET(D497,-$C$3+1,0):D497),"")</f>
        <v>2.1989746326790216E-4</v>
      </c>
      <c r="K498" s="19">
        <f t="shared" ca="1" si="132"/>
        <v>0.46059105973539038</v>
      </c>
      <c r="L498" s="46">
        <f t="array" aca="1" ref="L498" ca="1">IF(ROW()-ROW($C$14)&lt;$C$3,"",IF(L497="",_xlfn.VAR.P(OFFSET(E498,-$C$3+1,0):E498/OFFSET(E497,-$C$3+1,0):E497),$C$4*L497+$C$5*(1-$C$4)*(E498/E497-1)^2+(1-$C$4)*(1-$C$5)*$C$6))</f>
        <v>4.0999999999999999E-4</v>
      </c>
      <c r="M498" s="30">
        <f t="array" aca="1" ref="M498" ca="1">IF(ROW()-ROW($C$14)&gt;=$C$3,_xlfn.VAR.P(OFFSET(D498,-$C$3+1,0):D498/OFFSET(D497,-$C$3+1,0):D497)*H498^2,"")</f>
        <v>6.683736823671526E-5</v>
      </c>
      <c r="N498" s="17">
        <f t="shared" ca="1" si="135"/>
        <v>3.4316263176328474E-4</v>
      </c>
      <c r="O498" s="18">
        <f t="shared" ca="1" si="136"/>
        <v>4.309477852113492E-2</v>
      </c>
      <c r="P498" s="18">
        <f t="shared" ca="1" si="129"/>
        <v>-1.1154446438871535E-2</v>
      </c>
      <c r="Q498" s="18">
        <f t="shared" ca="1" si="137"/>
        <v>2.9279485517889545E-4</v>
      </c>
      <c r="R498" s="39"/>
      <c r="V498" s="29">
        <v>41506</v>
      </c>
      <c r="W498" s="19">
        <f t="shared" ca="1" si="133"/>
        <v>-2.0763534151923779E-2</v>
      </c>
      <c r="X498" s="17">
        <f t="shared" si="134"/>
        <v>-1.1154446438871535E-2</v>
      </c>
    </row>
    <row r="499" spans="3:24">
      <c r="C499" s="29">
        <v>41507</v>
      </c>
      <c r="D499" s="19">
        <f ca="1">VLOOKUP(C499,MarketData!$B$7:$C$5000,2)</f>
        <v>1121.74</v>
      </c>
      <c r="E499" s="17">
        <f>VLOOKUP('Beta-GARCH'!C499,MarketData!$E$7:$F$5000,2)</f>
        <v>122.860001</v>
      </c>
      <c r="F499" s="17">
        <f t="shared" ca="1" si="130"/>
        <v>144.13064706789339</v>
      </c>
      <c r="G499" s="17">
        <f t="shared" si="131"/>
        <v>172.62892293463364</v>
      </c>
      <c r="H499" s="18">
        <f t="array" aca="1" ref="H499" ca="1">IF(ROW()-ROW($C$14)&gt;=$C$3,IF($C$8,_xlfn.COVARIANCE.P(OFFSET(E499,-$C$3+1,0):E499/OFFSET(E498,-$C$3+1,0):E498,OFFSET(D499,-$C$3+1,0):D499/OFFSET(D498,-$C$3+1,0):D498)/_xlfn.VAR.P(OFFSET(D499,-$C$3+1,0):D499/OFFSET(D498,-$C$3+1,0):D498),$C$9),"")</f>
        <v>0.55375388847267282</v>
      </c>
      <c r="I499" s="19">
        <f t="array" aca="1" ref="I499" ca="1">IF(ROW()-ROW($C$14)&gt;=$C$3,_xlfn.VAR.P(OFFSET(E499,-$C$3+1,0):E499/OFFSET(E498,-$C$3+1,0):E498),"")</f>
        <v>2.6719692265918737E-4</v>
      </c>
      <c r="J499" s="19">
        <f t="array" aca="1" ref="J499" ca="1">IF(ROW()-ROW($C$14)&gt;=$C$3,_xlfn.VAR.P(OFFSET(D499,-$C$3+1,0):D499/OFFSET(D498,-$C$3+1,0):D498),"")</f>
        <v>2.1998239887245633E-4</v>
      </c>
      <c r="K499" s="19">
        <f t="shared" ca="1" si="132"/>
        <v>0.45590386131260574</v>
      </c>
      <c r="L499" s="46">
        <f t="array" aca="1" ref="L499" ca="1">IF(ROW()-ROW($C$14)&lt;$C$3,"",IF(L498="",_xlfn.VAR.P(OFFSET(E499,-$C$3+1,0):E499/OFFSET(E498,-$C$3+1,0):E498),$C$4*L498+$C$5*(1-$C$4)*(E499/E498-1)^2+(1-$C$4)*(1-$C$5)*$C$6))</f>
        <v>4.0999999999999999E-4</v>
      </c>
      <c r="M499" s="30">
        <f t="array" aca="1" ref="M499" ca="1">IF(ROW()-ROW($C$14)&gt;=$C$3,_xlfn.VAR.P(OFFSET(D499,-$C$3+1,0):D499/OFFSET(D498,-$C$3+1,0):D498)*H499^2,"")</f>
        <v>6.7456143910645024E-5</v>
      </c>
      <c r="N499" s="17">
        <f t="shared" ca="1" si="135"/>
        <v>3.4254385608935495E-4</v>
      </c>
      <c r="O499" s="18">
        <f t="shared" ca="1" si="136"/>
        <v>4.3055907691765816E-2</v>
      </c>
      <c r="P499" s="18">
        <f t="shared" ca="1" si="129"/>
        <v>-3.0843228622936758E-2</v>
      </c>
      <c r="Q499" s="18">
        <f t="shared" ca="1" si="137"/>
        <v>-2.9106088890864908E-2</v>
      </c>
      <c r="R499" s="39"/>
      <c r="V499" s="29">
        <v>41507</v>
      </c>
      <c r="W499" s="19">
        <f t="shared" ca="1" si="133"/>
        <v>-3.1370248918036747E-3</v>
      </c>
      <c r="X499" s="17">
        <f t="shared" si="134"/>
        <v>-3.0843228622936758E-2</v>
      </c>
    </row>
    <row r="500" spans="3:24">
      <c r="C500" s="29">
        <v>41508</v>
      </c>
      <c r="D500" s="19">
        <f ca="1">VLOOKUP(C500,MarketData!$B$7:$C$5000,2)</f>
        <v>1119.56</v>
      </c>
      <c r="E500" s="17">
        <f>VLOOKUP('Beta-GARCH'!C500,MarketData!$E$7:$F$5000,2)</f>
        <v>124.769997</v>
      </c>
      <c r="F500" s="17">
        <f t="shared" ca="1" si="130"/>
        <v>143.85054222130861</v>
      </c>
      <c r="G500" s="17">
        <f t="shared" si="131"/>
        <v>175.31263243818037</v>
      </c>
      <c r="H500" s="18">
        <f t="array" aca="1" ref="H500" ca="1">IF(ROW()-ROW($C$14)&gt;=$C$3,IF($C$8,_xlfn.COVARIANCE.P(OFFSET(E500,-$C$3+1,0):E500/OFFSET(E499,-$C$3+1,0):E499,OFFSET(D500,-$C$3+1,0):D500/OFFSET(D499,-$C$3+1,0):D499)/_xlfn.VAR.P(OFFSET(D500,-$C$3+1,0):D500/OFFSET(D499,-$C$3+1,0):D499),$C$9),"")</f>
        <v>0.55305515834043362</v>
      </c>
      <c r="I500" s="19">
        <f t="array" aca="1" ref="I500" ca="1">IF(ROW()-ROW($C$14)&gt;=$C$3,_xlfn.VAR.P(OFFSET(E500,-$C$3+1,0):E500/OFFSET(E499,-$C$3+1,0):E499),"")</f>
        <v>2.6755719924274386E-4</v>
      </c>
      <c r="J500" s="19">
        <f t="array" aca="1" ref="J500" ca="1">IF(ROW()-ROW($C$14)&gt;=$C$3,_xlfn.VAR.P(OFFSET(D500,-$C$3+1,0):D500/OFFSET(D499,-$C$3+1,0):D499),"")</f>
        <v>2.2002349291024595E-4</v>
      </c>
      <c r="K500" s="19">
        <f t="shared" ca="1" si="132"/>
        <v>0.45480042418776911</v>
      </c>
      <c r="L500" s="46">
        <f t="array" aca="1" ref="L500" ca="1">IF(ROW()-ROW($C$14)&lt;$C$3,"",IF(L499="",_xlfn.VAR.P(OFFSET(E500,-$C$3+1,0):E500/OFFSET(E499,-$C$3+1,0):E499),$C$4*L499+$C$5*(1-$C$4)*(E500/E499-1)^2+(1-$C$4)*(1-$C$5)*$C$6))</f>
        <v>4.0999999999999999E-4</v>
      </c>
      <c r="M500" s="30">
        <f t="array" aca="1" ref="M500" ca="1">IF(ROW()-ROW($C$14)&gt;=$C$3,_xlfn.VAR.P(OFFSET(D500,-$C$3+1,0):D500/OFFSET(D499,-$C$3+1,0):D499)*H500^2,"")</f>
        <v>6.7298587573380459E-5</v>
      </c>
      <c r="N500" s="17">
        <f t="shared" ca="1" si="135"/>
        <v>3.4270141242661955E-4</v>
      </c>
      <c r="O500" s="18">
        <f t="shared" ca="1" si="136"/>
        <v>4.3065808542579097E-2</v>
      </c>
      <c r="P500" s="18">
        <f t="shared" ca="1" si="129"/>
        <v>1.554611740561529E-2</v>
      </c>
      <c r="Q500" s="18">
        <f t="shared" ca="1" si="137"/>
        <v>1.6620929969295119E-2</v>
      </c>
      <c r="R500" s="39"/>
      <c r="V500" s="29">
        <v>41508</v>
      </c>
      <c r="W500" s="19">
        <f t="shared" ca="1" si="133"/>
        <v>-1.9434093461944135E-3</v>
      </c>
      <c r="X500" s="17">
        <f t="shared" si="134"/>
        <v>1.554611740561529E-2</v>
      </c>
    </row>
    <row r="501" spans="3:24">
      <c r="C501" s="29">
        <v>41509</v>
      </c>
      <c r="D501" s="19">
        <f ca="1">VLOOKUP(C501,MarketData!$B$7:$C$5000,2)</f>
        <v>1141.6300000000001</v>
      </c>
      <c r="E501" s="17">
        <f>VLOOKUP('Beta-GARCH'!C501,MarketData!$E$7:$F$5000,2)</f>
        <v>127.010002</v>
      </c>
      <c r="F501" s="17">
        <f t="shared" ca="1" si="130"/>
        <v>146.68628257182516</v>
      </c>
      <c r="G501" s="17">
        <f t="shared" si="131"/>
        <v>178.46003311676407</v>
      </c>
      <c r="H501" s="18">
        <f t="array" aca="1" ref="H501" ca="1">IF(ROW()-ROW($C$14)&gt;=$C$3,IF($C$8,_xlfn.COVARIANCE.P(OFFSET(E501,-$C$3+1,0):E501/OFFSET(E500,-$C$3+1,0):E500,OFFSET(D501,-$C$3+1,0):D501/OFFSET(D500,-$C$3+1,0):D500)/_xlfn.VAR.P(OFFSET(D501,-$C$3+1,0):D501/OFFSET(D500,-$C$3+1,0):D500),$C$9),"")</f>
        <v>0.55494096476579424</v>
      </c>
      <c r="I501" s="19">
        <f t="array" aca="1" ref="I501" ca="1">IF(ROW()-ROW($C$14)&gt;=$C$3,_xlfn.VAR.P(OFFSET(E501,-$C$3+1,0):E501/OFFSET(E500,-$C$3+1,0):E500),"")</f>
        <v>2.685276022127081E-4</v>
      </c>
      <c r="J501" s="19">
        <f t="array" aca="1" ref="J501" ca="1">IF(ROW()-ROW($C$14)&gt;=$C$3,_xlfn.VAR.P(OFFSET(D501,-$C$3+1,0):D501/OFFSET(D500,-$C$3+1,0):D500),"")</f>
        <v>2.212165384827597E-4</v>
      </c>
      <c r="K501" s="19">
        <f t="shared" ca="1" si="132"/>
        <v>0.45716759944301322</v>
      </c>
      <c r="L501" s="46">
        <f t="array" aca="1" ref="L501" ca="1">IF(ROW()-ROW($C$14)&lt;$C$3,"",IF(L500="",_xlfn.VAR.P(OFFSET(E501,-$C$3+1,0):E501/OFFSET(E500,-$C$3+1,0):E500),$C$4*L500+$C$5*(1-$C$4)*(E501/E500-1)^2+(1-$C$4)*(1-$C$5)*$C$6))</f>
        <v>4.0999999999999999E-4</v>
      </c>
      <c r="M501" s="30">
        <f t="array" aca="1" ref="M501" ca="1">IF(ROW()-ROW($C$14)&gt;=$C$3,_xlfn.VAR.P(OFFSET(D501,-$C$3+1,0):D501/OFFSET(D500,-$C$3+1,0):D500)*H501^2,"")</f>
        <v>6.8125728914249776E-5</v>
      </c>
      <c r="N501" s="17">
        <f t="shared" ca="1" si="135"/>
        <v>3.4187427108575024E-4</v>
      </c>
      <c r="O501" s="18">
        <f t="shared" ca="1" si="136"/>
        <v>4.3013805502532941E-2</v>
      </c>
      <c r="P501" s="18">
        <f t="shared" ca="1" si="129"/>
        <v>1.7953074087194265E-2</v>
      </c>
      <c r="Q501" s="18">
        <f t="shared" ca="1" si="137"/>
        <v>7.0134664802940921E-3</v>
      </c>
      <c r="R501" s="39"/>
      <c r="V501" s="29">
        <v>41509</v>
      </c>
      <c r="W501" s="19">
        <f t="shared" ca="1" si="133"/>
        <v>1.9713101575619119E-2</v>
      </c>
      <c r="X501" s="17">
        <f t="shared" si="134"/>
        <v>1.7953074087194265E-2</v>
      </c>
    </row>
    <row r="502" spans="3:24">
      <c r="C502" s="29">
        <v>41512</v>
      </c>
      <c r="D502" s="19">
        <f ca="1">VLOOKUP(C502,MarketData!$B$7:$C$5000,2)</f>
        <v>1140</v>
      </c>
      <c r="E502" s="17">
        <f>VLOOKUP('Beta-GARCH'!C502,MarketData!$E$7:$F$5000,2)</f>
        <v>125.19000200000001</v>
      </c>
      <c r="F502" s="17">
        <f t="shared" ca="1" si="130"/>
        <v>146.47684637919525</v>
      </c>
      <c r="G502" s="17">
        <f t="shared" si="131"/>
        <v>175.90277577357855</v>
      </c>
      <c r="H502" s="18">
        <f t="array" aca="1" ref="H502" ca="1">IF(ROW()-ROW($C$14)&gt;=$C$3,IF($C$8,_xlfn.COVARIANCE.P(OFFSET(E502,-$C$3+1,0):E502/OFFSET(E501,-$C$3+1,0):E501,OFFSET(D502,-$C$3+1,0):D502/OFFSET(D501,-$C$3+1,0):D501)/_xlfn.VAR.P(OFFSET(D502,-$C$3+1,0):D502/OFFSET(D501,-$C$3+1,0):D501),$C$9),"")</f>
        <v>0.55159845354642878</v>
      </c>
      <c r="I502" s="19">
        <f t="array" aca="1" ref="I502" ca="1">IF(ROW()-ROW($C$14)&gt;=$C$3,_xlfn.VAR.P(OFFSET(E502,-$C$3+1,0):E502/OFFSET(E501,-$C$3+1,0):E501),"")</f>
        <v>2.6722630671530877E-4</v>
      </c>
      <c r="J502" s="19">
        <f t="array" aca="1" ref="J502" ca="1">IF(ROW()-ROW($C$14)&gt;=$C$3,_xlfn.VAR.P(OFFSET(D502,-$C$3+1,0):D502/OFFSET(D501,-$C$3+1,0):D501),"")</f>
        <v>2.20475733568613E-4</v>
      </c>
      <c r="K502" s="19">
        <f t="shared" ca="1" si="132"/>
        <v>0.45509768546299484</v>
      </c>
      <c r="L502" s="46">
        <f t="array" aca="1" ref="L502" ca="1">IF(ROW()-ROW($C$14)&lt;$C$3,"",IF(L501="",_xlfn.VAR.P(OFFSET(E502,-$C$3+1,0):E502/OFFSET(E501,-$C$3+1,0):E501),$C$4*L501+$C$5*(1-$C$4)*(E502/E501-1)^2+(1-$C$4)*(1-$C$5)*$C$6))</f>
        <v>4.0999999999999999E-4</v>
      </c>
      <c r="M502" s="30">
        <f t="array" aca="1" ref="M502" ca="1">IF(ROW()-ROW($C$14)&gt;=$C$3,_xlfn.VAR.P(OFFSET(D502,-$C$3+1,0):D502/OFFSET(D501,-$C$3+1,0):D501)*H502^2,"")</f>
        <v>6.7082134971899738E-5</v>
      </c>
      <c r="N502" s="17">
        <f t="shared" ca="1" si="135"/>
        <v>3.4291786502810024E-4</v>
      </c>
      <c r="O502" s="18">
        <f t="shared" ca="1" si="136"/>
        <v>4.307940672821086E-2</v>
      </c>
      <c r="P502" s="18">
        <f t="shared" ca="1" si="129"/>
        <v>-1.4329580122359076E-2</v>
      </c>
      <c r="Q502" s="18">
        <f t="shared" ca="1" si="137"/>
        <v>-1.354201718228153E-2</v>
      </c>
      <c r="R502" s="39"/>
      <c r="V502" s="29">
        <v>41512</v>
      </c>
      <c r="W502" s="19">
        <f t="shared" ca="1" si="133"/>
        <v>-1.4277830820844661E-3</v>
      </c>
      <c r="X502" s="17">
        <f t="shared" si="134"/>
        <v>-1.4329580122359076E-2</v>
      </c>
    </row>
    <row r="503" spans="3:24">
      <c r="C503" s="29">
        <v>41513</v>
      </c>
      <c r="D503" s="19">
        <f ca="1">VLOOKUP(C503,MarketData!$B$7:$C$5000,2)</f>
        <v>1134.02</v>
      </c>
      <c r="E503" s="17">
        <f>VLOOKUP('Beta-GARCH'!C503,MarketData!$E$7:$F$5000,2)</f>
        <v>124.040001</v>
      </c>
      <c r="F503" s="17">
        <f t="shared" ca="1" si="130"/>
        <v>145.70848537801317</v>
      </c>
      <c r="G503" s="17">
        <f t="shared" si="131"/>
        <v>174.28692494834738</v>
      </c>
      <c r="H503" s="18">
        <f t="array" aca="1" ref="H503" ca="1">IF(ROW()-ROW($C$14)&gt;=$C$3,IF($C$8,_xlfn.COVARIANCE.P(OFFSET(E503,-$C$3+1,0):E503/OFFSET(E502,-$C$3+1,0):E502,OFFSET(D503,-$C$3+1,0):D503/OFFSET(D502,-$C$3+1,0):D502)/_xlfn.VAR.P(OFFSET(D503,-$C$3+1,0):D503/OFFSET(D502,-$C$3+1,0):D502),$C$9),"")</f>
        <v>0.55281471807438254</v>
      </c>
      <c r="I503" s="19">
        <f t="array" aca="1" ref="I503" ca="1">IF(ROW()-ROW($C$14)&gt;=$C$3,_xlfn.VAR.P(OFFSET(E503,-$C$3+1,0):E503/OFFSET(E502,-$C$3+1,0):E502),"")</f>
        <v>2.6769533225995856E-4</v>
      </c>
      <c r="J503" s="19">
        <f t="array" aca="1" ref="J503" ca="1">IF(ROW()-ROW($C$14)&gt;=$C$3,_xlfn.VAR.P(OFFSET(D503,-$C$3+1,0):D503/OFFSET(D502,-$C$3+1,0):D502),"")</f>
        <v>2.2046614045827145E-4</v>
      </c>
      <c r="K503" s="19">
        <f t="shared" ca="1" si="132"/>
        <v>0.45528222794722489</v>
      </c>
      <c r="L503" s="46">
        <f t="array" aca="1" ref="L503" ca="1">IF(ROW()-ROW($C$14)&lt;$C$3,"",IF(L502="",_xlfn.VAR.P(OFFSET(E503,-$C$3+1,0):E503/OFFSET(E502,-$C$3+1,0):E502),$C$4*L502+$C$5*(1-$C$4)*(E503/E502-1)^2+(1-$C$4)*(1-$C$5)*$C$6))</f>
        <v>4.0999999999999999E-4</v>
      </c>
      <c r="M503" s="30">
        <f t="array" aca="1" ref="M503" ca="1">IF(ROW()-ROW($C$14)&gt;=$C$3,_xlfn.VAR.P(OFFSET(D503,-$C$3+1,0):D503/OFFSET(D502,-$C$3+1,0):D502)*H503^2,"")</f>
        <v>6.7375359195384534E-5</v>
      </c>
      <c r="N503" s="17">
        <f t="shared" ca="1" si="135"/>
        <v>3.4262464080461546E-4</v>
      </c>
      <c r="O503" s="18">
        <f t="shared" ca="1" si="136"/>
        <v>4.3060984493070893E-2</v>
      </c>
      <c r="P503" s="18">
        <f t="shared" ca="1" si="129"/>
        <v>-9.18604506452525E-3</v>
      </c>
      <c r="Q503" s="18">
        <f t="shared" ca="1" si="137"/>
        <v>-6.286192420591208E-3</v>
      </c>
      <c r="R503" s="39"/>
      <c r="V503" s="29">
        <v>41513</v>
      </c>
      <c r="W503" s="19">
        <f t="shared" ca="1" si="133"/>
        <v>-5.2456140350877201E-3</v>
      </c>
      <c r="X503" s="17">
        <f t="shared" si="134"/>
        <v>-9.18604506452525E-3</v>
      </c>
    </row>
    <row r="504" spans="3:24">
      <c r="C504" s="29">
        <v>41514</v>
      </c>
      <c r="D504" s="19">
        <f ca="1">VLOOKUP(C504,MarketData!$B$7:$C$5000,2)</f>
        <v>1114.03</v>
      </c>
      <c r="E504" s="17">
        <f>VLOOKUP('Beta-GARCH'!C504,MarketData!$E$7:$F$5000,2)</f>
        <v>123.910004</v>
      </c>
      <c r="F504" s="17">
        <f t="shared" ca="1" si="130"/>
        <v>143.1400010279078</v>
      </c>
      <c r="G504" s="17">
        <f t="shared" si="131"/>
        <v>174.10426792480777</v>
      </c>
      <c r="H504" s="18">
        <f t="array" aca="1" ref="H504" ca="1">IF(ROW()-ROW($C$14)&gt;=$C$3,IF($C$8,_xlfn.COVARIANCE.P(OFFSET(E504,-$C$3+1,0):E504/OFFSET(E503,-$C$3+1,0):E503,OFFSET(D504,-$C$3+1,0):D504/OFFSET(D503,-$C$3+1,0):D503)/_xlfn.VAR.P(OFFSET(D504,-$C$3+1,0):D504/OFFSET(D503,-$C$3+1,0):D503),$C$9),"")</f>
        <v>0.54950209782803028</v>
      </c>
      <c r="I504" s="19">
        <f t="array" aca="1" ref="I504" ca="1">IF(ROW()-ROW($C$14)&gt;=$C$3,_xlfn.VAR.P(OFFSET(E504,-$C$3+1,0):E504/OFFSET(E503,-$C$3+1,0):E503),"")</f>
        <v>2.6708994622844968E-4</v>
      </c>
      <c r="J504" s="19">
        <f t="array" aca="1" ref="J504" ca="1">IF(ROW()-ROW($C$14)&gt;=$C$3,_xlfn.VAR.P(OFFSET(D504,-$C$3+1,0):D504/OFFSET(D503,-$C$3+1,0):D503),"")</f>
        <v>2.2189985365453599E-4</v>
      </c>
      <c r="K504" s="19">
        <f t="shared" ca="1" si="132"/>
        <v>0.4565294830925849</v>
      </c>
      <c r="L504" s="46">
        <f t="array" aca="1" ref="L504" ca="1">IF(ROW()-ROW($C$14)&lt;$C$3,"",IF(L503="",_xlfn.VAR.P(OFFSET(E504,-$C$3+1,0):E504/OFFSET(E503,-$C$3+1,0):E503),$C$4*L503+$C$5*(1-$C$4)*(E504/E503-1)^2+(1-$C$4)*(1-$C$5)*$C$6))</f>
        <v>4.0999999999999999E-4</v>
      </c>
      <c r="M504" s="30">
        <f t="array" aca="1" ref="M504" ca="1">IF(ROW()-ROW($C$14)&gt;=$C$3,_xlfn.VAR.P(OFFSET(D504,-$C$3+1,0):D504/OFFSET(D503,-$C$3+1,0):D503)*H504^2,"")</f>
        <v>6.7003227879925591E-5</v>
      </c>
      <c r="N504" s="17">
        <f t="shared" ca="1" si="135"/>
        <v>3.429967721200744E-4</v>
      </c>
      <c r="O504" s="18">
        <f t="shared" ca="1" si="136"/>
        <v>4.30843628350965E-2</v>
      </c>
      <c r="P504" s="18">
        <f t="shared" ca="1" si="129"/>
        <v>-1.0480248222507482E-3</v>
      </c>
      <c r="Q504" s="18">
        <f t="shared" ca="1" si="137"/>
        <v>8.6383536680601052E-3</v>
      </c>
      <c r="R504" s="39"/>
      <c r="V504" s="29">
        <v>41514</v>
      </c>
      <c r="W504" s="19">
        <f t="shared" ca="1" si="133"/>
        <v>-1.7627555069575473E-2</v>
      </c>
      <c r="X504" s="17">
        <f t="shared" si="134"/>
        <v>-1.0480248222507482E-3</v>
      </c>
    </row>
    <row r="505" spans="3:24">
      <c r="C505" s="29">
        <v>41515</v>
      </c>
      <c r="D505" s="19">
        <f ca="1">VLOOKUP(C505,MarketData!$B$7:$C$5000,2)</f>
        <v>1116.51</v>
      </c>
      <c r="E505" s="17">
        <f>VLOOKUP('Beta-GARCH'!C505,MarketData!$E$7:$F$5000,2)</f>
        <v>123.889999</v>
      </c>
      <c r="F505" s="17">
        <f t="shared" ca="1" si="130"/>
        <v>143.45865241301343</v>
      </c>
      <c r="G505" s="17">
        <f t="shared" si="131"/>
        <v>174.0761591703295</v>
      </c>
      <c r="H505" s="18">
        <f t="array" aca="1" ref="H505" ca="1">IF(ROW()-ROW($C$14)&gt;=$C$3,IF($C$8,_xlfn.COVARIANCE.P(OFFSET(E505,-$C$3+1,0):E505/OFFSET(E504,-$C$3+1,0):E504,OFFSET(D505,-$C$3+1,0):D505/OFFSET(D504,-$C$3+1,0):D504)/_xlfn.VAR.P(OFFSET(D505,-$C$3+1,0):D505/OFFSET(D504,-$C$3+1,0):D504),$C$9),"")</f>
        <v>0.54949879133756652</v>
      </c>
      <c r="I505" s="19">
        <f t="array" aca="1" ref="I505" ca="1">IF(ROW()-ROW($C$14)&gt;=$C$3,_xlfn.VAR.P(OFFSET(E505,-$C$3+1,0):E505/OFFSET(E504,-$C$3+1,0):E504),"")</f>
        <v>2.6710069583731088E-4</v>
      </c>
      <c r="J505" s="19">
        <f t="array" aca="1" ref="J505" ca="1">IF(ROW()-ROW($C$14)&gt;=$C$3,_xlfn.VAR.P(OFFSET(D505,-$C$3+1,0):D505/OFFSET(D504,-$C$3+1,0):D504),"")</f>
        <v>2.2189867301176841E-4</v>
      </c>
      <c r="K505" s="19">
        <f t="shared" ca="1" si="132"/>
        <v>0.45650593397796752</v>
      </c>
      <c r="L505" s="46">
        <f t="array" aca="1" ref="L505" ca="1">IF(ROW()-ROW($C$14)&lt;$C$3,"",IF(L504="",_xlfn.VAR.P(OFFSET(E505,-$C$3+1,0):E505/OFFSET(E504,-$C$3+1,0):E504),$C$4*L504+$C$5*(1-$C$4)*(E505/E504-1)^2+(1-$C$4)*(1-$C$5)*$C$6))</f>
        <v>4.0999999999999999E-4</v>
      </c>
      <c r="M505" s="30">
        <f t="array" aca="1" ref="M505" ca="1">IF(ROW()-ROW($C$14)&gt;=$C$3,_xlfn.VAR.P(OFFSET(D505,-$C$3+1,0):D505/OFFSET(D504,-$C$3+1,0):D504)*H505^2,"")</f>
        <v>6.7002065038447358E-5</v>
      </c>
      <c r="N505" s="17">
        <f t="shared" ca="1" si="135"/>
        <v>3.4299793496155262E-4</v>
      </c>
      <c r="O505" s="18">
        <f t="shared" ca="1" si="136"/>
        <v>4.3084435868206115E-2</v>
      </c>
      <c r="P505" s="18">
        <f t="shared" ca="1" si="129"/>
        <v>-1.6144781982252443E-4</v>
      </c>
      <c r="Q505" s="18">
        <f t="shared" ca="1" si="137"/>
        <v>-1.3847155976356809E-3</v>
      </c>
      <c r="R505" s="39"/>
      <c r="V505" s="29">
        <v>41515</v>
      </c>
      <c r="W505" s="19">
        <f t="shared" ca="1" si="133"/>
        <v>2.2261518989614704E-3</v>
      </c>
      <c r="X505" s="17">
        <f t="shared" si="134"/>
        <v>-1.6144781982252443E-4</v>
      </c>
    </row>
    <row r="506" spans="3:24">
      <c r="C506" s="29">
        <v>41516</v>
      </c>
      <c r="D506" s="19">
        <f ca="1">VLOOKUP(C506,MarketData!$B$7:$C$5000,2)</f>
        <v>1106.05</v>
      </c>
      <c r="E506" s="17">
        <f>VLOOKUP('Beta-GARCH'!C506,MarketData!$E$7:$F$5000,2)</f>
        <v>120.790001</v>
      </c>
      <c r="F506" s="17">
        <f t="shared" ca="1" si="130"/>
        <v>142.11466310325343</v>
      </c>
      <c r="G506" s="17">
        <f t="shared" si="131"/>
        <v>169.72039397837318</v>
      </c>
      <c r="H506" s="18">
        <f t="array" aca="1" ref="H506" ca="1">IF(ROW()-ROW($C$14)&gt;=$C$3,IF($C$8,_xlfn.COVARIANCE.P(OFFSET(E506,-$C$3+1,0):E506/OFFSET(E505,-$C$3+1,0):E505,OFFSET(D506,-$C$3+1,0):D506/OFFSET(D505,-$C$3+1,0):D505)/_xlfn.VAR.P(OFFSET(D506,-$C$3+1,0):D506/OFFSET(D505,-$C$3+1,0):D505),$C$9),"")</f>
        <v>0.55423843663002981</v>
      </c>
      <c r="I506" s="19">
        <f t="array" aca="1" ref="I506" ca="1">IF(ROW()-ROW($C$14)&gt;=$C$3,_xlfn.VAR.P(OFFSET(E506,-$C$3+1,0):E506/OFFSET(E505,-$C$3+1,0):E505),"")</f>
        <v>2.6983291059284425E-4</v>
      </c>
      <c r="J506" s="19">
        <f t="array" aca="1" ref="J506" ca="1">IF(ROW()-ROW($C$14)&gt;=$C$3,_xlfn.VAR.P(OFFSET(D506,-$C$3+1,0):D506/OFFSET(D505,-$C$3+1,0):D505),"")</f>
        <v>2.2228054296142072E-4</v>
      </c>
      <c r="K506" s="19">
        <f t="shared" ca="1" si="132"/>
        <v>0.45656558480409121</v>
      </c>
      <c r="L506" s="46">
        <f t="array" aca="1" ref="L506" ca="1">IF(ROW()-ROW($C$14)&lt;$C$3,"",IF(L505="",_xlfn.VAR.P(OFFSET(E506,-$C$3+1,0):E506/OFFSET(E505,-$C$3+1,0):E505),$C$4*L505+$C$5*(1-$C$4)*(E506/E505-1)^2+(1-$C$4)*(1-$C$5)*$C$6))</f>
        <v>4.0999999999999999E-4</v>
      </c>
      <c r="M506" s="30">
        <f t="array" aca="1" ref="M506" ca="1">IF(ROW()-ROW($C$14)&gt;=$C$3,_xlfn.VAR.P(OFFSET(D506,-$C$3+1,0):D506/OFFSET(D505,-$C$3+1,0):D505)*H506^2,"")</f>
        <v>6.8280191565178817E-5</v>
      </c>
      <c r="N506" s="17">
        <f t="shared" ca="1" si="135"/>
        <v>3.4171980843482119E-4</v>
      </c>
      <c r="O506" s="18">
        <f t="shared" ca="1" si="136"/>
        <v>4.3004087343523109E-2</v>
      </c>
      <c r="P506" s="18">
        <f t="shared" ca="1" si="129"/>
        <v>-2.5022181168957824E-2</v>
      </c>
      <c r="Q506" s="18">
        <f t="shared" ca="1" si="137"/>
        <v>-1.9829810256784926E-2</v>
      </c>
      <c r="R506" s="39"/>
      <c r="V506" s="29">
        <v>41516</v>
      </c>
      <c r="W506" s="19">
        <f t="shared" ca="1" si="133"/>
        <v>-9.3684785626640954E-3</v>
      </c>
      <c r="X506" s="17">
        <f t="shared" si="134"/>
        <v>-2.5022181168957824E-2</v>
      </c>
    </row>
    <row r="507" spans="3:24">
      <c r="C507" s="29">
        <v>41519</v>
      </c>
      <c r="D507" s="19">
        <f ca="1">VLOOKUP(C507,MarketData!$B$7:$C$5000,2)</f>
        <v>1117.78</v>
      </c>
      <c r="E507" s="17">
        <f>VLOOKUP('Beta-GARCH'!C507,MarketData!$E$7:$F$5000,2)</f>
        <v>120.790001</v>
      </c>
      <c r="F507" s="17">
        <f t="shared" ca="1" si="130"/>
        <v>143.62183275941831</v>
      </c>
      <c r="G507" s="17">
        <f t="shared" si="131"/>
        <v>169.72039397837318</v>
      </c>
      <c r="H507" s="18">
        <f t="array" aca="1" ref="H507" ca="1">IF(ROW()-ROW($C$14)&gt;=$C$3,IF($C$8,_xlfn.COVARIANCE.P(OFFSET(E507,-$C$3+1,0):E507/OFFSET(E506,-$C$3+1,0):E506,OFFSET(D507,-$C$3+1,0):D507/OFFSET(D506,-$C$3+1,0):D506)/_xlfn.VAR.P(OFFSET(D507,-$C$3+1,0):D507/OFFSET(D506,-$C$3+1,0):D506),$C$9),"")</f>
        <v>0.55327531264968344</v>
      </c>
      <c r="I507" s="19">
        <f t="array" aca="1" ref="I507" ca="1">IF(ROW()-ROW($C$14)&gt;=$C$3,_xlfn.VAR.P(OFFSET(E507,-$C$3+1,0):E507/OFFSET(E506,-$C$3+1,0):E506),"")</f>
        <v>2.6967564363313755E-4</v>
      </c>
      <c r="J507" s="19">
        <f t="array" aca="1" ref="J507" ca="1">IF(ROW()-ROW($C$14)&gt;=$C$3,_xlfn.VAR.P(OFFSET(D507,-$C$3+1,0):D507/OFFSET(D506,-$C$3+1,0):D506),"")</f>
        <v>2.2259932579651707E-4</v>
      </c>
      <c r="K507" s="19">
        <f t="shared" ca="1" si="132"/>
        <v>0.4566920093948858</v>
      </c>
      <c r="L507" s="46">
        <f t="array" aca="1" ref="L507" ca="1">IF(ROW()-ROW($C$14)&lt;$C$3,"",IF(L506="",_xlfn.VAR.P(OFFSET(E507,-$C$3+1,0):E507/OFFSET(E506,-$C$3+1,0):E506),$C$4*L506+$C$5*(1-$C$4)*(E507/E506-1)^2+(1-$C$4)*(1-$C$5)*$C$6))</f>
        <v>4.0999999999999999E-4</v>
      </c>
      <c r="M507" s="30">
        <f t="array" aca="1" ref="M507" ca="1">IF(ROW()-ROW($C$14)&gt;=$C$3,_xlfn.VAR.P(OFFSET(D507,-$C$3+1,0):D507/OFFSET(D506,-$C$3+1,0):D506)*H507^2,"")</f>
        <v>6.8140674652564725E-5</v>
      </c>
      <c r="N507" s="17">
        <f t="shared" ca="1" si="135"/>
        <v>3.4185932534743527E-4</v>
      </c>
      <c r="O507" s="18">
        <f t="shared" ca="1" si="136"/>
        <v>4.3012865273680367E-2</v>
      </c>
      <c r="P507" s="18">
        <f t="shared" ca="1" si="129"/>
        <v>0</v>
      </c>
      <c r="Q507" s="18">
        <f t="shared" ca="1" si="137"/>
        <v>-5.8676546425394252E-3</v>
      </c>
      <c r="R507" s="39"/>
      <c r="V507" s="29">
        <v>41519</v>
      </c>
      <c r="W507" s="19">
        <f t="shared" ca="1" si="133"/>
        <v>1.0605307174178291E-2</v>
      </c>
      <c r="X507" s="17">
        <f t="shared" si="134"/>
        <v>0</v>
      </c>
    </row>
    <row r="508" spans="3:24">
      <c r="C508" s="29">
        <v>41520</v>
      </c>
      <c r="D508" s="19">
        <f ca="1">VLOOKUP(C508,MarketData!$B$7:$C$5000,2)</f>
        <v>1149.18</v>
      </c>
      <c r="E508" s="17">
        <f>VLOOKUP('Beta-GARCH'!C508,MarketData!$E$7:$F$5000,2)</f>
        <v>124.300003</v>
      </c>
      <c r="F508" s="17">
        <f t="shared" ca="1" si="130"/>
        <v>147.65637045793301</v>
      </c>
      <c r="G508" s="17">
        <f t="shared" si="131"/>
        <v>174.65225023611822</v>
      </c>
      <c r="H508" s="18">
        <f t="array" aca="1" ref="H508" ca="1">IF(ROW()-ROW($C$14)&gt;=$C$3,IF($C$8,_xlfn.COVARIANCE.P(OFFSET(E508,-$C$3+1,0):E508/OFFSET(E507,-$C$3+1,0):E507,OFFSET(D508,-$C$3+1,0):D508/OFFSET(D507,-$C$3+1,0):D507)/_xlfn.VAR.P(OFFSET(D508,-$C$3+1,0):D508/OFFSET(D507,-$C$3+1,0):D507),$C$9),"")</f>
        <v>0.56113997275750749</v>
      </c>
      <c r="I508" s="19">
        <f t="array" aca="1" ref="I508" ca="1">IF(ROW()-ROW($C$14)&gt;=$C$3,_xlfn.VAR.P(OFFSET(E508,-$C$3+1,0):E508/OFFSET(E507,-$C$3+1,0):E507),"")</f>
        <v>2.7259634115203322E-4</v>
      </c>
      <c r="J508" s="19">
        <f t="array" aca="1" ref="J508" ca="1">IF(ROW()-ROW($C$14)&gt;=$C$3,_xlfn.VAR.P(OFFSET(D508,-$C$3+1,0):D508/OFFSET(D507,-$C$3+1,0):D507),"")</f>
        <v>2.2485579056490308E-4</v>
      </c>
      <c r="K508" s="19">
        <f t="shared" ca="1" si="132"/>
        <v>0.46286597853338951</v>
      </c>
      <c r="L508" s="46">
        <f t="array" aca="1" ref="L508" ca="1">IF(ROW()-ROW($C$14)&lt;$C$3,"",IF(L507="",_xlfn.VAR.P(OFFSET(E508,-$C$3+1,0):E508/OFFSET(E507,-$C$3+1,0):E507),$C$4*L507+$C$5*(1-$C$4)*(E508/E507-1)^2+(1-$C$4)*(1-$C$5)*$C$6))</f>
        <v>4.0999999999999999E-4</v>
      </c>
      <c r="M508" s="30">
        <f t="array" aca="1" ref="M508" ca="1">IF(ROW()-ROW($C$14)&gt;=$C$3,_xlfn.VAR.P(OFFSET(D508,-$C$3+1,0):D508/OFFSET(D507,-$C$3+1,0):D507)*H508^2,"")</f>
        <v>7.0802157142457959E-5</v>
      </c>
      <c r="N508" s="17">
        <f t="shared" ca="1" si="135"/>
        <v>3.3919784285754202E-4</v>
      </c>
      <c r="O508" s="18">
        <f t="shared" ca="1" si="136"/>
        <v>4.2845103766782688E-2</v>
      </c>
      <c r="P508" s="18">
        <f t="shared" ca="1" si="129"/>
        <v>2.905871322908582E-2</v>
      </c>
      <c r="Q508" s="18">
        <f t="shared" ca="1" si="137"/>
        <v>1.3295508354615227E-2</v>
      </c>
      <c r="R508" s="39"/>
      <c r="V508" s="29">
        <v>41520</v>
      </c>
      <c r="W508" s="19">
        <f t="shared" ca="1" si="133"/>
        <v>2.8091395444541867E-2</v>
      </c>
      <c r="X508" s="17">
        <f t="shared" si="134"/>
        <v>2.905871322908582E-2</v>
      </c>
    </row>
    <row r="509" spans="3:24">
      <c r="C509" s="29">
        <v>41521</v>
      </c>
      <c r="D509" s="19">
        <f ca="1">VLOOKUP(C509,MarketData!$B$7:$C$5000,2)</f>
        <v>1156.3</v>
      </c>
      <c r="E509" s="17">
        <f>VLOOKUP('Beta-GARCH'!C509,MarketData!$E$7:$F$5000,2)</f>
        <v>125.839996</v>
      </c>
      <c r="F509" s="17">
        <f t="shared" ca="1" si="130"/>
        <v>148.57120830549428</v>
      </c>
      <c r="G509" s="17">
        <f t="shared" si="131"/>
        <v>176.81607353705465</v>
      </c>
      <c r="H509" s="18">
        <f t="array" aca="1" ref="H509" ca="1">IF(ROW()-ROW($C$14)&gt;=$C$3,IF($C$8,_xlfn.COVARIANCE.P(OFFSET(E509,-$C$3+1,0):E509/OFFSET(E508,-$C$3+1,0):E508,OFFSET(D509,-$C$3+1,0):D509/OFFSET(D508,-$C$3+1,0):D508)/_xlfn.VAR.P(OFFSET(D509,-$C$3+1,0):D509/OFFSET(D508,-$C$3+1,0):D508),$C$9),"")</f>
        <v>0.56100537613280044</v>
      </c>
      <c r="I509" s="19">
        <f t="array" aca="1" ref="I509" ca="1">IF(ROW()-ROW($C$14)&gt;=$C$3,_xlfn.VAR.P(OFFSET(E509,-$C$3+1,0):E509/OFFSET(E508,-$C$3+1,0):E508),"")</f>
        <v>2.7241038594182521E-4</v>
      </c>
      <c r="J509" s="19">
        <f t="array" aca="1" ref="J509" ca="1">IF(ROW()-ROW($C$14)&gt;=$C$3,_xlfn.VAR.P(OFFSET(D509,-$C$3+1,0):D509/OFFSET(D508,-$C$3+1,0):D508),"")</f>
        <v>2.2486149296043539E-4</v>
      </c>
      <c r="K509" s="19">
        <f t="shared" ca="1" si="132"/>
        <v>0.46308258769176236</v>
      </c>
      <c r="L509" s="46">
        <f t="array" aca="1" ref="L509" ca="1">IF(ROW()-ROW($C$14)&lt;$C$3,"",IF(L508="",_xlfn.VAR.P(OFFSET(E509,-$C$3+1,0):E509/OFFSET(E508,-$C$3+1,0):E508),$C$4*L508+$C$5*(1-$C$4)*(E509/E508-1)^2+(1-$C$4)*(1-$C$5)*$C$6))</f>
        <v>4.0999999999999999E-4</v>
      </c>
      <c r="M509" s="30">
        <f t="array" aca="1" ref="M509" ca="1">IF(ROW()-ROW($C$14)&gt;=$C$3,_xlfn.VAR.P(OFFSET(D509,-$C$3+1,0):D509/OFFSET(D508,-$C$3+1,0):D508)*H509^2,"")</f>
        <v>7.0769990301748401E-5</v>
      </c>
      <c r="N509" s="17">
        <f t="shared" ca="1" si="135"/>
        <v>3.3923000969825158E-4</v>
      </c>
      <c r="O509" s="18">
        <f t="shared" ca="1" si="136"/>
        <v>4.2847135264011259E-2</v>
      </c>
      <c r="P509" s="18">
        <f t="shared" ca="1" si="129"/>
        <v>1.238932391658909E-2</v>
      </c>
      <c r="Q509" s="18">
        <f t="shared" ca="1" si="137"/>
        <v>8.9134904718150554E-3</v>
      </c>
      <c r="R509" s="39"/>
      <c r="V509" s="29">
        <v>41521</v>
      </c>
      <c r="W509" s="19">
        <f t="shared" ca="1" si="133"/>
        <v>6.1957221671102847E-3</v>
      </c>
      <c r="X509" s="17">
        <f t="shared" si="134"/>
        <v>1.238932391658909E-2</v>
      </c>
    </row>
    <row r="510" spans="3:24">
      <c r="C510" s="29">
        <v>41522</v>
      </c>
      <c r="D510" s="19">
        <f ca="1">VLOOKUP(C510,MarketData!$B$7:$C$5000,2)</f>
        <v>1157.8399999999999</v>
      </c>
      <c r="E510" s="17">
        <f>VLOOKUP('Beta-GARCH'!C510,MarketData!$E$7:$F$5000,2)</f>
        <v>125.639999</v>
      </c>
      <c r="F510" s="17">
        <f t="shared" ca="1" si="130"/>
        <v>148.76908053656794</v>
      </c>
      <c r="G510" s="17">
        <f t="shared" si="131"/>
        <v>176.53506046185404</v>
      </c>
      <c r="H510" s="18">
        <f t="array" aca="1" ref="H510" ca="1">IF(ROW()-ROW($C$14)&gt;=$C$3,IF($C$8,_xlfn.COVARIANCE.P(OFFSET(E510,-$C$3+1,0):E510/OFFSET(E509,-$C$3+1,0):E509,OFFSET(D510,-$C$3+1,0):D510/OFFSET(D509,-$C$3+1,0):D509)/_xlfn.VAR.P(OFFSET(D510,-$C$3+1,0):D510/OFFSET(D509,-$C$3+1,0):D509),$C$9),"")</f>
        <v>0.56037517751486698</v>
      </c>
      <c r="I510" s="19">
        <f t="array" aca="1" ref="I510" ca="1">IF(ROW()-ROW($C$14)&gt;=$C$3,_xlfn.VAR.P(OFFSET(E510,-$C$3+1,0):E510/OFFSET(E509,-$C$3+1,0):E509),"")</f>
        <v>2.7202457348762143E-4</v>
      </c>
      <c r="J510" s="19">
        <f t="array" aca="1" ref="J510" ca="1">IF(ROW()-ROW($C$14)&gt;=$C$3,_xlfn.VAR.P(OFFSET(D510,-$C$3+1,0):D510/OFFSET(D509,-$C$3+1,0):D509),"")</f>
        <v>2.2410263537696123E-4</v>
      </c>
      <c r="K510" s="19">
        <f t="shared" ca="1" si="132"/>
        <v>0.46165518236398884</v>
      </c>
      <c r="L510" s="46">
        <f t="array" aca="1" ref="L510" ca="1">IF(ROW()-ROW($C$14)&lt;$C$3,"",IF(L509="",_xlfn.VAR.P(OFFSET(E510,-$C$3+1,0):E510/OFFSET(E509,-$C$3+1,0):E509),$C$4*L509+$C$5*(1-$C$4)*(E510/E509-1)^2+(1-$C$4)*(1-$C$5)*$C$6))</f>
        <v>4.0999999999999999E-4</v>
      </c>
      <c r="M510" s="30">
        <f t="array" aca="1" ref="M510" ca="1">IF(ROW()-ROW($C$14)&gt;=$C$3,_xlfn.VAR.P(OFFSET(D510,-$C$3+1,0):D510/OFFSET(D509,-$C$3+1,0):D509)*H510^2,"")</f>
        <v>7.0372785660685134E-5</v>
      </c>
      <c r="N510" s="17">
        <f t="shared" ca="1" si="135"/>
        <v>3.3962721433931486E-4</v>
      </c>
      <c r="O510" s="18">
        <f t="shared" ca="1" si="136"/>
        <v>4.2872212794739628E-2</v>
      </c>
      <c r="P510" s="18">
        <f t="shared" ca="1" si="129"/>
        <v>-1.5892959818593067E-3</v>
      </c>
      <c r="Q510" s="18">
        <f t="shared" ca="1" si="137"/>
        <v>-2.3356228636139667E-3</v>
      </c>
      <c r="R510" s="39"/>
      <c r="V510" s="29">
        <v>41522</v>
      </c>
      <c r="W510" s="19">
        <f t="shared" ca="1" si="133"/>
        <v>1.3318342990573662E-3</v>
      </c>
      <c r="X510" s="17">
        <f t="shared" si="134"/>
        <v>-1.5892959818593067E-3</v>
      </c>
    </row>
    <row r="511" spans="3:24">
      <c r="C511" s="29">
        <v>41523</v>
      </c>
      <c r="D511" s="19">
        <f ca="1">VLOOKUP(C511,MarketData!$B$7:$C$5000,2)</f>
        <v>1147.82</v>
      </c>
      <c r="E511" s="17">
        <f>VLOOKUP('Beta-GARCH'!C511,MarketData!$E$7:$F$5000,2)</f>
        <v>125.550003</v>
      </c>
      <c r="F511" s="17">
        <f t="shared" ca="1" si="130"/>
        <v>147.48162614997187</v>
      </c>
      <c r="G511" s="17">
        <f t="shared" si="131"/>
        <v>176.40860830149288</v>
      </c>
      <c r="H511" s="18">
        <f t="array" aca="1" ref="H511" ca="1">IF(ROW()-ROW($C$14)&gt;=$C$3,IF($C$8,_xlfn.COVARIANCE.P(OFFSET(E511,-$C$3+1,0):E511/OFFSET(E510,-$C$3+1,0):E510,OFFSET(D511,-$C$3+1,0):D511/OFFSET(D510,-$C$3+1,0):D510)/_xlfn.VAR.P(OFFSET(D511,-$C$3+1,0):D511/OFFSET(D510,-$C$3+1,0):D510),$C$9),"")</f>
        <v>0.55989614254365749</v>
      </c>
      <c r="I511" s="19">
        <f t="array" aca="1" ref="I511" ca="1">IF(ROW()-ROW($C$14)&gt;=$C$3,_xlfn.VAR.P(OFFSET(E511,-$C$3+1,0):E511/OFFSET(E510,-$C$3+1,0):E510),"")</f>
        <v>2.7205024561712779E-4</v>
      </c>
      <c r="J511" s="19">
        <f t="array" aca="1" ref="J511" ca="1">IF(ROW()-ROW($C$14)&gt;=$C$3,_xlfn.VAR.P(OFFSET(D511,-$C$3+1,0):D511/OFFSET(D510,-$C$3+1,0):D510),"")</f>
        <v>2.2449894494929381E-4</v>
      </c>
      <c r="K511" s="19">
        <f t="shared" ca="1" si="132"/>
        <v>0.46203264032016339</v>
      </c>
      <c r="L511" s="46">
        <f t="array" aca="1" ref="L511" ca="1">IF(ROW()-ROW($C$14)&lt;$C$3,"",IF(L510="",_xlfn.VAR.P(OFFSET(E511,-$C$3+1,0):E511/OFFSET(E510,-$C$3+1,0):E510),$C$4*L510+$C$5*(1-$C$4)*(E511/E510-1)^2+(1-$C$4)*(1-$C$5)*$C$6))</f>
        <v>4.0999999999999999E-4</v>
      </c>
      <c r="M511" s="30">
        <f t="array" aca="1" ref="M511" ca="1">IF(ROW()-ROW($C$14)&gt;=$C$3,_xlfn.VAR.P(OFFSET(D511,-$C$3+1,0):D511/OFFSET(D510,-$C$3+1,0):D510)*H511^2,"")</f>
        <v>7.0376757761528606E-5</v>
      </c>
      <c r="N511" s="17">
        <f t="shared" ca="1" si="135"/>
        <v>3.3962324223847141E-4</v>
      </c>
      <c r="O511" s="18">
        <f t="shared" ca="1" si="136"/>
        <v>4.2871962088607544E-2</v>
      </c>
      <c r="P511" s="18">
        <f t="shared" ca="1" si="129"/>
        <v>-7.1630054693017087E-4</v>
      </c>
      <c r="Q511" s="18">
        <f t="shared" ca="1" si="137"/>
        <v>4.1290661257426236E-3</v>
      </c>
      <c r="R511" s="39"/>
      <c r="V511" s="29">
        <v>41523</v>
      </c>
      <c r="W511" s="19">
        <f t="shared" ca="1" si="133"/>
        <v>-8.6540454639674191E-3</v>
      </c>
      <c r="X511" s="17">
        <f t="shared" si="134"/>
        <v>-7.1630054693017087E-4</v>
      </c>
    </row>
    <row r="512" spans="3:24">
      <c r="C512" s="29">
        <v>41526</v>
      </c>
      <c r="D512" s="19">
        <f ca="1">VLOOKUP(C512,MarketData!$B$7:$C$5000,2)</f>
        <v>1173</v>
      </c>
      <c r="E512" s="17">
        <f>VLOOKUP('Beta-GARCH'!C512,MarketData!$E$7:$F$5000,2)</f>
        <v>126.800003</v>
      </c>
      <c r="F512" s="17">
        <f t="shared" ca="1" si="130"/>
        <v>150.71696561648778</v>
      </c>
      <c r="G512" s="17">
        <f t="shared" si="131"/>
        <v>178.16496636686756</v>
      </c>
      <c r="H512" s="18">
        <f t="array" aca="1" ref="H512" ca="1">IF(ROW()-ROW($C$14)&gt;=$C$3,IF($C$8,_xlfn.COVARIANCE.P(OFFSET(E512,-$C$3+1,0):E512/OFFSET(E511,-$C$3+1,0):E511,OFFSET(D512,-$C$3+1,0):D512/OFFSET(D511,-$C$3+1,0):D511)/_xlfn.VAR.P(OFFSET(D512,-$C$3+1,0):D512/OFFSET(D511,-$C$3+1,0):D511),$C$9),"")</f>
        <v>0.5577434341174401</v>
      </c>
      <c r="I512" s="19">
        <f t="array" aca="1" ref="I512" ca="1">IF(ROW()-ROW($C$14)&gt;=$C$3,_xlfn.VAR.P(OFFSET(E512,-$C$3+1,0):E512/OFFSET(E511,-$C$3+1,0):E511),"")</f>
        <v>2.7178931815650747E-4</v>
      </c>
      <c r="J512" s="19">
        <f t="array" aca="1" ref="J512" ca="1">IF(ROW()-ROW($C$14)&gt;=$C$3,_xlfn.VAR.P(OFFSET(D512,-$C$3+1,0):D512/OFFSET(D511,-$C$3+1,0):D511),"")</f>
        <v>2.2568668933484919E-4</v>
      </c>
      <c r="K512" s="19">
        <f t="shared" ca="1" si="132"/>
        <v>0.46313545358589286</v>
      </c>
      <c r="L512" s="46">
        <f t="array" aca="1" ref="L512" ca="1">IF(ROW()-ROW($C$14)&lt;$C$3,"",IF(L511="",_xlfn.VAR.P(OFFSET(E512,-$C$3+1,0):E512/OFFSET(E511,-$C$3+1,0):E511),$C$4*L511+$C$5*(1-$C$4)*(E512/E511-1)^2+(1-$C$4)*(1-$C$5)*$C$6))</f>
        <v>4.0999999999999999E-4</v>
      </c>
      <c r="M512" s="30">
        <f t="array" aca="1" ref="M512" ca="1">IF(ROW()-ROW($C$14)&gt;=$C$3,_xlfn.VAR.P(OFFSET(D512,-$C$3+1,0):D512/OFFSET(D511,-$C$3+1,0):D511)*H512^2,"")</f>
        <v>7.0206104882951308E-5</v>
      </c>
      <c r="N512" s="17">
        <f t="shared" ca="1" si="135"/>
        <v>3.397938951170487E-4</v>
      </c>
      <c r="O512" s="18">
        <f t="shared" ca="1" si="136"/>
        <v>4.2882731824013011E-2</v>
      </c>
      <c r="P512" s="18">
        <f t="shared" ca="1" si="129"/>
        <v>9.9561925139897145E-3</v>
      </c>
      <c r="Q512" s="18">
        <f t="shared" ca="1" si="137"/>
        <v>-2.2791576899422634E-3</v>
      </c>
      <c r="R512" s="39"/>
      <c r="V512" s="29">
        <v>41526</v>
      </c>
      <c r="W512" s="19">
        <f t="shared" ca="1" si="133"/>
        <v>2.1937237545956778E-2</v>
      </c>
      <c r="X512" s="17">
        <f t="shared" si="134"/>
        <v>9.9561925139897145E-3</v>
      </c>
    </row>
    <row r="513" spans="3:24">
      <c r="C513" s="29">
        <v>41527</v>
      </c>
      <c r="D513" s="19">
        <f ca="1">VLOOKUP(C513,MarketData!$B$7:$C$5000,2)</f>
        <v>1190.22</v>
      </c>
      <c r="E513" s="17">
        <f>VLOOKUP('Beta-GARCH'!C513,MarketData!$E$7:$F$5000,2)</f>
        <v>127.379997</v>
      </c>
      <c r="F513" s="17">
        <f t="shared" ca="1" si="130"/>
        <v>152.92953692758405</v>
      </c>
      <c r="G513" s="17">
        <f t="shared" si="131"/>
        <v>178.97990807868271</v>
      </c>
      <c r="H513" s="18">
        <f t="array" aca="1" ref="H513" ca="1">IF(ROW()-ROW($C$14)&gt;=$C$3,IF($C$8,_xlfn.COVARIANCE.P(OFFSET(E513,-$C$3+1,0):E513/OFFSET(E512,-$C$3+1,0):E512,OFFSET(D513,-$C$3+1,0):D513/OFFSET(D512,-$C$3+1,0):D512)/_xlfn.VAR.P(OFFSET(D513,-$C$3+1,0):D513/OFFSET(D512,-$C$3+1,0):D512),$C$9),"")</f>
        <v>0.55694525785381432</v>
      </c>
      <c r="I513" s="19">
        <f t="array" aca="1" ref="I513" ca="1">IF(ROW()-ROW($C$14)&gt;=$C$3,_xlfn.VAR.P(OFFSET(E513,-$C$3+1,0):E513/OFFSET(E512,-$C$3+1,0):E512),"")</f>
        <v>2.7145187473250998E-4</v>
      </c>
      <c r="J513" s="19">
        <f t="array" aca="1" ref="J513" ca="1">IF(ROW()-ROW($C$14)&gt;=$C$3,_xlfn.VAR.P(OFFSET(D513,-$C$3+1,0):D513/OFFSET(D512,-$C$3+1,0):D512),"")</f>
        <v>2.2499458391897815E-4</v>
      </c>
      <c r="K513" s="19">
        <f t="shared" ca="1" si="132"/>
        <v>0.46162755987575221</v>
      </c>
      <c r="L513" s="46">
        <f t="array" aca="1" ref="L513" ca="1">IF(ROW()-ROW($C$14)&lt;$C$3,"",IF(L512="",_xlfn.VAR.P(OFFSET(E513,-$C$3+1,0):E513/OFFSET(E512,-$C$3+1,0):E512),$C$4*L512+$C$5*(1-$C$4)*(E513/E512-1)^2+(1-$C$4)*(1-$C$5)*$C$6))</f>
        <v>4.0999999999999999E-4</v>
      </c>
      <c r="M513" s="30">
        <f t="array" aca="1" ref="M513" ca="1">IF(ROW()-ROW($C$14)&gt;=$C$3,_xlfn.VAR.P(OFFSET(D513,-$C$3+1,0):D513/OFFSET(D512,-$C$3+1,0):D512)*H513^2,"")</f>
        <v>6.9790624551866978E-5</v>
      </c>
      <c r="N513" s="17">
        <f t="shared" ca="1" si="135"/>
        <v>3.4020937544813304E-4</v>
      </c>
      <c r="O513" s="18">
        <f t="shared" ca="1" si="136"/>
        <v>4.2908941077358528E-2</v>
      </c>
      <c r="P513" s="18">
        <f t="shared" ca="1" si="129"/>
        <v>4.5740850652817855E-3</v>
      </c>
      <c r="Q513" s="18">
        <f t="shared" ca="1" si="137"/>
        <v>-3.602042249503154E-3</v>
      </c>
      <c r="R513" s="39"/>
      <c r="V513" s="29">
        <v>41527</v>
      </c>
      <c r="W513" s="19">
        <f t="shared" ca="1" si="133"/>
        <v>1.4680306905370921E-2</v>
      </c>
      <c r="X513" s="17">
        <f t="shared" si="134"/>
        <v>4.5740850652817855E-3</v>
      </c>
    </row>
    <row r="514" spans="3:24">
      <c r="C514" s="29">
        <v>41528</v>
      </c>
      <c r="D514" s="19">
        <f ca="1">VLOOKUP(C514,MarketData!$B$7:$C$5000,2)</f>
        <v>1189.25</v>
      </c>
      <c r="E514" s="17">
        <f>VLOOKUP('Beta-GARCH'!C514,MarketData!$E$7:$F$5000,2)</f>
        <v>127.55999799999999</v>
      </c>
      <c r="F514" s="17">
        <f t="shared" ca="1" si="130"/>
        <v>152.80490311969999</v>
      </c>
      <c r="G514" s="17">
        <f t="shared" si="131"/>
        <v>179.23282504518312</v>
      </c>
      <c r="H514" s="18">
        <f t="array" aca="1" ref="H514" ca="1">IF(ROW()-ROW($C$14)&gt;=$C$3,IF($C$8,_xlfn.COVARIANCE.P(OFFSET(E514,-$C$3+1,0):E514/OFFSET(E513,-$C$3+1,0):E513,OFFSET(D514,-$C$3+1,0):D514/OFFSET(D513,-$C$3+1,0):D513)/_xlfn.VAR.P(OFFSET(D514,-$C$3+1,0):D514/OFFSET(D513,-$C$3+1,0):D513),$C$9),"")</f>
        <v>0.5570499917142554</v>
      </c>
      <c r="I514" s="19">
        <f t="array" aca="1" ref="I514" ca="1">IF(ROW()-ROW($C$14)&gt;=$C$3,_xlfn.VAR.P(OFFSET(E514,-$C$3+1,0):E514/OFFSET(E513,-$C$3+1,0):E513),"")</f>
        <v>2.7143732341912874E-4</v>
      </c>
      <c r="J514" s="19">
        <f t="array" aca="1" ref="J514" ca="1">IF(ROW()-ROW($C$14)&gt;=$C$3,_xlfn.VAR.P(OFFSET(D514,-$C$3+1,0):D514/OFFSET(D513,-$C$3+1,0):D513),"")</f>
        <v>2.2487632058196938E-4</v>
      </c>
      <c r="K514" s="19">
        <f t="shared" ca="1" si="132"/>
        <v>0.46149641817493126</v>
      </c>
      <c r="L514" s="46">
        <f t="array" aca="1" ref="L514" ca="1">IF(ROW()-ROW($C$14)&lt;$C$3,"",IF(L513="",_xlfn.VAR.P(OFFSET(E514,-$C$3+1,0):E514/OFFSET(E513,-$C$3+1,0):E513),$C$4*L513+$C$5*(1-$C$4)*(E514/E513-1)^2+(1-$C$4)*(1-$C$5)*$C$6))</f>
        <v>4.0999999999999999E-4</v>
      </c>
      <c r="M514" s="30">
        <f t="array" aca="1" ref="M514" ca="1">IF(ROW()-ROW($C$14)&gt;=$C$3,_xlfn.VAR.P(OFFSET(D514,-$C$3+1,0):D514/OFFSET(D513,-$C$3+1,0):D513)*H514^2,"")</f>
        <v>6.9780177681616042E-5</v>
      </c>
      <c r="N514" s="17">
        <f t="shared" ca="1" si="135"/>
        <v>3.4021982231838396E-4</v>
      </c>
      <c r="O514" s="18">
        <f t="shared" ca="1" si="136"/>
        <v>4.2909599878572145E-2</v>
      </c>
      <c r="P514" s="18">
        <f t="shared" ca="1" si="129"/>
        <v>1.4131025611501258E-3</v>
      </c>
      <c r="Q514" s="18">
        <f t="shared" ca="1" si="137"/>
        <v>1.8670845913318006E-3</v>
      </c>
      <c r="R514" s="39"/>
      <c r="V514" s="29">
        <v>41528</v>
      </c>
      <c r="W514" s="19">
        <f t="shared" ca="1" si="133"/>
        <v>-8.1497538270236536E-4</v>
      </c>
      <c r="X514" s="17">
        <f t="shared" si="134"/>
        <v>1.4131025611501258E-3</v>
      </c>
    </row>
    <row r="515" spans="3:24">
      <c r="C515" s="29">
        <v>41529</v>
      </c>
      <c r="D515" s="19">
        <f ca="1">VLOOKUP(C515,MarketData!$B$7:$C$5000,2)</f>
        <v>1184.3599999999999</v>
      </c>
      <c r="E515" s="17">
        <f>VLOOKUP('Beta-GARCH'!C515,MarketData!$E$7:$F$5000,2)</f>
        <v>125.910004</v>
      </c>
      <c r="F515" s="17">
        <f t="shared" ca="1" si="130"/>
        <v>152.17659454181029</v>
      </c>
      <c r="G515" s="17">
        <f t="shared" si="131"/>
        <v>176.91444082940725</v>
      </c>
      <c r="H515" s="18">
        <f t="array" aca="1" ref="H515" ca="1">IF(ROW()-ROW($C$14)&gt;=$C$3,IF($C$8,_xlfn.COVARIANCE.P(OFFSET(E515,-$C$3+1,0):E515/OFFSET(E514,-$C$3+1,0):E514,OFFSET(D515,-$C$3+1,0):D515/OFFSET(D514,-$C$3+1,0):D514)/_xlfn.VAR.P(OFFSET(D515,-$C$3+1,0):D515/OFFSET(D514,-$C$3+1,0):D514),$C$9),"")</f>
        <v>0.55742313573832769</v>
      </c>
      <c r="I515" s="19">
        <f t="array" aca="1" ref="I515" ca="1">IF(ROW()-ROW($C$14)&gt;=$C$3,_xlfn.VAR.P(OFFSET(E515,-$C$3+1,0):E515/OFFSET(E514,-$C$3+1,0):E514),"")</f>
        <v>2.7163337518445172E-4</v>
      </c>
      <c r="J515" s="19">
        <f t="array" aca="1" ref="J515" ca="1">IF(ROW()-ROW($C$14)&gt;=$C$3,_xlfn.VAR.P(OFFSET(D515,-$C$3+1,0):D515/OFFSET(D514,-$C$3+1,0):D514),"")</f>
        <v>2.2493892966348106E-4</v>
      </c>
      <c r="K515" s="19">
        <f t="shared" ca="1" si="132"/>
        <v>0.46160072722101136</v>
      </c>
      <c r="L515" s="46">
        <f t="array" aca="1" ref="L515" ca="1">IF(ROW()-ROW($C$14)&lt;$C$3,"",IF(L514="",_xlfn.VAR.P(OFFSET(E515,-$C$3+1,0):E515/OFFSET(E514,-$C$3+1,0):E514),$C$4*L514+$C$5*(1-$C$4)*(E515/E514-1)^2+(1-$C$4)*(1-$C$5)*$C$6))</f>
        <v>4.0999999999999999E-4</v>
      </c>
      <c r="M515" s="30">
        <f t="array" aca="1" ref="M515" ca="1">IF(ROW()-ROW($C$14)&gt;=$C$3,_xlfn.VAR.P(OFFSET(D515,-$C$3+1,0):D515/OFFSET(D514,-$C$3+1,0):D514)*H515^2,"")</f>
        <v>6.9893148448989121E-5</v>
      </c>
      <c r="N515" s="17">
        <f t="shared" ca="1" si="135"/>
        <v>3.4010685155101087E-4</v>
      </c>
      <c r="O515" s="18">
        <f t="shared" ca="1" si="136"/>
        <v>4.2902475171863227E-2</v>
      </c>
      <c r="P515" s="18">
        <f t="shared" ca="1" si="129"/>
        <v>-1.2935042535826891E-2</v>
      </c>
      <c r="Q515" s="18">
        <f t="shared" ca="1" si="137"/>
        <v>-1.0643010470440735E-2</v>
      </c>
      <c r="R515" s="39"/>
      <c r="V515" s="29">
        <v>41529</v>
      </c>
      <c r="W515" s="19">
        <f t="shared" ca="1" si="133"/>
        <v>-4.1118351902460493E-3</v>
      </c>
      <c r="X515" s="17">
        <f t="shared" si="134"/>
        <v>-1.2935042535826891E-2</v>
      </c>
    </row>
    <row r="516" spans="3:24">
      <c r="C516" s="29">
        <v>41530</v>
      </c>
      <c r="D516" s="19">
        <f ca="1">VLOOKUP(C516,MarketData!$B$7:$C$5000,2)</f>
        <v>1185.28</v>
      </c>
      <c r="E516" s="17">
        <f>VLOOKUP('Beta-GARCH'!C516,MarketData!$E$7:$F$5000,2)</f>
        <v>126.800003</v>
      </c>
      <c r="F516" s="17">
        <f t="shared" ca="1" si="130"/>
        <v>152.29480392660756</v>
      </c>
      <c r="G516" s="17">
        <f t="shared" si="131"/>
        <v>178.16496636686759</v>
      </c>
      <c r="H516" s="18">
        <f t="array" aca="1" ref="H516" ca="1">IF(ROW()-ROW($C$14)&gt;=$C$3,IF($C$8,_xlfn.COVARIANCE.P(OFFSET(E516,-$C$3+1,0):E516/OFFSET(E515,-$C$3+1,0):E515,OFFSET(D516,-$C$3+1,0):D516/OFFSET(D515,-$C$3+1,0):D515)/_xlfn.VAR.P(OFFSET(D516,-$C$3+1,0):D516/OFFSET(D515,-$C$3+1,0):D515),$C$9),"")</f>
        <v>0.55779514531204089</v>
      </c>
      <c r="I516" s="19">
        <f t="array" aca="1" ref="I516" ca="1">IF(ROW()-ROW($C$14)&gt;=$C$3,_xlfn.VAR.P(OFFSET(E516,-$C$3+1,0):E516/OFFSET(E515,-$C$3+1,0):E515),"")</f>
        <v>2.7160532870725327E-4</v>
      </c>
      <c r="J516" s="19">
        <f t="array" aca="1" ref="J516" ca="1">IF(ROW()-ROW($C$14)&gt;=$C$3,_xlfn.VAR.P(OFFSET(D516,-$C$3+1,0):D516/OFFSET(D515,-$C$3+1,0):D515),"")</f>
        <v>2.2417755558289102E-4</v>
      </c>
      <c r="K516" s="19">
        <f t="shared" ca="1" si="132"/>
        <v>0.46039285306819339</v>
      </c>
      <c r="L516" s="46">
        <f t="array" aca="1" ref="L516" ca="1">IF(ROW()-ROW($C$14)&lt;$C$3,"",IF(L515="",_xlfn.VAR.P(OFFSET(E516,-$C$3+1,0):E516/OFFSET(E515,-$C$3+1,0):E515),$C$4*L515+$C$5*(1-$C$4)*(E516/E515-1)^2+(1-$C$4)*(1-$C$5)*$C$6))</f>
        <v>4.0999999999999999E-4</v>
      </c>
      <c r="M516" s="30">
        <f t="array" aca="1" ref="M516" ca="1">IF(ROW()-ROW($C$14)&gt;=$C$3,_xlfn.VAR.P(OFFSET(D516,-$C$3+1,0):D516/OFFSET(D515,-$C$3+1,0):D515)*H516^2,"")</f>
        <v>6.9749578837534598E-5</v>
      </c>
      <c r="N516" s="17">
        <f t="shared" ca="1" si="135"/>
        <v>3.4025042116246542E-4</v>
      </c>
      <c r="O516" s="18">
        <f t="shared" ca="1" si="136"/>
        <v>4.291152944667715E-2</v>
      </c>
      <c r="P516" s="18">
        <f t="shared" ca="1" si="129"/>
        <v>7.0685328546253867E-3</v>
      </c>
      <c r="Q516" s="18">
        <f t="shared" ca="1" si="137"/>
        <v>6.635242694803087E-3</v>
      </c>
      <c r="R516" s="39"/>
      <c r="V516" s="29">
        <v>41530</v>
      </c>
      <c r="W516" s="19">
        <f t="shared" ca="1" si="133"/>
        <v>7.7679084062287629E-4</v>
      </c>
      <c r="X516" s="17">
        <f t="shared" si="134"/>
        <v>7.0685328546253867E-3</v>
      </c>
    </row>
    <row r="517" spans="3:24">
      <c r="C517" s="29">
        <v>41534</v>
      </c>
      <c r="D517" s="19">
        <f ca="1">VLOOKUP(C517,MarketData!$B$7:$C$5000,2)</f>
        <v>1181.6400000000001</v>
      </c>
      <c r="E517" s="17">
        <f>VLOOKUP('Beta-GARCH'!C517,MarketData!$E$7:$F$5000,2)</f>
        <v>126.779999</v>
      </c>
      <c r="F517" s="17">
        <f t="shared" ca="1" si="130"/>
        <v>151.82710592588805</v>
      </c>
      <c r="G517" s="17">
        <f t="shared" si="131"/>
        <v>178.13685901747579</v>
      </c>
      <c r="H517" s="18">
        <f t="array" aca="1" ref="H517" ca="1">IF(ROW()-ROW($C$14)&gt;=$C$3,IF($C$8,_xlfn.COVARIANCE.P(OFFSET(E517,-$C$3+1,0):E517/OFFSET(E516,-$C$3+1,0):E516,OFFSET(D517,-$C$3+1,0):D517/OFFSET(D516,-$C$3+1,0):D516)/_xlfn.VAR.P(OFFSET(D517,-$C$3+1,0):D517/OFFSET(D516,-$C$3+1,0):D516),$C$9),"")</f>
        <v>0.55805689341468745</v>
      </c>
      <c r="I517" s="19">
        <f t="array" aca="1" ref="I517" ca="1">IF(ROW()-ROW($C$14)&gt;=$C$3,_xlfn.VAR.P(OFFSET(E517,-$C$3+1,0):E517/OFFSET(E516,-$C$3+1,0):E516),"")</f>
        <v>2.6970784555830436E-4</v>
      </c>
      <c r="J517" s="19">
        <f t="array" aca="1" ref="J517" ca="1">IF(ROW()-ROW($C$14)&gt;=$C$3,_xlfn.VAR.P(OFFSET(D517,-$C$3+1,0):D517/OFFSET(D516,-$C$3+1,0):D516),"")</f>
        <v>2.2428072275188112E-4</v>
      </c>
      <c r="K517" s="19">
        <f t="shared" ca="1" si="132"/>
        <v>0.46406289417583402</v>
      </c>
      <c r="L517" s="46">
        <f t="array" aca="1" ref="L517" ca="1">IF(ROW()-ROW($C$14)&lt;$C$3,"",IF(L516="",_xlfn.VAR.P(OFFSET(E517,-$C$3+1,0):E517/OFFSET(E516,-$C$3+1,0):E516),$C$4*L516+$C$5*(1-$C$4)*(E517/E516-1)^2+(1-$C$4)*(1-$C$5)*$C$6))</f>
        <v>4.0999999999999999E-4</v>
      </c>
      <c r="M517" s="30">
        <f t="array" aca="1" ref="M517" ca="1">IF(ROW()-ROW($C$14)&gt;=$C$3,_xlfn.VAR.P(OFFSET(D517,-$C$3+1,0):D517/OFFSET(D516,-$C$3+1,0):D516)*H517^2,"")</f>
        <v>6.9847183952203321E-5</v>
      </c>
      <c r="N517" s="17">
        <f t="shared" ca="1" si="135"/>
        <v>3.4015281604779664E-4</v>
      </c>
      <c r="O517" s="18">
        <f t="shared" ca="1" si="136"/>
        <v>4.2905374149126381E-2</v>
      </c>
      <c r="P517" s="18">
        <f t="shared" ca="1" si="129"/>
        <v>-1.5776024863345395E-4</v>
      </c>
      <c r="Q517" s="18">
        <f t="shared" ca="1" si="137"/>
        <v>1.5560348816559366E-3</v>
      </c>
      <c r="R517" s="39"/>
      <c r="V517" s="29">
        <v>41534</v>
      </c>
      <c r="W517" s="19">
        <f t="shared" ca="1" si="133"/>
        <v>-3.0710043196543468E-3</v>
      </c>
      <c r="X517" s="17">
        <f t="shared" si="134"/>
        <v>-1.5776024863345395E-4</v>
      </c>
    </row>
    <row r="518" spans="3:24">
      <c r="C518" s="29">
        <v>41535</v>
      </c>
      <c r="D518" s="19">
        <f ca="1">VLOOKUP(C518,MarketData!$B$7:$C$5000,2)</f>
        <v>1193.07</v>
      </c>
      <c r="E518" s="17">
        <f>VLOOKUP('Beta-GARCH'!C518,MarketData!$E$7:$F$5000,2)</f>
        <v>130.929993</v>
      </c>
      <c r="F518" s="17">
        <f t="shared" ca="1" si="130"/>
        <v>153.29572904353205</v>
      </c>
      <c r="G518" s="17">
        <f t="shared" si="131"/>
        <v>183.96795936400102</v>
      </c>
      <c r="H518" s="18">
        <f t="array" aca="1" ref="H518" ca="1">IF(ROW()-ROW($C$14)&gt;=$C$3,IF($C$8,_xlfn.COVARIANCE.P(OFFSET(E518,-$C$3+1,0):E518/OFFSET(E517,-$C$3+1,0):E517,OFFSET(D518,-$C$3+1,0):D518/OFFSET(D517,-$C$3+1,0):D517)/_xlfn.VAR.P(OFFSET(D518,-$C$3+1,0):D518/OFFSET(D517,-$C$3+1,0):D517),$C$9),"")</f>
        <v>0.5604027288803396</v>
      </c>
      <c r="I518" s="19">
        <f t="array" aca="1" ref="I518" ca="1">IF(ROW()-ROW($C$14)&gt;=$C$3,_xlfn.VAR.P(OFFSET(E518,-$C$3+1,0):E518/OFFSET(E517,-$C$3+1,0):E517),"")</f>
        <v>2.7258874596072845E-4</v>
      </c>
      <c r="J518" s="19">
        <f t="array" aca="1" ref="J518" ca="1">IF(ROW()-ROW($C$14)&gt;=$C$3,_xlfn.VAR.P(OFFSET(D518,-$C$3+1,0):D518/OFFSET(D517,-$C$3+1,0):D517),"")</f>
        <v>2.2285454178004051E-4</v>
      </c>
      <c r="K518" s="19">
        <f t="shared" ca="1" si="132"/>
        <v>0.45815645439340646</v>
      </c>
      <c r="L518" s="46">
        <f t="array" aca="1" ref="L518" ca="1">IF(ROW()-ROW($C$14)&lt;$C$3,"",IF(L517="",_xlfn.VAR.P(OFFSET(E518,-$C$3+1,0):E518/OFFSET(E517,-$C$3+1,0):E517),$C$4*L517+$C$5*(1-$C$4)*(E518/E517-1)^2+(1-$C$4)*(1-$C$5)*$C$6))</f>
        <v>4.0999999999999999E-4</v>
      </c>
      <c r="M518" s="30">
        <f t="array" aca="1" ref="M518" ca="1">IF(ROW()-ROW($C$14)&gt;=$C$3,_xlfn.VAR.P(OFFSET(D518,-$C$3+1,0):D518/OFFSET(D517,-$C$3+1,0):D517)*H518^2,"")</f>
        <v>6.9987740402422064E-5</v>
      </c>
      <c r="N518" s="17">
        <f t="shared" ca="1" si="135"/>
        <v>3.4001225959757791E-4</v>
      </c>
      <c r="O518" s="18">
        <f t="shared" ca="1" si="136"/>
        <v>4.2896508648214413E-2</v>
      </c>
      <c r="P518" s="18">
        <f t="shared" ca="1" si="129"/>
        <v>3.2733822627652787E-2</v>
      </c>
      <c r="Q518" s="18">
        <f t="shared" ca="1" si="137"/>
        <v>2.7313048795434648E-2</v>
      </c>
      <c r="R518" s="39"/>
      <c r="V518" s="29">
        <v>41535</v>
      </c>
      <c r="W518" s="19">
        <f t="shared" ca="1" si="133"/>
        <v>9.6729968518329823E-3</v>
      </c>
      <c r="X518" s="17">
        <f t="shared" si="134"/>
        <v>3.2733822627652787E-2</v>
      </c>
    </row>
    <row r="519" spans="3:24">
      <c r="C519" s="29">
        <v>41536</v>
      </c>
      <c r="D519" s="19">
        <f ca="1">VLOOKUP(C519,MarketData!$B$7:$C$5000,2)</f>
        <v>1215.48</v>
      </c>
      <c r="E519" s="17">
        <f>VLOOKUP('Beta-GARCH'!C519,MarketData!$E$7:$F$5000,2)</f>
        <v>130.199997</v>
      </c>
      <c r="F519" s="17">
        <f t="shared" ca="1" si="130"/>
        <v>156.17515547103886</v>
      </c>
      <c r="G519" s="17">
        <f t="shared" si="131"/>
        <v>182.94225187416802</v>
      </c>
      <c r="H519" s="18">
        <f t="array" aca="1" ref="H519" ca="1">IF(ROW()-ROW($C$14)&gt;=$C$3,IF($C$8,_xlfn.COVARIANCE.P(OFFSET(E519,-$C$3+1,0):E519/OFFSET(E518,-$C$3+1,0):E518,OFFSET(D519,-$C$3+1,0):D519/OFFSET(D518,-$C$3+1,0):D518)/_xlfn.VAR.P(OFFSET(D519,-$C$3+1,0):D519/OFFSET(D518,-$C$3+1,0):D518),$C$9),"")</f>
        <v>0.55541971695981029</v>
      </c>
      <c r="I519" s="19">
        <f t="array" aca="1" ref="I519" ca="1">IF(ROW()-ROW($C$14)&gt;=$C$3,_xlfn.VAR.P(OFFSET(E519,-$C$3+1,0):E519/OFFSET(E518,-$C$3+1,0):E518),"")</f>
        <v>2.7280417976927518E-4</v>
      </c>
      <c r="J519" s="19">
        <f t="array" aca="1" ref="J519" ca="1">IF(ROW()-ROW($C$14)&gt;=$C$3,_xlfn.VAR.P(OFFSET(D519,-$C$3+1,0):D519/OFFSET(D518,-$C$3+1,0):D518),"")</f>
        <v>2.2396039605290761E-4</v>
      </c>
      <c r="K519" s="19">
        <f t="shared" ca="1" si="132"/>
        <v>0.4559754908855056</v>
      </c>
      <c r="L519" s="46">
        <f t="array" aca="1" ref="L519" ca="1">IF(ROW()-ROW($C$14)&lt;$C$3,"",IF(L518="",_xlfn.VAR.P(OFFSET(E519,-$C$3+1,0):E519/OFFSET(E518,-$C$3+1,0):E518),$C$4*L518+$C$5*(1-$C$4)*(E519/E518-1)^2+(1-$C$4)*(1-$C$5)*$C$6))</f>
        <v>4.0999999999999999E-4</v>
      </c>
      <c r="M519" s="30">
        <f t="array" aca="1" ref="M519" ca="1">IF(ROW()-ROW($C$14)&gt;=$C$3,_xlfn.VAR.P(OFFSET(D519,-$C$3+1,0):D519/OFFSET(D518,-$C$3+1,0):D518)*H519^2,"")</f>
        <v>6.9089780421550885E-5</v>
      </c>
      <c r="N519" s="17">
        <f t="shared" ca="1" si="135"/>
        <v>3.4091021957844911E-4</v>
      </c>
      <c r="O519" s="18">
        <f t="shared" ca="1" si="136"/>
        <v>4.2953115356468854E-2</v>
      </c>
      <c r="P519" s="18">
        <f t="shared" ca="1" si="129"/>
        <v>-5.5754681053102884E-3</v>
      </c>
      <c r="Q519" s="18">
        <f t="shared" ca="1" si="137"/>
        <v>-1.6008180232066842E-2</v>
      </c>
      <c r="R519" s="39"/>
      <c r="V519" s="29">
        <v>41536</v>
      </c>
      <c r="W519" s="19">
        <f t="shared" ca="1" si="133"/>
        <v>1.8783474565616576E-2</v>
      </c>
      <c r="X519" s="17">
        <f t="shared" si="134"/>
        <v>-5.5754681053102884E-3</v>
      </c>
    </row>
    <row r="520" spans="3:24">
      <c r="C520" s="29">
        <v>41537</v>
      </c>
      <c r="D520" s="19">
        <f ca="1">VLOOKUP(C520,MarketData!$B$7:$C$5000,2)</f>
        <v>1218.98</v>
      </c>
      <c r="E520" s="17">
        <f>VLOOKUP('Beta-GARCH'!C520,MarketData!$E$7:$F$5000,2)</f>
        <v>129.449997</v>
      </c>
      <c r="F520" s="17">
        <f t="shared" ca="1" si="130"/>
        <v>156.62486508711532</v>
      </c>
      <c r="G520" s="17">
        <f t="shared" si="131"/>
        <v>181.88843703494319</v>
      </c>
      <c r="H520" s="18">
        <f t="array" aca="1" ref="H520" ca="1">IF(ROW()-ROW($C$14)&gt;=$C$3,IF($C$8,_xlfn.COVARIANCE.P(OFFSET(E520,-$C$3+1,0):E520/OFFSET(E519,-$C$3+1,0):E519,OFFSET(D520,-$C$3+1,0):D520/OFFSET(D519,-$C$3+1,0):D519)/_xlfn.VAR.P(OFFSET(D520,-$C$3+1,0):D520/OFFSET(D519,-$C$3+1,0):D519),$C$9),"")</f>
        <v>0.55502851538511488</v>
      </c>
      <c r="I520" s="19">
        <f t="array" aca="1" ref="I520" ca="1">IF(ROW()-ROW($C$14)&gt;=$C$3,_xlfn.VAR.P(OFFSET(E520,-$C$3+1,0):E520/OFFSET(E519,-$C$3+1,0):E519),"")</f>
        <v>2.7286094453438488E-4</v>
      </c>
      <c r="J520" s="19">
        <f t="array" aca="1" ref="J520" ca="1">IF(ROW()-ROW($C$14)&gt;=$C$3,_xlfn.VAR.P(OFFSET(D520,-$C$3+1,0):D520/OFFSET(D519,-$C$3+1,0):D519),"")</f>
        <v>2.2364078205052692E-4</v>
      </c>
      <c r="K520" s="19">
        <f t="shared" ca="1" si="132"/>
        <v>0.45490940982001915</v>
      </c>
      <c r="L520" s="46">
        <f t="array" aca="1" ref="L520" ca="1">IF(ROW()-ROW($C$14)&lt;$C$3,"",IF(L519="",_xlfn.VAR.P(OFFSET(E520,-$C$3+1,0):E520/OFFSET(E519,-$C$3+1,0):E519),$C$4*L519+$C$5*(1-$C$4)*(E520/E519-1)^2+(1-$C$4)*(1-$C$5)*$C$6))</f>
        <v>4.0999999999999999E-4</v>
      </c>
      <c r="M520" s="30">
        <f t="array" aca="1" ref="M520" ca="1">IF(ROW()-ROW($C$14)&gt;=$C$3,_xlfn.VAR.P(OFFSET(D520,-$C$3+1,0):D520/OFFSET(D519,-$C$3+1,0):D519)*H520^2,"")</f>
        <v>6.889403076832255E-5</v>
      </c>
      <c r="N520" s="17">
        <f t="shared" ca="1" si="135"/>
        <v>3.4110596923167741E-4</v>
      </c>
      <c r="O520" s="18">
        <f t="shared" ca="1" si="136"/>
        <v>4.2965445363504703E-2</v>
      </c>
      <c r="P520" s="18">
        <f t="shared" ca="1" si="129"/>
        <v>-5.760368796321913E-3</v>
      </c>
      <c r="Q520" s="18">
        <f t="shared" ca="1" si="137"/>
        <v>-7.3585849774585495E-3</v>
      </c>
      <c r="R520" s="39"/>
      <c r="V520" s="29">
        <v>41537</v>
      </c>
      <c r="W520" s="19">
        <f t="shared" ca="1" si="133"/>
        <v>2.8795208477310208E-3</v>
      </c>
      <c r="X520" s="17">
        <f t="shared" si="134"/>
        <v>-5.760368796321913E-3</v>
      </c>
    </row>
    <row r="521" spans="3:24">
      <c r="C521" s="29">
        <v>41541</v>
      </c>
      <c r="D521" s="19">
        <f ca="1">VLOOKUP(C521,MarketData!$B$7:$C$5000,2)</f>
        <v>1214.8699999999999</v>
      </c>
      <c r="E521" s="17">
        <f>VLOOKUP('Beta-GARCH'!C521,MarketData!$E$7:$F$5000,2)</f>
        <v>130.55999800000001</v>
      </c>
      <c r="F521" s="17">
        <f t="shared" ca="1" si="130"/>
        <v>156.09677750937979</v>
      </c>
      <c r="G521" s="17">
        <f t="shared" si="131"/>
        <v>183.44808440208237</v>
      </c>
      <c r="H521" s="18">
        <f t="array" aca="1" ref="H521" ca="1">IF(ROW()-ROW($C$14)&gt;=$C$3,IF($C$8,_xlfn.COVARIANCE.P(OFFSET(E521,-$C$3+1,0):E521/OFFSET(E520,-$C$3+1,0):E520,OFFSET(D521,-$C$3+1,0):D521/OFFSET(D520,-$C$3+1,0):D520)/_xlfn.VAR.P(OFFSET(D521,-$C$3+1,0):D521/OFFSET(D520,-$C$3+1,0):D520),$C$9),"")</f>
        <v>0.55381638004797928</v>
      </c>
      <c r="I521" s="19">
        <f t="array" aca="1" ref="I521" ca="1">IF(ROW()-ROW($C$14)&gt;=$C$3,_xlfn.VAR.P(OFFSET(E521,-$C$3+1,0):E521/OFFSET(E520,-$C$3+1,0):E520),"")</f>
        <v>2.7281085286971269E-4</v>
      </c>
      <c r="J521" s="19">
        <f t="array" aca="1" ref="J521" ca="1">IF(ROW()-ROW($C$14)&gt;=$C$3,_xlfn.VAR.P(OFFSET(D521,-$C$3+1,0):D521/OFFSET(D520,-$C$3+1,0):D520),"")</f>
        <v>2.2328383506694787E-4</v>
      </c>
      <c r="K521" s="19">
        <f t="shared" ca="1" si="132"/>
        <v>0.45327465516580112</v>
      </c>
      <c r="L521" s="46">
        <f t="array" aca="1" ref="L521" ca="1">IF(ROW()-ROW($C$14)&lt;$C$3,"",IF(L520="",_xlfn.VAR.P(OFFSET(E521,-$C$3+1,0):E521/OFFSET(E520,-$C$3+1,0):E520),$C$4*L520+$C$5*(1-$C$4)*(E521/E520-1)^2+(1-$C$4)*(1-$C$5)*$C$6))</f>
        <v>4.0999999999999999E-4</v>
      </c>
      <c r="M521" s="30">
        <f t="array" aca="1" ref="M521" ca="1">IF(ROW()-ROW($C$14)&gt;=$C$3,_xlfn.VAR.P(OFFSET(D521,-$C$3+1,0):D521/OFFSET(D520,-$C$3+1,0):D520)*H521^2,"")</f>
        <v>6.8483961752982349E-5</v>
      </c>
      <c r="N521" s="17">
        <f t="shared" ca="1" si="135"/>
        <v>3.4151603824701763E-4</v>
      </c>
      <c r="O521" s="18">
        <f t="shared" ca="1" si="136"/>
        <v>4.299126359511634E-2</v>
      </c>
      <c r="P521" s="18">
        <f t="shared" ca="1" si="129"/>
        <v>8.5747472052859486E-3</v>
      </c>
      <c r="Q521" s="18">
        <f t="shared" ca="1" si="137"/>
        <v>1.0442034053304173E-2</v>
      </c>
      <c r="R521" s="39"/>
      <c r="V521" s="29">
        <v>41541</v>
      </c>
      <c r="W521" s="19">
        <f t="shared" ca="1" si="133"/>
        <v>-3.3716713973979129E-3</v>
      </c>
      <c r="X521" s="17">
        <f t="shared" si="134"/>
        <v>8.5747472052859486E-3</v>
      </c>
    </row>
    <row r="522" spans="3:24">
      <c r="C522" s="29">
        <v>41542</v>
      </c>
      <c r="D522" s="19">
        <f ca="1">VLOOKUP(C522,MarketData!$B$7:$C$5000,2)</f>
        <v>1211.1500000000001</v>
      </c>
      <c r="E522" s="17">
        <f>VLOOKUP('Beta-GARCH'!C522,MarketData!$E$7:$F$5000,2)</f>
        <v>129.85000600000001</v>
      </c>
      <c r="F522" s="17">
        <f t="shared" ca="1" si="130"/>
        <v>155.61880043172141</v>
      </c>
      <c r="G522" s="17">
        <f t="shared" si="131"/>
        <v>182.45048426164118</v>
      </c>
      <c r="H522" s="18">
        <f t="array" aca="1" ref="H522" ca="1">IF(ROW()-ROW($C$14)&gt;=$C$3,IF($C$8,_xlfn.COVARIANCE.P(OFFSET(E522,-$C$3+1,0):E522/OFFSET(E521,-$C$3+1,0):E521,OFFSET(D522,-$C$3+1,0):D522/OFFSET(D521,-$C$3+1,0):D521)/_xlfn.VAR.P(OFFSET(D522,-$C$3+1,0):D522/OFFSET(D521,-$C$3+1,0):D521),$C$9),"")</f>
        <v>0.55406128709863778</v>
      </c>
      <c r="I522" s="19">
        <f t="array" aca="1" ref="I522" ca="1">IF(ROW()-ROW($C$14)&gt;=$C$3,_xlfn.VAR.P(OFFSET(E522,-$C$3+1,0):E522/OFFSET(E521,-$C$3+1,0):E521),"")</f>
        <v>2.7273018277815334E-4</v>
      </c>
      <c r="J522" s="19">
        <f t="array" aca="1" ref="J522" ca="1">IF(ROW()-ROW($C$14)&gt;=$C$3,_xlfn.VAR.P(OFFSET(D522,-$C$3+1,0):D522/OFFSET(D521,-$C$3+1,0):D521),"")</f>
        <v>2.2338228209286819E-4</v>
      </c>
      <c r="K522" s="19">
        <f t="shared" ca="1" si="132"/>
        <v>0.45380923178598676</v>
      </c>
      <c r="L522" s="46">
        <f t="array" aca="1" ref="L522" ca="1">IF(ROW()-ROW($C$14)&lt;$C$3,"",IF(L521="",_xlfn.VAR.P(OFFSET(E522,-$C$3+1,0):E522/OFFSET(E521,-$C$3+1,0):E521),$C$4*L521+$C$5*(1-$C$4)*(E522/E521-1)^2+(1-$C$4)*(1-$C$5)*$C$6))</f>
        <v>4.0999999999999999E-4</v>
      </c>
      <c r="M522" s="30">
        <f t="array" aca="1" ref="M522" ca="1">IF(ROW()-ROW($C$14)&gt;=$C$3,_xlfn.VAR.P(OFFSET(D522,-$C$3+1,0):D522/OFFSET(D521,-$C$3+1,0):D521)*H522^2,"")</f>
        <v>6.8574766350630684E-5</v>
      </c>
      <c r="N522" s="17">
        <f t="shared" ca="1" si="135"/>
        <v>3.4142523364936929E-4</v>
      </c>
      <c r="O522" s="18">
        <f t="shared" ca="1" si="136"/>
        <v>4.2985547810961401E-2</v>
      </c>
      <c r="P522" s="18">
        <f t="shared" ca="1" si="129"/>
        <v>-5.4380515538917651E-3</v>
      </c>
      <c r="Q522" s="18">
        <f t="shared" ca="1" si="137"/>
        <v>-3.7414848529222643E-3</v>
      </c>
      <c r="R522" s="39"/>
      <c r="V522" s="29">
        <v>41542</v>
      </c>
      <c r="W522" s="19">
        <f t="shared" ca="1" si="133"/>
        <v>-3.0620560224549065E-3</v>
      </c>
      <c r="X522" s="17">
        <f t="shared" si="134"/>
        <v>-5.4380515538917651E-3</v>
      </c>
    </row>
    <row r="523" spans="3:24">
      <c r="C523" s="29">
        <v>41543</v>
      </c>
      <c r="D523" s="19">
        <f ca="1">VLOOKUP(C523,MarketData!$B$7:$C$5000,2)</f>
        <v>1220.49</v>
      </c>
      <c r="E523" s="17">
        <f>VLOOKUP('Beta-GARCH'!C523,MarketData!$E$7:$F$5000,2)</f>
        <v>131.979996</v>
      </c>
      <c r="F523" s="17">
        <f t="shared" ca="1" si="130"/>
        <v>156.81888266433691</v>
      </c>
      <c r="G523" s="17">
        <f t="shared" si="131"/>
        <v>185.4433043541751</v>
      </c>
      <c r="H523" s="18">
        <f t="array" aca="1" ref="H523" ca="1">IF(ROW()-ROW($C$14)&gt;=$C$3,IF($C$8,_xlfn.COVARIANCE.P(OFFSET(E523,-$C$3+1,0):E523/OFFSET(E522,-$C$3+1,0):E522,OFFSET(D523,-$C$3+1,0):D523/OFFSET(D522,-$C$3+1,0):D522)/_xlfn.VAR.P(OFFSET(D523,-$C$3+1,0):D523/OFFSET(D522,-$C$3+1,0):D522),$C$9),"")</f>
        <v>0.55716665130005827</v>
      </c>
      <c r="I523" s="19">
        <f t="array" aca="1" ref="I523" ca="1">IF(ROW()-ROW($C$14)&gt;=$C$3,_xlfn.VAR.P(OFFSET(E523,-$C$3+1,0):E523/OFFSET(E522,-$C$3+1,0):E522),"")</f>
        <v>2.7355642346705639E-4</v>
      </c>
      <c r="J523" s="19">
        <f t="array" aca="1" ref="J523" ca="1">IF(ROW()-ROW($C$14)&gt;=$C$3,_xlfn.VAR.P(OFFSET(D523,-$C$3+1,0):D523/OFFSET(D522,-$C$3+1,0):D522),"")</f>
        <v>2.2262124945288602E-4</v>
      </c>
      <c r="K523" s="19">
        <f t="shared" ca="1" si="132"/>
        <v>0.45342432282836476</v>
      </c>
      <c r="L523" s="46">
        <f t="array" aca="1" ref="L523" ca="1">IF(ROW()-ROW($C$14)&lt;$C$3,"",IF(L522="",_xlfn.VAR.P(OFFSET(E523,-$C$3+1,0):E523/OFFSET(E522,-$C$3+1,0):E522),$C$4*L522+$C$5*(1-$C$4)*(E523/E522-1)^2+(1-$C$4)*(1-$C$5)*$C$6))</f>
        <v>4.0999999999999999E-4</v>
      </c>
      <c r="M523" s="30">
        <f t="array" aca="1" ref="M523" ca="1">IF(ROW()-ROW($C$14)&gt;=$C$3,_xlfn.VAR.P(OFFSET(D523,-$C$3+1,0):D523/OFFSET(D522,-$C$3+1,0):D522)*H523^2,"")</f>
        <v>6.9109355738686872E-5</v>
      </c>
      <c r="N523" s="17">
        <f t="shared" ca="1" si="135"/>
        <v>3.4089064426131313E-4</v>
      </c>
      <c r="O523" s="18">
        <f t="shared" ca="1" si="136"/>
        <v>4.2951882138927588E-2</v>
      </c>
      <c r="P523" s="18">
        <f t="shared" ca="1" si="129"/>
        <v>1.6403464779200627E-2</v>
      </c>
      <c r="Q523" s="18">
        <f t="shared" ca="1" si="137"/>
        <v>1.2106774424461321E-2</v>
      </c>
      <c r="R523" s="39"/>
      <c r="V523" s="29">
        <v>41543</v>
      </c>
      <c r="W523" s="19">
        <f t="shared" ca="1" si="133"/>
        <v>7.7116789827849086E-3</v>
      </c>
      <c r="X523" s="17">
        <f t="shared" si="134"/>
        <v>1.6403464779200627E-2</v>
      </c>
    </row>
    <row r="524" spans="3:24">
      <c r="C524" s="29">
        <v>41544</v>
      </c>
      <c r="D524" s="19">
        <f ca="1">VLOOKUP(C524,MarketData!$B$7:$C$5000,2)</f>
        <v>1217.52</v>
      </c>
      <c r="E524" s="17">
        <f>VLOOKUP('Beta-GARCH'!C524,MarketData!$E$7:$F$5000,2)</f>
        <v>130.259995</v>
      </c>
      <c r="F524" s="17">
        <f t="shared" ca="1" si="130"/>
        <v>156.43727193298059</v>
      </c>
      <c r="G524" s="17">
        <f t="shared" si="131"/>
        <v>183.02655425113306</v>
      </c>
      <c r="H524" s="18">
        <f t="array" aca="1" ref="H524" ca="1">IF(ROW()-ROW($C$14)&gt;=$C$3,IF($C$8,_xlfn.COVARIANCE.P(OFFSET(E524,-$C$3+1,0):E524/OFFSET(E523,-$C$3+1,0):E523,OFFSET(D524,-$C$3+1,0):D524/OFFSET(D523,-$C$3+1,0):D523)/_xlfn.VAR.P(OFFSET(D524,-$C$3+1,0):D524/OFFSET(D523,-$C$3+1,0):D523),$C$9),"")</f>
        <v>0.55813933244117064</v>
      </c>
      <c r="I524" s="19">
        <f t="array" aca="1" ref="I524" ca="1">IF(ROW()-ROW($C$14)&gt;=$C$3,_xlfn.VAR.P(OFFSET(E524,-$C$3+1,0):E524/OFFSET(E523,-$C$3+1,0):E523),"")</f>
        <v>2.7232574030760674E-4</v>
      </c>
      <c r="J524" s="19">
        <f t="array" aca="1" ref="J524" ca="1">IF(ROW()-ROW($C$14)&gt;=$C$3,_xlfn.VAR.P(OFFSET(D524,-$C$3+1,0):D524/OFFSET(D523,-$C$3+1,0):D523),"")</f>
        <v>2.2269926876014885E-4</v>
      </c>
      <c r="K524" s="19">
        <f t="shared" ca="1" si="132"/>
        <v>0.45642847077373538</v>
      </c>
      <c r="L524" s="46">
        <f t="array" aca="1" ref="L524" ca="1">IF(ROW()-ROW($C$14)&lt;$C$3,"",IF(L523="",_xlfn.VAR.P(OFFSET(E524,-$C$3+1,0):E524/OFFSET(E523,-$C$3+1,0):E523),$C$4*L523+$C$5*(1-$C$4)*(E524/E523-1)^2+(1-$C$4)*(1-$C$5)*$C$6))</f>
        <v>4.0999999999999999E-4</v>
      </c>
      <c r="M524" s="30">
        <f t="array" aca="1" ref="M524" ca="1">IF(ROW()-ROW($C$14)&gt;=$C$3,_xlfn.VAR.P(OFFSET(D524,-$C$3+1,0):D524/OFFSET(D523,-$C$3+1,0):D523)*H524^2,"")</f>
        <v>6.9375168065377552E-5</v>
      </c>
      <c r="N524" s="17">
        <f t="shared" ca="1" si="135"/>
        <v>3.4062483193462241E-4</v>
      </c>
      <c r="O524" s="18">
        <f t="shared" ca="1" si="136"/>
        <v>4.2935132828789559E-2</v>
      </c>
      <c r="P524" s="18">
        <f t="shared" ca="1" si="129"/>
        <v>-1.303228558970404E-2</v>
      </c>
      <c r="Q524" s="18">
        <f t="shared" ca="1" si="137"/>
        <v>-1.1674082067061255E-2</v>
      </c>
      <c r="R524" s="39"/>
      <c r="V524" s="29">
        <v>41544</v>
      </c>
      <c r="W524" s="19">
        <f t="shared" ca="1" si="133"/>
        <v>-2.4334488607035132E-3</v>
      </c>
      <c r="X524" s="17">
        <f t="shared" si="134"/>
        <v>-1.303228558970404E-2</v>
      </c>
    </row>
    <row r="525" spans="3:24">
      <c r="C525" s="29">
        <v>41547</v>
      </c>
      <c r="D525" s="19">
        <f ca="1">VLOOKUP(C525,MarketData!$B$7:$C$5000,2)</f>
        <v>1194.0999999999999</v>
      </c>
      <c r="E525" s="17">
        <f>VLOOKUP('Beta-GARCH'!C525,MarketData!$E$7:$F$5000,2)</f>
        <v>128.029999</v>
      </c>
      <c r="F525" s="17">
        <f t="shared" ca="1" si="130"/>
        <v>153.42807215912029</v>
      </c>
      <c r="G525" s="17">
        <f t="shared" si="131"/>
        <v>179.89321708285044</v>
      </c>
      <c r="H525" s="18">
        <f t="array" aca="1" ref="H525" ca="1">IF(ROW()-ROW($C$14)&gt;=$C$3,IF($C$8,_xlfn.COVARIANCE.P(OFFSET(E525,-$C$3+1,0):E525/OFFSET(E524,-$C$3+1,0):E524,OFFSET(D525,-$C$3+1,0):D525/OFFSET(D524,-$C$3+1,0):D524)/_xlfn.VAR.P(OFFSET(D525,-$C$3+1,0):D525/OFFSET(D524,-$C$3+1,0):D524),$C$9),"")</f>
        <v>0.56042330837620657</v>
      </c>
      <c r="I525" s="19">
        <f t="array" aca="1" ref="I525" ca="1">IF(ROW()-ROW($C$14)&gt;=$C$3,_xlfn.VAR.P(OFFSET(E525,-$C$3+1,0):E525/OFFSET(E524,-$C$3+1,0):E524),"")</f>
        <v>2.735522290093314E-4</v>
      </c>
      <c r="J525" s="19">
        <f t="array" aca="1" ref="J525" ca="1">IF(ROW()-ROW($C$14)&gt;=$C$3,_xlfn.VAR.P(OFFSET(D525,-$C$3+1,0):D525/OFFSET(D524,-$C$3+1,0):D524),"")</f>
        <v>2.2430770866268559E-4</v>
      </c>
      <c r="K525" s="19">
        <f t="shared" ca="1" si="132"/>
        <v>0.45953662537599149</v>
      </c>
      <c r="L525" s="46">
        <f t="array" aca="1" ref="L525" ca="1">IF(ROW()-ROW($C$14)&lt;$C$3,"",IF(L524="",_xlfn.VAR.P(OFFSET(E525,-$C$3+1,0):E525/OFFSET(E524,-$C$3+1,0):E524),$C$4*L524+$C$5*(1-$C$4)*(E525/E524-1)^2+(1-$C$4)*(1-$C$5)*$C$6))</f>
        <v>4.0999999999999999E-4</v>
      </c>
      <c r="M525" s="30">
        <f t="array" aca="1" ref="M525" ca="1">IF(ROW()-ROW($C$14)&gt;=$C$3,_xlfn.VAR.P(OFFSET(D525,-$C$3+1,0):D525/OFFSET(D524,-$C$3+1,0):D524)*H525^2,"")</f>
        <v>7.0449283122067907E-5</v>
      </c>
      <c r="N525" s="17">
        <f t="shared" ca="1" si="135"/>
        <v>3.3955071687793211E-4</v>
      </c>
      <c r="O525" s="18">
        <f t="shared" ca="1" si="136"/>
        <v>4.286738426510521E-2</v>
      </c>
      <c r="P525" s="18">
        <f t="shared" ca="1" si="129"/>
        <v>-1.7119576889282118E-2</v>
      </c>
      <c r="Q525" s="18">
        <f t="shared" ca="1" si="137"/>
        <v>-6.3393729647710003E-3</v>
      </c>
      <c r="R525" s="39"/>
      <c r="V525" s="29">
        <v>41547</v>
      </c>
      <c r="W525" s="19">
        <f t="shared" ca="1" si="133"/>
        <v>-1.9235823641500782E-2</v>
      </c>
      <c r="X525" s="17">
        <f t="shared" si="134"/>
        <v>-1.7119576889282118E-2</v>
      </c>
    </row>
    <row r="526" spans="3:24">
      <c r="C526" s="29">
        <v>41548</v>
      </c>
      <c r="D526" s="19">
        <f ca="1">VLOOKUP(C526,MarketData!$B$7:$C$5000,2)</f>
        <v>1193.44</v>
      </c>
      <c r="E526" s="17">
        <f>VLOOKUP('Beta-GARCH'!C526,MarketData!$E$7:$F$5000,2)</f>
        <v>127.32</v>
      </c>
      <c r="F526" s="17">
        <f t="shared" ca="1" si="130"/>
        <v>153.34326977437445</v>
      </c>
      <c r="G526" s="17">
        <f t="shared" si="131"/>
        <v>178.89560710680405</v>
      </c>
      <c r="H526" s="18">
        <f t="array" aca="1" ref="H526" ca="1">IF(ROW()-ROW($C$14)&gt;=$C$3,IF($C$8,_xlfn.COVARIANCE.P(OFFSET(E526,-$C$3+1,0):E526/OFFSET(E525,-$C$3+1,0):E525,OFFSET(D526,-$C$3+1,0):D526/OFFSET(D525,-$C$3+1,0):D525)/_xlfn.VAR.P(OFFSET(D526,-$C$3+1,0):D526/OFFSET(D525,-$C$3+1,0):D525),$C$9),"")</f>
        <v>0.56193577512266812</v>
      </c>
      <c r="I526" s="19">
        <f t="array" aca="1" ref="I526" ca="1">IF(ROW()-ROW($C$14)&gt;=$C$3,_xlfn.VAR.P(OFFSET(E526,-$C$3+1,0):E526/OFFSET(E525,-$C$3+1,0):E525),"")</f>
        <v>2.7367982975063239E-4</v>
      </c>
      <c r="J526" s="19">
        <f t="array" aca="1" ref="J526" ca="1">IF(ROW()-ROW($C$14)&gt;=$C$3,_xlfn.VAR.P(OFFSET(D526,-$C$3+1,0):D526/OFFSET(D525,-$C$3+1,0):D525),"")</f>
        <v>2.2328011903417018E-4</v>
      </c>
      <c r="K526" s="19">
        <f t="shared" ca="1" si="132"/>
        <v>0.45845207837666047</v>
      </c>
      <c r="L526" s="46">
        <f t="array" aca="1" ref="L526" ca="1">IF(ROW()-ROW($C$14)&lt;$C$3,"",IF(L525="",_xlfn.VAR.P(OFFSET(E526,-$C$3+1,0):E526/OFFSET(E525,-$C$3+1,0):E525),$C$4*L525+$C$5*(1-$C$4)*(E526/E525-1)^2+(1-$C$4)*(1-$C$5)*$C$6))</f>
        <v>4.0999999999999999E-4</v>
      </c>
      <c r="M526" s="30">
        <f t="array" aca="1" ref="M526" ca="1">IF(ROW()-ROW($C$14)&gt;=$C$3,_xlfn.VAR.P(OFFSET(D526,-$C$3+1,0):D526/OFFSET(D525,-$C$3+1,0):D525)*H526^2,"")</f>
        <v>7.0505568521822749E-5</v>
      </c>
      <c r="N526" s="17">
        <f t="shared" ca="1" si="135"/>
        <v>3.3949443147817727E-4</v>
      </c>
      <c r="O526" s="18">
        <f t="shared" ca="1" si="136"/>
        <v>4.2863831176070885E-2</v>
      </c>
      <c r="P526" s="18">
        <f t="shared" ca="1" si="129"/>
        <v>-5.5455674884447026E-3</v>
      </c>
      <c r="Q526" s="18">
        <f t="shared" ca="1" si="137"/>
        <v>-5.2349757360111611E-3</v>
      </c>
      <c r="R526" s="39"/>
      <c r="V526" s="29">
        <v>41548</v>
      </c>
      <c r="W526" s="19">
        <f t="shared" ca="1" si="133"/>
        <v>-5.5271752784513684E-4</v>
      </c>
      <c r="X526" s="17">
        <f t="shared" si="134"/>
        <v>-5.5455674884447026E-3</v>
      </c>
    </row>
    <row r="527" spans="3:24">
      <c r="C527" s="29">
        <v>41549</v>
      </c>
      <c r="D527" s="19">
        <f ca="1">VLOOKUP(C527,MarketData!$B$7:$C$5000,2)</f>
        <v>1175.1600000000001</v>
      </c>
      <c r="E527" s="17">
        <f>VLOOKUP('Beta-GARCH'!C527,MarketData!$E$7:$F$5000,2)</f>
        <v>127.660004</v>
      </c>
      <c r="F527" s="17">
        <f t="shared" ca="1" si="130"/>
        <v>150.99450069383786</v>
      </c>
      <c r="G527" s="17">
        <f t="shared" si="131"/>
        <v>179.3733421209318</v>
      </c>
      <c r="H527" s="18">
        <f t="array" aca="1" ref="H527" ca="1">IF(ROW()-ROW($C$14)&gt;=$C$3,IF($C$8,_xlfn.COVARIANCE.P(OFFSET(E527,-$C$3+1,0):E527/OFFSET(E526,-$C$3+1,0):E526,OFFSET(D527,-$C$3+1,0):D527/OFFSET(D526,-$C$3+1,0):D526)/_xlfn.VAR.P(OFFSET(D527,-$C$3+1,0):D527/OFFSET(D526,-$C$3+1,0):D526),$C$9),"")</f>
        <v>0.55897368607052622</v>
      </c>
      <c r="I527" s="19">
        <f t="array" aca="1" ref="I527" ca="1">IF(ROW()-ROW($C$14)&gt;=$C$3,_xlfn.VAR.P(OFFSET(E527,-$C$3+1,0):E527/OFFSET(E526,-$C$3+1,0):E526),"")</f>
        <v>2.73472322739593E-4</v>
      </c>
      <c r="J527" s="19">
        <f t="array" aca="1" ref="J527" ca="1">IF(ROW()-ROW($C$14)&gt;=$C$3,_xlfn.VAR.P(OFFSET(D527,-$C$3+1,0):D527/OFFSET(D526,-$C$3+1,0):D526),"")</f>
        <v>2.2444734474138026E-4</v>
      </c>
      <c r="K527" s="19">
        <f t="shared" ca="1" si="132"/>
        <v>0.45876730179491576</v>
      </c>
      <c r="L527" s="46">
        <f t="array" aca="1" ref="L527" ca="1">IF(ROW()-ROW($C$14)&lt;$C$3,"",IF(L526="",_xlfn.VAR.P(OFFSET(E527,-$C$3+1,0):E527/OFFSET(E526,-$C$3+1,0):E526),$C$4*L526+$C$5*(1-$C$4)*(E527/E526-1)^2+(1-$C$4)*(1-$C$5)*$C$6))</f>
        <v>4.0999999999999999E-4</v>
      </c>
      <c r="M527" s="30">
        <f t="array" aca="1" ref="M527" ca="1">IF(ROW()-ROW($C$14)&gt;=$C$3,_xlfn.VAR.P(OFFSET(D527,-$C$3+1,0):D527/OFFSET(D526,-$C$3+1,0):D526)*H527^2,"")</f>
        <v>7.0128927877134803E-5</v>
      </c>
      <c r="N527" s="17">
        <f t="shared" ca="1" si="135"/>
        <v>3.3987107212286519E-4</v>
      </c>
      <c r="O527" s="18">
        <f t="shared" ca="1" si="136"/>
        <v>4.2887601500879037E-2</v>
      </c>
      <c r="P527" s="18">
        <f t="shared" ref="P527:P590" ca="1" si="138">IF(ROW()-ROW($C$14)&gt;=$C$3,$C$7*(E527/E526-1),"")</f>
        <v>2.6704681118441265E-3</v>
      </c>
      <c r="Q527" s="18">
        <f t="shared" ca="1" si="137"/>
        <v>1.1232305306314931E-2</v>
      </c>
      <c r="R527" s="39"/>
      <c r="V527" s="29">
        <v>41549</v>
      </c>
      <c r="W527" s="19">
        <f t="shared" ca="1" si="133"/>
        <v>-1.5317066630915699E-2</v>
      </c>
      <c r="X527" s="17">
        <f t="shared" si="134"/>
        <v>2.6704681118441265E-3</v>
      </c>
    </row>
    <row r="528" spans="3:24">
      <c r="C528" s="29">
        <v>41550</v>
      </c>
      <c r="D528" s="19">
        <f>VLOOKUP(C528,MarketData!$B$7:$C$5000,2)</f>
        <v>1173.99</v>
      </c>
      <c r="E528" s="17">
        <f>VLOOKUP('Beta-GARCH'!C528,MarketData!$E$7:$F$5000,2)</f>
        <v>127.75</v>
      </c>
      <c r="F528" s="17">
        <f t="shared" ref="F528:F591" ca="1" si="139">F527*D528/D527</f>
        <v>150.84416919360658</v>
      </c>
      <c r="G528" s="17">
        <f t="shared" ref="G528:G591" si="140">G527*E528/E527</f>
        <v>179.49979428129296</v>
      </c>
      <c r="H528" s="18">
        <f t="array" aca="1" ref="H528" ca="1">IF(ROW()-ROW($C$14)&gt;=$C$3,IF($C$8,_xlfn.COVARIANCE.P(OFFSET(E528,-$C$3+1,0):E528/OFFSET(E527,-$C$3+1,0):E527,OFFSET(D528,-$C$3+1,0):D528/OFFSET(D527,-$C$3+1,0):D527)/_xlfn.VAR.P(OFFSET(D528,-$C$3+1,0):D528/OFFSET(D527,-$C$3+1,0):D527),$C$9),"")</f>
        <v>0.55788072835633828</v>
      </c>
      <c r="I528" s="19">
        <f t="array" aca="1" ref="I528" ca="1">IF(ROW()-ROW($C$14)&gt;=$C$3,_xlfn.VAR.P(OFFSET(E528,-$C$3+1,0):E528/OFFSET(E527,-$C$3+1,0):E527),"")</f>
        <v>2.7267669562120237E-4</v>
      </c>
      <c r="J528" s="19">
        <f t="array" aca="1" ref="J528" ca="1">IF(ROW()-ROW($C$14)&gt;=$C$3,_xlfn.VAR.P(OFFSET(D528,-$C$3+1,0):D528/OFFSET(D527,-$C$3+1,0):D527),"")</f>
        <v>2.2436255819651039E-4</v>
      </c>
      <c r="K528" s="19">
        <f t="shared" ref="K528:K591" ca="1" si="141">H528/I528*J528</f>
        <v>0.45903280108851358</v>
      </c>
      <c r="L528" s="46">
        <f t="array" aca="1" ref="L528" ca="1">IF(ROW()-ROW($C$14)&lt;$C$3,"",IF(L527="",_xlfn.VAR.P(OFFSET(E528,-$C$3+1,0):E528/OFFSET(E527,-$C$3+1,0):E527),$C$4*L527+$C$5*(1-$C$4)*(E528/E527-1)^2+(1-$C$4)*(1-$C$5)*$C$6))</f>
        <v>4.0999999999999999E-4</v>
      </c>
      <c r="M528" s="30">
        <f t="array" aca="1" ref="M528" ca="1">IF(ROW()-ROW($C$14)&gt;=$C$3,_xlfn.VAR.P(OFFSET(D528,-$C$3+1,0):D528/OFFSET(D527,-$C$3+1,0):D527)*H528^2,"")</f>
        <v>6.9828562500359371E-5</v>
      </c>
      <c r="N528" s="17">
        <f t="shared" ca="1" si="135"/>
        <v>3.4017143749964063E-4</v>
      </c>
      <c r="O528" s="18">
        <f t="shared" ca="1" si="136"/>
        <v>4.290654854690662E-2</v>
      </c>
      <c r="P528" s="18">
        <f t="shared" ca="1" si="138"/>
        <v>7.0496629469007921E-4</v>
      </c>
      <c r="Q528" s="18">
        <f t="shared" ca="1" si="137"/>
        <v>1.2603974293244917E-3</v>
      </c>
      <c r="R528" s="39"/>
      <c r="V528" s="29">
        <v>41550</v>
      </c>
      <c r="W528" s="19">
        <f t="shared" ref="W528:W591" ca="1" si="142">D528/D527-1</f>
        <v>-9.9560910854701312E-4</v>
      </c>
      <c r="X528" s="17">
        <f t="shared" ref="X528:X591" si="143">E528/E527-1</f>
        <v>7.0496629469007921E-4</v>
      </c>
    </row>
    <row r="529" spans="3:24">
      <c r="C529" s="29">
        <v>41551</v>
      </c>
      <c r="D529" s="19">
        <f>VLOOKUP(C529,MarketData!$B$7:$C$5000,2)</f>
        <v>1163.82</v>
      </c>
      <c r="E529" s="17">
        <f>VLOOKUP('Beta-GARCH'!C529,MarketData!$E$7:$F$5000,2)</f>
        <v>128.009995</v>
      </c>
      <c r="F529" s="17">
        <f t="shared" ca="1" si="139"/>
        <v>149.53744153775006</v>
      </c>
      <c r="G529" s="17">
        <f t="shared" si="140"/>
        <v>179.86510973345864</v>
      </c>
      <c r="H529" s="18">
        <f t="array" aca="1" ref="H529" ca="1">IF(ROW()-ROW($C$14)&gt;=$C$3,IF($C$8,_xlfn.COVARIANCE.P(OFFSET(E529,-$C$3+1,0):E529/OFFSET(E528,-$C$3+1,0):E528,OFFSET(D529,-$C$3+1,0):D529/OFFSET(D528,-$C$3+1,0):D528)/_xlfn.VAR.P(OFFSET(D529,-$C$3+1,0):D529/OFFSET(D528,-$C$3+1,0):D528),$C$9),"")</f>
        <v>0.55703288955691899</v>
      </c>
      <c r="I529" s="19">
        <f t="array" aca="1" ref="I529" ca="1">IF(ROW()-ROW($C$14)&gt;=$C$3,_xlfn.VAR.P(OFFSET(E529,-$C$3+1,0):E529/OFFSET(E528,-$C$3+1,0):E528),"")</f>
        <v>2.7265710783509387E-4</v>
      </c>
      <c r="J529" s="19">
        <f t="array" aca="1" ref="J529" ca="1">IF(ROW()-ROW($C$14)&gt;=$C$3,_xlfn.VAR.P(OFFSET(D529,-$C$3+1,0):D529/OFFSET(D528,-$C$3+1,0):D528),"")</f>
        <v>2.2475388137931459E-4</v>
      </c>
      <c r="K529" s="19">
        <f t="shared" ca="1" si="141"/>
        <v>0.45916757856748108</v>
      </c>
      <c r="L529" s="46">
        <f t="array" aca="1" ref="L529" ca="1">IF(ROW()-ROW($C$14)&lt;$C$3,"",IF(L528="",_xlfn.VAR.P(OFFSET(E529,-$C$3+1,0):E529/OFFSET(E528,-$C$3+1,0):E528),$C$4*L528+$C$5*(1-$C$4)*(E529/E528-1)^2+(1-$C$4)*(1-$C$5)*$C$6))</f>
        <v>4.0999999999999999E-4</v>
      </c>
      <c r="M529" s="30">
        <f t="array" aca="1" ref="M529" ca="1">IF(ROW()-ROW($C$14)&gt;=$C$3,_xlfn.VAR.P(OFFSET(D529,-$C$3+1,0):D529/OFFSET(D528,-$C$3+1,0):D528)*H529^2,"")</f>
        <v>6.9737901937082271E-5</v>
      </c>
      <c r="N529" s="17">
        <f t="shared" ca="1" si="135"/>
        <v>3.4026209806291773E-4</v>
      </c>
      <c r="O529" s="18">
        <f t="shared" ca="1" si="136"/>
        <v>4.2912265771053969E-2</v>
      </c>
      <c r="P529" s="18">
        <f t="shared" ca="1" si="138"/>
        <v>2.0351859099805303E-3</v>
      </c>
      <c r="Q529" s="18">
        <f t="shared" ca="1" si="137"/>
        <v>6.8606311750968397E-3</v>
      </c>
      <c r="R529" s="39"/>
      <c r="V529" s="29">
        <v>41551</v>
      </c>
      <c r="W529" s="19">
        <f t="shared" ca="1" si="142"/>
        <v>-8.6627654409322519E-3</v>
      </c>
      <c r="X529" s="17">
        <f t="shared" si="143"/>
        <v>2.0351859099805303E-3</v>
      </c>
    </row>
    <row r="530" spans="3:24">
      <c r="C530" s="29">
        <v>41554</v>
      </c>
      <c r="D530" s="19">
        <f ca="1">VLOOKUP(C530,MarketData!$B$7:$C$5000,2)</f>
        <v>1147.58</v>
      </c>
      <c r="E530" s="17">
        <f>VLOOKUP('Beta-GARCH'!C530,MarketData!$E$7:$F$5000,2)</f>
        <v>125.339996</v>
      </c>
      <c r="F530" s="17">
        <f t="shared" ca="1" si="139"/>
        <v>147.4507889191552</v>
      </c>
      <c r="G530" s="17">
        <f t="shared" si="140"/>
        <v>176.11353031090476</v>
      </c>
      <c r="H530" s="18">
        <f t="array" aca="1" ref="H530" ca="1">IF(ROW()-ROW($C$14)&gt;=$C$3,IF($C$8,_xlfn.COVARIANCE.P(OFFSET(E530,-$C$3+1,0):E530/OFFSET(E529,-$C$3+1,0):E529,OFFSET(D530,-$C$3+1,0):D530/OFFSET(D529,-$C$3+1,0):D529)/_xlfn.VAR.P(OFFSET(D530,-$C$3+1,0):D530/OFFSET(D529,-$C$3+1,0):D529),$C$9),"")</f>
        <v>0.55619900755368168</v>
      </c>
      <c r="I530" s="19">
        <f t="array" aca="1" ref="I530" ca="1">IF(ROW()-ROW($C$14)&gt;=$C$3,_xlfn.VAR.P(OFFSET(E530,-$C$3+1,0):E530/OFFSET(E529,-$C$3+1,0):E529),"")</f>
        <v>2.7235063624724411E-4</v>
      </c>
      <c r="J530" s="19">
        <f t="array" aca="1" ref="J530" ca="1">IF(ROW()-ROW($C$14)&gt;=$C$3,_xlfn.VAR.P(OFFSET(D530,-$C$3+1,0):D530/OFFSET(D529,-$C$3+1,0):D529),"")</f>
        <v>2.2385906209469595E-4</v>
      </c>
      <c r="K530" s="19">
        <f t="shared" ca="1" si="141"/>
        <v>0.45716870679874461</v>
      </c>
      <c r="L530" s="46">
        <f t="array" aca="1" ref="L530" ca="1">IF(ROW()-ROW($C$14)&lt;$C$3,"",IF(L529="",_xlfn.VAR.P(OFFSET(E530,-$C$3+1,0):E530/OFFSET(E529,-$C$3+1,0):E529),$C$4*L529+$C$5*(1-$C$4)*(E530/E529-1)^2+(1-$C$4)*(1-$C$5)*$C$6))</f>
        <v>4.0999999999999999E-4</v>
      </c>
      <c r="M530" s="30">
        <f t="array" aca="1" ref="M530" ca="1">IF(ROW()-ROW($C$14)&gt;=$C$3,_xlfn.VAR.P(OFFSET(D530,-$C$3+1,0):D530/OFFSET(D529,-$C$3+1,0):D529)*H530^2,"")</f>
        <v>6.9252443089902097E-5</v>
      </c>
      <c r="N530" s="17">
        <f t="shared" ca="1" si="135"/>
        <v>3.4074755691009787E-4</v>
      </c>
      <c r="O530" s="18">
        <f t="shared" ca="1" si="136"/>
        <v>4.294286676081524E-2</v>
      </c>
      <c r="P530" s="18">
        <f t="shared" ca="1" si="138"/>
        <v>-2.0857738491435796E-2</v>
      </c>
      <c r="Q530" s="18">
        <f t="shared" ca="1" si="137"/>
        <v>-1.3096510910992275E-2</v>
      </c>
      <c r="R530" s="39"/>
      <c r="V530" s="29">
        <v>41554</v>
      </c>
      <c r="W530" s="19">
        <f t="shared" ca="1" si="142"/>
        <v>-1.395404787681942E-2</v>
      </c>
      <c r="X530" s="17">
        <f t="shared" si="143"/>
        <v>-2.0857738491435796E-2</v>
      </c>
    </row>
    <row r="531" spans="3:24">
      <c r="C531" s="29">
        <v>41555</v>
      </c>
      <c r="D531" s="19">
        <f ca="1">VLOOKUP(C531,MarketData!$B$7:$C$5000,2)</f>
        <v>1150.1300000000001</v>
      </c>
      <c r="E531" s="17">
        <f>VLOOKUP('Beta-GARCH'!C531,MarketData!$E$7:$F$5000,2)</f>
        <v>123.68</v>
      </c>
      <c r="F531" s="17">
        <f t="shared" ca="1" si="139"/>
        <v>147.77843449658238</v>
      </c>
      <c r="G531" s="17">
        <f t="shared" si="140"/>
        <v>173.781092420433</v>
      </c>
      <c r="H531" s="18">
        <f t="array" aca="1" ref="H531" ca="1">IF(ROW()-ROW($C$14)&gt;=$C$3,IF($C$8,_xlfn.COVARIANCE.P(OFFSET(E531,-$C$3+1,0):E531/OFFSET(E530,-$C$3+1,0):E530,OFFSET(D531,-$C$3+1,0):D531/OFFSET(D530,-$C$3+1,0):D530)/_xlfn.VAR.P(OFFSET(D531,-$C$3+1,0):D531/OFFSET(D530,-$C$3+1,0):D530),$C$9),"")</f>
        <v>0.55541401400225421</v>
      </c>
      <c r="I531" s="19">
        <f t="array" aca="1" ref="I531" ca="1">IF(ROW()-ROW($C$14)&gt;=$C$3,_xlfn.VAR.P(OFFSET(E531,-$C$3+1,0):E531/OFFSET(E530,-$C$3+1,0):E530),"")</f>
        <v>2.7195362741699706E-4</v>
      </c>
      <c r="J531" s="19">
        <f t="array" aca="1" ref="J531" ca="1">IF(ROW()-ROW($C$14)&gt;=$C$3,_xlfn.VAR.P(OFFSET(D531,-$C$3+1,0):D531/OFFSET(D530,-$C$3+1,0):D530),"")</f>
        <v>2.2383920174862948E-4</v>
      </c>
      <c r="K531" s="19">
        <f t="shared" ca="1" si="141"/>
        <v>0.45714937033598285</v>
      </c>
      <c r="L531" s="46">
        <f t="array" aca="1" ref="L531" ca="1">IF(ROW()-ROW($C$14)&lt;$C$3,"",IF(L530="",_xlfn.VAR.P(OFFSET(E531,-$C$3+1,0):E531/OFFSET(E530,-$C$3+1,0):E530),$C$4*L530+$C$5*(1-$C$4)*(E531/E530-1)^2+(1-$C$4)*(1-$C$5)*$C$6))</f>
        <v>4.0999999999999999E-4</v>
      </c>
      <c r="M531" s="30">
        <f t="array" aca="1" ref="M531" ca="1">IF(ROW()-ROW($C$14)&gt;=$C$3,_xlfn.VAR.P(OFFSET(D531,-$C$3+1,0):D531/OFFSET(D530,-$C$3+1,0):D530)*H531^2,"")</f>
        <v>6.9050975032153457E-5</v>
      </c>
      <c r="N531" s="17">
        <f t="shared" ca="1" si="135"/>
        <v>3.4094902496784653E-4</v>
      </c>
      <c r="O531" s="18">
        <f t="shared" ca="1" si="136"/>
        <v>4.2955559936949904E-2</v>
      </c>
      <c r="P531" s="18">
        <f t="shared" ca="1" si="138"/>
        <v>-1.3243944893695292E-2</v>
      </c>
      <c r="Q531" s="18">
        <f t="shared" ca="1" si="137"/>
        <v>-1.4478112215978518E-2</v>
      </c>
      <c r="R531" s="39"/>
      <c r="V531" s="29">
        <v>41555</v>
      </c>
      <c r="W531" s="19">
        <f t="shared" ca="1" si="142"/>
        <v>2.2220673068544805E-3</v>
      </c>
      <c r="X531" s="17">
        <f t="shared" si="143"/>
        <v>-1.3243944893695292E-2</v>
      </c>
    </row>
    <row r="532" spans="3:24">
      <c r="C532" s="29">
        <v>41556</v>
      </c>
      <c r="D532" s="19">
        <f ca="1">VLOOKUP(C532,MarketData!$B$7:$C$5000,2)</f>
        <v>1166.9000000000001</v>
      </c>
      <c r="E532" s="17">
        <f>VLOOKUP('Beta-GARCH'!C532,MarketData!$E$7:$F$5000,2)</f>
        <v>128.08999600000001</v>
      </c>
      <c r="F532" s="17">
        <f t="shared" ca="1" si="139"/>
        <v>149.93318599989738</v>
      </c>
      <c r="G532" s="17">
        <f t="shared" si="140"/>
        <v>179.97751805472907</v>
      </c>
      <c r="H532" s="18">
        <f t="array" aca="1" ref="H532" ca="1">IF(ROW()-ROW($C$14)&gt;=$C$3,IF($C$8,_xlfn.COVARIANCE.P(OFFSET(E532,-$C$3+1,0):E532/OFFSET(E531,-$C$3+1,0):E531,OFFSET(D532,-$C$3+1,0):D532/OFFSET(D531,-$C$3+1,0):D531)/_xlfn.VAR.P(OFFSET(D532,-$C$3+1,0):D532/OFFSET(D531,-$C$3+1,0):D531),$C$9),"")</f>
        <v>0.55764974572809978</v>
      </c>
      <c r="I532" s="19">
        <f t="array" aca="1" ref="I532" ca="1">IF(ROW()-ROW($C$14)&gt;=$C$3,_xlfn.VAR.P(OFFSET(E532,-$C$3+1,0):E532/OFFSET(E531,-$C$3+1,0):E531),"")</f>
        <v>2.7423828065232007E-4</v>
      </c>
      <c r="J532" s="19">
        <f t="array" aca="1" ref="J532" ca="1">IF(ROW()-ROW($C$14)&gt;=$C$3,_xlfn.VAR.P(OFFSET(D532,-$C$3+1,0):D532/OFFSET(D531,-$C$3+1,0):D531),"")</f>
        <v>2.2382442291249302E-4</v>
      </c>
      <c r="K532" s="19">
        <f t="shared" ca="1" si="141"/>
        <v>0.45513570252845903</v>
      </c>
      <c r="L532" s="46">
        <f t="array" aca="1" ref="L532" ca="1">IF(ROW()-ROW($C$14)&lt;$C$3,"",IF(L531="",_xlfn.VAR.P(OFFSET(E532,-$C$3+1,0):E532/OFFSET(E531,-$C$3+1,0):E531),$C$4*L531+$C$5*(1-$C$4)*(E532/E531-1)^2+(1-$C$4)*(1-$C$5)*$C$6))</f>
        <v>4.0999999999999999E-4</v>
      </c>
      <c r="M532" s="30">
        <f t="array" aca="1" ref="M532" ca="1">IF(ROW()-ROW($C$14)&gt;=$C$3,_xlfn.VAR.P(OFFSET(D532,-$C$3+1,0):D532/OFFSET(D531,-$C$3+1,0):D531)*H532^2,"")</f>
        <v>6.9603405740397082E-5</v>
      </c>
      <c r="N532" s="17">
        <f t="shared" ca="1" si="135"/>
        <v>3.4039659425960292E-4</v>
      </c>
      <c r="O532" s="18">
        <f t="shared" ca="1" si="136"/>
        <v>4.2920745949056018E-2</v>
      </c>
      <c r="P532" s="18">
        <f t="shared" ca="1" si="138"/>
        <v>3.5656500646830569E-2</v>
      </c>
      <c r="Q532" s="18">
        <f t="shared" ca="1" si="137"/>
        <v>2.7525431779954503E-2</v>
      </c>
      <c r="R532" s="39"/>
      <c r="V532" s="29">
        <v>41556</v>
      </c>
      <c r="W532" s="19">
        <f t="shared" ca="1" si="142"/>
        <v>1.4580960413170585E-2</v>
      </c>
      <c r="X532" s="17">
        <f t="shared" si="143"/>
        <v>3.5656500646830569E-2</v>
      </c>
    </row>
    <row r="533" spans="3:24">
      <c r="C533" s="29">
        <v>41557</v>
      </c>
      <c r="D533" s="19">
        <f ca="1">VLOOKUP(C533,MarketData!$B$7:$C$5000,2)</f>
        <v>1177.95</v>
      </c>
      <c r="E533" s="17">
        <f>VLOOKUP('Beta-GARCH'!C533,MarketData!$E$7:$F$5000,2)</f>
        <v>131</v>
      </c>
      <c r="F533" s="17">
        <f t="shared" ca="1" si="139"/>
        <v>151.35298350208168</v>
      </c>
      <c r="G533" s="17">
        <f t="shared" si="140"/>
        <v>184.06632525126713</v>
      </c>
      <c r="H533" s="18">
        <f t="array" aca="1" ref="H533" ca="1">IF(ROW()-ROW($C$14)&gt;=$C$3,IF($C$8,_xlfn.COVARIANCE.P(OFFSET(E533,-$C$3+1,0):E533/OFFSET(E532,-$C$3+1,0):E532,OFFSET(D533,-$C$3+1,0):D533/OFFSET(D532,-$C$3+1,0):D532)/_xlfn.VAR.P(OFFSET(D533,-$C$3+1,0):D533/OFFSET(D532,-$C$3+1,0):D532),$C$9),"")</f>
        <v>0.55738591187456299</v>
      </c>
      <c r="I533" s="19">
        <f t="array" aca="1" ref="I533" ca="1">IF(ROW()-ROW($C$14)&gt;=$C$3,_xlfn.VAR.P(OFFSET(E533,-$C$3+1,0):E533/OFFSET(E532,-$C$3+1,0):E532),"")</f>
        <v>2.7424690755968785E-4</v>
      </c>
      <c r="J533" s="19">
        <f t="array" aca="1" ref="J533" ca="1">IF(ROW()-ROW($C$14)&gt;=$C$3,_xlfn.VAR.P(OFFSET(D533,-$C$3+1,0):D533/OFFSET(D532,-$C$3+1,0):D532),"")</f>
        <v>2.2373744390457025E-4</v>
      </c>
      <c r="K533" s="19">
        <f t="shared" ca="1" si="141"/>
        <v>0.45472928136515439</v>
      </c>
      <c r="L533" s="46">
        <f t="array" aca="1" ref="L533" ca="1">IF(ROW()-ROW($C$14)&lt;$C$3,"",IF(L532="",_xlfn.VAR.P(OFFSET(E533,-$C$3+1,0):E533/OFFSET(E532,-$C$3+1,0):E532),$C$4*L532+$C$5*(1-$C$4)*(E533/E532-1)^2+(1-$C$4)*(1-$C$5)*$C$6))</f>
        <v>4.0999999999999999E-4</v>
      </c>
      <c r="M533" s="30">
        <f t="array" aca="1" ref="M533" ca="1">IF(ROW()-ROW($C$14)&gt;=$C$3,_xlfn.VAR.P(OFFSET(D533,-$C$3+1,0):D533/OFFSET(D532,-$C$3+1,0):D532)*H533^2,"")</f>
        <v>6.9510537585848724E-5</v>
      </c>
      <c r="N533" s="17">
        <f t="shared" ca="1" si="135"/>
        <v>3.4048946241415127E-4</v>
      </c>
      <c r="O533" s="18">
        <f t="shared" ca="1" si="136"/>
        <v>4.2926600441589025E-2</v>
      </c>
      <c r="P533" s="18">
        <f t="shared" ca="1" si="138"/>
        <v>2.2718433061704513E-2</v>
      </c>
      <c r="Q533" s="18">
        <f t="shared" ca="1" si="137"/>
        <v>1.7440247847706772E-2</v>
      </c>
      <c r="R533" s="39"/>
      <c r="V533" s="29">
        <v>41557</v>
      </c>
      <c r="W533" s="19">
        <f t="shared" ca="1" si="142"/>
        <v>9.4695346644957379E-3</v>
      </c>
      <c r="X533" s="17">
        <f t="shared" si="143"/>
        <v>2.2718433061704513E-2</v>
      </c>
    </row>
    <row r="534" spans="3:24">
      <c r="C534" s="29">
        <v>41558</v>
      </c>
      <c r="D534" s="19">
        <f ca="1">VLOOKUP(C534,MarketData!$B$7:$C$5000,2)</f>
        <v>1197.17</v>
      </c>
      <c r="E534" s="17">
        <f>VLOOKUP('Beta-GARCH'!C534,MarketData!$E$7:$F$5000,2)</f>
        <v>131.64999399999999</v>
      </c>
      <c r="F534" s="17">
        <f t="shared" ca="1" si="139"/>
        <v>153.82253173665023</v>
      </c>
      <c r="G534" s="17">
        <f t="shared" si="140"/>
        <v>184.97962301474325</v>
      </c>
      <c r="H534" s="18">
        <f t="array" aca="1" ref="H534" ca="1">IF(ROW()-ROW($C$14)&gt;=$C$3,IF($C$8,_xlfn.COVARIANCE.P(OFFSET(E534,-$C$3+1,0):E534/OFFSET(E533,-$C$3+1,0):E533,OFFSET(D534,-$C$3+1,0):D534/OFFSET(D533,-$C$3+1,0):D533)/_xlfn.VAR.P(OFFSET(D534,-$C$3+1,0):D534/OFFSET(D533,-$C$3+1,0):D533),$C$9),"")</f>
        <v>0.55586075415888392</v>
      </c>
      <c r="I534" s="19">
        <f t="array" aca="1" ref="I534" ca="1">IF(ROW()-ROW($C$14)&gt;=$C$3,_xlfn.VAR.P(OFFSET(E534,-$C$3+1,0):E534/OFFSET(E533,-$C$3+1,0):E533),"")</f>
        <v>2.7417213753852722E-4</v>
      </c>
      <c r="J534" s="19">
        <f t="array" aca="1" ref="J534" ca="1">IF(ROW()-ROW($C$14)&gt;=$C$3,_xlfn.VAR.P(OFFSET(D534,-$C$3+1,0):D534/OFFSET(D533,-$C$3+1,0):D533),"")</f>
        <v>2.2449476095707933E-4</v>
      </c>
      <c r="K534" s="19">
        <f t="shared" ca="1" si="141"/>
        <v>0.45514408666994854</v>
      </c>
      <c r="L534" s="46">
        <f t="array" aca="1" ref="L534" ca="1">IF(ROW()-ROW($C$14)&lt;$C$3,"",IF(L533="",_xlfn.VAR.P(OFFSET(E534,-$C$3+1,0):E534/OFFSET(E533,-$C$3+1,0):E533),$C$4*L533+$C$5*(1-$C$4)*(E534/E533-1)^2+(1-$C$4)*(1-$C$5)*$C$6))</f>
        <v>4.0999999999999999E-4</v>
      </c>
      <c r="M534" s="30">
        <f t="array" aca="1" ref="M534" ca="1">IF(ROW()-ROW($C$14)&gt;=$C$3,_xlfn.VAR.P(OFFSET(D534,-$C$3+1,0):D534/OFFSET(D533,-$C$3+1,0):D533)*H534^2,"")</f>
        <v>6.9364655698508383E-5</v>
      </c>
      <c r="N534" s="17">
        <f t="shared" ca="1" si="135"/>
        <v>3.4063534430149161E-4</v>
      </c>
      <c r="O534" s="18">
        <f t="shared" ca="1" si="136"/>
        <v>4.2935795355920917E-2</v>
      </c>
      <c r="P534" s="18">
        <f t="shared" ca="1" si="138"/>
        <v>4.9617862595419115E-3</v>
      </c>
      <c r="Q534" s="18">
        <f t="shared" ca="1" si="137"/>
        <v>-4.1079057434580298E-3</v>
      </c>
      <c r="R534" s="39"/>
      <c r="V534" s="29">
        <v>41558</v>
      </c>
      <c r="W534" s="19">
        <f t="shared" ca="1" si="142"/>
        <v>1.631648202385505E-2</v>
      </c>
      <c r="X534" s="17">
        <f t="shared" si="143"/>
        <v>4.9617862595419115E-3</v>
      </c>
    </row>
    <row r="535" spans="3:24">
      <c r="C535" s="29">
        <v>41562</v>
      </c>
      <c r="D535" s="19">
        <f ca="1">VLOOKUP(C535,MarketData!$B$7:$C$5000,2)</f>
        <v>1197.47</v>
      </c>
      <c r="E535" s="17">
        <f>VLOOKUP('Beta-GARCH'!C535,MarketData!$E$7:$F$5000,2)</f>
        <v>129.61000100000001</v>
      </c>
      <c r="F535" s="17">
        <f t="shared" ca="1" si="139"/>
        <v>153.86107827517108</v>
      </c>
      <c r="G535" s="17">
        <f t="shared" si="140"/>
        <v>182.11325648765694</v>
      </c>
      <c r="H535" s="18">
        <f t="array" aca="1" ref="H535" ca="1">IF(ROW()-ROW($C$14)&gt;=$C$3,IF($C$8,_xlfn.COVARIANCE.P(OFFSET(E535,-$C$3+1,0):E535/OFFSET(E534,-$C$3+1,0):E534,OFFSET(D535,-$C$3+1,0):D535/OFFSET(D534,-$C$3+1,0):D534)/_xlfn.VAR.P(OFFSET(D535,-$C$3+1,0):D535/OFFSET(D534,-$C$3+1,0):D534),$C$9),"")</f>
        <v>0.55703737738700454</v>
      </c>
      <c r="I535" s="19">
        <f t="array" aca="1" ref="I535" ca="1">IF(ROW()-ROW($C$14)&gt;=$C$3,_xlfn.VAR.P(OFFSET(E535,-$C$3+1,0):E535/OFFSET(E534,-$C$3+1,0):E534),"")</f>
        <v>2.7541688735684025E-4</v>
      </c>
      <c r="J535" s="19">
        <f t="array" aca="1" ref="J535" ca="1">IF(ROW()-ROW($C$14)&gt;=$C$3,_xlfn.VAR.P(OFFSET(D535,-$C$3+1,0):D535/OFFSET(D534,-$C$3+1,0):D534),"")</f>
        <v>2.2429782184090608E-4</v>
      </c>
      <c r="K535" s="19">
        <f t="shared" ca="1" si="141"/>
        <v>0.45364781960517947</v>
      </c>
      <c r="L535" s="46">
        <f t="array" aca="1" ref="L535" ca="1">IF(ROW()-ROW($C$14)&lt;$C$3,"",IF(L534="",_xlfn.VAR.P(OFFSET(E535,-$C$3+1,0):E535/OFFSET(E534,-$C$3+1,0):E534),$C$4*L534+$C$5*(1-$C$4)*(E535/E534-1)^2+(1-$C$4)*(1-$C$5)*$C$6))</f>
        <v>4.0999999999999999E-4</v>
      </c>
      <c r="M535" s="30">
        <f t="array" aca="1" ref="M535" ca="1">IF(ROW()-ROW($C$14)&gt;=$C$3,_xlfn.VAR.P(OFFSET(D535,-$C$3+1,0):D535/OFFSET(D534,-$C$3+1,0):D534)*H535^2,"")</f>
        <v>6.9597514646150028E-5</v>
      </c>
      <c r="N535" s="17">
        <f t="shared" ca="1" si="135"/>
        <v>3.4040248535384995E-4</v>
      </c>
      <c r="O535" s="18">
        <f t="shared" ca="1" si="136"/>
        <v>4.2921117352691988E-2</v>
      </c>
      <c r="P535" s="18">
        <f t="shared" ca="1" si="138"/>
        <v>-1.5495579893455846E-2</v>
      </c>
      <c r="Q535" s="18">
        <f t="shared" ca="1" si="137"/>
        <v>-1.5635168434111002E-2</v>
      </c>
      <c r="R535" s="39"/>
      <c r="V535" s="29">
        <v>41562</v>
      </c>
      <c r="W535" s="19">
        <f t="shared" ca="1" si="142"/>
        <v>2.5059097705426581E-4</v>
      </c>
      <c r="X535" s="17">
        <f t="shared" si="143"/>
        <v>-1.5495579893455846E-2</v>
      </c>
    </row>
    <row r="536" spans="3:24">
      <c r="C536" s="29">
        <v>41563</v>
      </c>
      <c r="D536" s="19">
        <f ca="1">VLOOKUP(C536,MarketData!$B$7:$C$5000,2)</f>
        <v>1196.78</v>
      </c>
      <c r="E536" s="17">
        <f>VLOOKUP('Beta-GARCH'!C536,MarketData!$E$7:$F$5000,2)</f>
        <v>130.240005</v>
      </c>
      <c r="F536" s="17">
        <f t="shared" ca="1" si="139"/>
        <v>153.77242123657314</v>
      </c>
      <c r="G536" s="17">
        <f t="shared" si="140"/>
        <v>182.99846657295157</v>
      </c>
      <c r="H536" s="18">
        <f t="array" aca="1" ref="H536" ca="1">IF(ROW()-ROW($C$14)&gt;=$C$3,IF($C$8,_xlfn.COVARIANCE.P(OFFSET(E536,-$C$3+1,0):E536/OFFSET(E535,-$C$3+1,0):E535,OFFSET(D536,-$C$3+1,0):D536/OFFSET(D535,-$C$3+1,0):D535)/_xlfn.VAR.P(OFFSET(D536,-$C$3+1,0):D536/OFFSET(D535,-$C$3+1,0):D535),$C$9),"")</f>
        <v>0.55409560342901842</v>
      </c>
      <c r="I536" s="19">
        <f t="array" aca="1" ref="I536" ca="1">IF(ROW()-ROW($C$14)&gt;=$C$3,_xlfn.VAR.P(OFFSET(E536,-$C$3+1,0):E536/OFFSET(E535,-$C$3+1,0):E535),"")</f>
        <v>2.7346261598383651E-4</v>
      </c>
      <c r="J536" s="19">
        <f t="array" aca="1" ref="J536" ca="1">IF(ROW()-ROW($C$14)&gt;=$C$3,_xlfn.VAR.P(OFFSET(D536,-$C$3+1,0):D536/OFFSET(D535,-$C$3+1,0):D535),"")</f>
        <v>2.2401023816295371E-4</v>
      </c>
      <c r="K536" s="19">
        <f t="shared" ca="1" si="141"/>
        <v>0.4538941735879411</v>
      </c>
      <c r="L536" s="46">
        <f t="array" aca="1" ref="L536" ca="1">IF(ROW()-ROW($C$14)&lt;$C$3,"",IF(L535="",_xlfn.VAR.P(OFFSET(E536,-$C$3+1,0):E536/OFFSET(E535,-$C$3+1,0):E535),$C$4*L535+$C$5*(1-$C$4)*(E536/E535-1)^2+(1-$C$4)*(1-$C$5)*$C$6))</f>
        <v>4.0999999999999999E-4</v>
      </c>
      <c r="M536" s="30">
        <f t="array" aca="1" ref="M536" ca="1">IF(ROW()-ROW($C$14)&gt;=$C$3,_xlfn.VAR.P(OFFSET(D536,-$C$3+1,0):D536/OFFSET(D535,-$C$3+1,0):D535)*H536^2,"")</f>
        <v>6.8776057394247375E-5</v>
      </c>
      <c r="N536" s="17">
        <f t="shared" ca="1" si="135"/>
        <v>3.412239426057526E-4</v>
      </c>
      <c r="O536" s="18">
        <f t="shared" ca="1" si="136"/>
        <v>4.2972874638898408E-2</v>
      </c>
      <c r="P536" s="18">
        <f t="shared" ca="1" si="138"/>
        <v>4.8607668786297964E-3</v>
      </c>
      <c r="Q536" s="18">
        <f t="shared" ca="1" si="137"/>
        <v>5.1800449952974876E-3</v>
      </c>
      <c r="R536" s="39"/>
      <c r="V536" s="29">
        <v>41563</v>
      </c>
      <c r="W536" s="19">
        <f t="shared" ca="1" si="142"/>
        <v>-5.7621485298176012E-4</v>
      </c>
      <c r="X536" s="17">
        <f t="shared" si="143"/>
        <v>4.8607668786297964E-3</v>
      </c>
    </row>
    <row r="537" spans="3:24">
      <c r="C537" s="29">
        <v>41564</v>
      </c>
      <c r="D537" s="19">
        <f ca="1">VLOOKUP(C537,MarketData!$B$7:$C$5000,2)</f>
        <v>1206.25</v>
      </c>
      <c r="E537" s="17">
        <f>VLOOKUP('Beta-GARCH'!C537,MarketData!$E$7:$F$5000,2)</f>
        <v>130.10000600000001</v>
      </c>
      <c r="F537" s="17">
        <f t="shared" ca="1" si="139"/>
        <v>154.98920696921437</v>
      </c>
      <c r="G537" s="17">
        <f t="shared" si="140"/>
        <v>182.80175587471609</v>
      </c>
      <c r="H537" s="18">
        <f t="array" aca="1" ref="H537" ca="1">IF(ROW()-ROW($C$14)&gt;=$C$3,IF($C$8,_xlfn.COVARIANCE.P(OFFSET(E537,-$C$3+1,0):E537/OFFSET(E536,-$C$3+1,0):E536,OFFSET(D537,-$C$3+1,0):D537/OFFSET(D536,-$C$3+1,0):D536)/_xlfn.VAR.P(OFFSET(D537,-$C$3+1,0):D537/OFFSET(D536,-$C$3+1,0):D536),$C$9),"")</f>
        <v>0.55353040417570976</v>
      </c>
      <c r="I537" s="19">
        <f t="array" aca="1" ref="I537" ca="1">IF(ROW()-ROW($C$14)&gt;=$C$3,_xlfn.VAR.P(OFFSET(E537,-$C$3+1,0):E537/OFFSET(E536,-$C$3+1,0):E536),"")</f>
        <v>2.7216640250204874E-4</v>
      </c>
      <c r="J537" s="19">
        <f t="array" aca="1" ref="J537" ca="1">IF(ROW()-ROW($C$14)&gt;=$C$3,_xlfn.VAR.P(OFFSET(D537,-$C$3+1,0):D537/OFFSET(D536,-$C$3+1,0):D536),"")</f>
        <v>2.2414586744456139E-4</v>
      </c>
      <c r="K537" s="19">
        <f t="shared" ca="1" si="141"/>
        <v>0.45586652672887934</v>
      </c>
      <c r="L537" s="46">
        <f t="array" aca="1" ref="L537" ca="1">IF(ROW()-ROW($C$14)&lt;$C$3,"",IF(L536="",_xlfn.VAR.P(OFFSET(E537,-$C$3+1,0):E537/OFFSET(E536,-$C$3+1,0):E536),$C$4*L536+$C$5*(1-$C$4)*(E537/E536-1)^2+(1-$C$4)*(1-$C$5)*$C$6))</f>
        <v>4.0999999999999999E-4</v>
      </c>
      <c r="M537" s="30">
        <f t="array" aca="1" ref="M537" ca="1">IF(ROW()-ROW($C$14)&gt;=$C$3,_xlfn.VAR.P(OFFSET(D537,-$C$3+1,0):D537/OFFSET(D536,-$C$3+1,0):D536)*H537^2,"")</f>
        <v>6.8677376657885742E-5</v>
      </c>
      <c r="N537" s="17">
        <f t="shared" ca="1" si="135"/>
        <v>3.4132262334211428E-4</v>
      </c>
      <c r="O537" s="18">
        <f t="shared" ca="1" si="136"/>
        <v>4.2979087990068457E-2</v>
      </c>
      <c r="P537" s="18">
        <f t="shared" ca="1" si="138"/>
        <v>-1.0749308555384474E-3</v>
      </c>
      <c r="Q537" s="18">
        <f t="shared" ca="1" si="137"/>
        <v>-5.4549613770578306E-3</v>
      </c>
      <c r="R537" s="39"/>
      <c r="V537" s="29">
        <v>41564</v>
      </c>
      <c r="W537" s="19">
        <f t="shared" ca="1" si="142"/>
        <v>7.9128996139641306E-3</v>
      </c>
      <c r="X537" s="17">
        <f t="shared" si="143"/>
        <v>-1.0749308555384474E-3</v>
      </c>
    </row>
    <row r="538" spans="3:24">
      <c r="C538" s="29">
        <v>41565</v>
      </c>
      <c r="D538" s="19">
        <f ca="1">VLOOKUP(C538,MarketData!$B$7:$C$5000,2)</f>
        <v>1205.52</v>
      </c>
      <c r="E538" s="17">
        <f>VLOOKUP('Beta-GARCH'!C538,MarketData!$E$7:$F$5000,2)</f>
        <v>129.520004</v>
      </c>
      <c r="F538" s="17">
        <f t="shared" ca="1" si="139"/>
        <v>154.895410392147</v>
      </c>
      <c r="G538" s="17">
        <f t="shared" si="140"/>
        <v>181.98680292220934</v>
      </c>
      <c r="H538" s="18">
        <f t="array" aca="1" ref="H538" ca="1">IF(ROW()-ROW($C$14)&gt;=$C$3,IF($C$8,_xlfn.COVARIANCE.P(OFFSET(E538,-$C$3+1,0):E538/OFFSET(E537,-$C$3+1,0):E537,OFFSET(D538,-$C$3+1,0):D538/OFFSET(D537,-$C$3+1,0):D537)/_xlfn.VAR.P(OFFSET(D538,-$C$3+1,0):D538/OFFSET(D537,-$C$3+1,0):D537),$C$9),"")</f>
        <v>0.54978546804459827</v>
      </c>
      <c r="I538" s="19">
        <f t="array" aca="1" ref="I538" ca="1">IF(ROW()-ROW($C$14)&gt;=$C$3,_xlfn.VAR.P(OFFSET(E538,-$C$3+1,0):E538/OFFSET(E537,-$C$3+1,0):E537),"")</f>
        <v>2.701846708027743E-4</v>
      </c>
      <c r="J538" s="19">
        <f t="array" aca="1" ref="J538" ca="1">IF(ROW()-ROW($C$14)&gt;=$C$3,_xlfn.VAR.P(OFFSET(D538,-$C$3+1,0):D538/OFFSET(D537,-$C$3+1,0):D537),"")</f>
        <v>2.2329222688597042E-4</v>
      </c>
      <c r="K538" s="19">
        <f t="shared" ca="1" si="141"/>
        <v>0.45436634544983712</v>
      </c>
      <c r="L538" s="46">
        <f t="array" aca="1" ref="L538" ca="1">IF(ROW()-ROW($C$14)&lt;$C$3,"",IF(L537="",_xlfn.VAR.P(OFFSET(E538,-$C$3+1,0):E538/OFFSET(E537,-$C$3+1,0):E537),$C$4*L537+$C$5*(1-$C$4)*(E538/E537-1)^2+(1-$C$4)*(1-$C$5)*$C$6))</f>
        <v>4.0999999999999999E-4</v>
      </c>
      <c r="M538" s="30">
        <f t="array" aca="1" ref="M538" ca="1">IF(ROW()-ROW($C$14)&gt;=$C$3,_xlfn.VAR.P(OFFSET(D538,-$C$3+1,0):D538/OFFSET(D537,-$C$3+1,0):D537)*H538^2,"")</f>
        <v>6.7493215259932708E-5</v>
      </c>
      <c r="N538" s="17">
        <f t="shared" ca="1" si="135"/>
        <v>3.4250678474006727E-4</v>
      </c>
      <c r="O538" s="18">
        <f t="shared" ca="1" si="136"/>
        <v>4.3053577794802345E-2</v>
      </c>
      <c r="P538" s="18">
        <f t="shared" ca="1" si="138"/>
        <v>-4.4581243139989457E-3</v>
      </c>
      <c r="Q538" s="18">
        <f t="shared" ca="1" si="137"/>
        <v>-4.1254044038040779E-3</v>
      </c>
      <c r="R538" s="39"/>
      <c r="V538" s="29">
        <v>41565</v>
      </c>
      <c r="W538" s="19">
        <f t="shared" ca="1" si="142"/>
        <v>-6.0518134715026317E-4</v>
      </c>
      <c r="X538" s="17">
        <f t="shared" si="143"/>
        <v>-4.4581243139989457E-3</v>
      </c>
    </row>
    <row r="539" spans="3:24">
      <c r="C539" s="29">
        <v>41568</v>
      </c>
      <c r="D539" s="19">
        <f ca="1">VLOOKUP(C539,MarketData!$B$7:$C$5000,2)</f>
        <v>1212.3599999999999</v>
      </c>
      <c r="E539" s="17">
        <f>VLOOKUP('Beta-GARCH'!C539,MarketData!$E$7:$F$5000,2)</f>
        <v>129.38000500000001</v>
      </c>
      <c r="F539" s="17">
        <f t="shared" ca="1" si="139"/>
        <v>155.77427147042218</v>
      </c>
      <c r="G539" s="17">
        <f t="shared" si="140"/>
        <v>181.79009222397383</v>
      </c>
      <c r="H539" s="18">
        <f t="array" aca="1" ref="H539" ca="1">IF(ROW()-ROW($C$14)&gt;=$C$3,IF($C$8,_xlfn.COVARIANCE.P(OFFSET(E539,-$C$3+1,0):E539/OFFSET(E538,-$C$3+1,0):E538,OFFSET(D539,-$C$3+1,0):D539/OFFSET(D538,-$C$3+1,0):D538)/_xlfn.VAR.P(OFFSET(D539,-$C$3+1,0):D539/OFFSET(D538,-$C$3+1,0):D538),$C$9),"")</f>
        <v>0.5453646527126379</v>
      </c>
      <c r="I539" s="19">
        <f t="array" aca="1" ref="I539" ca="1">IF(ROW()-ROW($C$14)&gt;=$C$3,_xlfn.VAR.P(OFFSET(E539,-$C$3+1,0):E539/OFFSET(E538,-$C$3+1,0):E538),"")</f>
        <v>2.681673206129826E-4</v>
      </c>
      <c r="J539" s="19">
        <f t="array" aca="1" ref="J539" ca="1">IF(ROW()-ROW($C$14)&gt;=$C$3,_xlfn.VAR.P(OFFSET(D539,-$C$3+1,0):D539/OFFSET(D538,-$C$3+1,0):D538),"")</f>
        <v>2.2218705871056784E-4</v>
      </c>
      <c r="K539" s="19">
        <f t="shared" ca="1" si="141"/>
        <v>0.45185583326839213</v>
      </c>
      <c r="L539" s="46">
        <f t="array" aca="1" ref="L539" ca="1">IF(ROW()-ROW($C$14)&lt;$C$3,"",IF(L538="",_xlfn.VAR.P(OFFSET(E539,-$C$3+1,0):E539/OFFSET(E538,-$C$3+1,0):E538),$C$4*L538+$C$5*(1-$C$4)*(E539/E538-1)^2+(1-$C$4)*(1-$C$5)*$C$6))</f>
        <v>4.0999999999999999E-4</v>
      </c>
      <c r="M539" s="30">
        <f t="array" aca="1" ref="M539" ca="1">IF(ROW()-ROW($C$14)&gt;=$C$3,_xlfn.VAR.P(OFFSET(D539,-$C$3+1,0):D539/OFFSET(D538,-$C$3+1,0):D538)*H539^2,"")</f>
        <v>6.60834536719776E-5</v>
      </c>
      <c r="N539" s="17">
        <f t="shared" ca="1" si="135"/>
        <v>3.4391654632802242E-4</v>
      </c>
      <c r="O539" s="18">
        <f t="shared" ca="1" si="136"/>
        <v>4.3142091300956496E-2</v>
      </c>
      <c r="P539" s="18">
        <f t="shared" ca="1" si="138"/>
        <v>-1.0809063903363114E-3</v>
      </c>
      <c r="Q539" s="18">
        <f t="shared" ca="1" si="137"/>
        <v>-4.1752509259345792E-3</v>
      </c>
      <c r="R539" s="39"/>
      <c r="V539" s="29">
        <v>41568</v>
      </c>
      <c r="W539" s="19">
        <f t="shared" ca="1" si="142"/>
        <v>5.6739000597252343E-3</v>
      </c>
      <c r="X539" s="17">
        <f t="shared" si="143"/>
        <v>-1.0809063903363114E-3</v>
      </c>
    </row>
    <row r="540" spans="3:24">
      <c r="C540" s="29">
        <v>41569</v>
      </c>
      <c r="D540" s="19">
        <f ca="1">VLOOKUP(C540,MarketData!$B$7:$C$5000,2)</f>
        <v>1214.44</v>
      </c>
      <c r="E540" s="17">
        <f>VLOOKUP('Beta-GARCH'!C540,MarketData!$E$7:$F$5000,2)</f>
        <v>130.71000699999999</v>
      </c>
      <c r="F540" s="17">
        <f t="shared" ca="1" si="139"/>
        <v>156.04152747083336</v>
      </c>
      <c r="G540" s="17">
        <f t="shared" si="140"/>
        <v>183.65886001570539</v>
      </c>
      <c r="H540" s="18">
        <f t="array" aca="1" ref="H540" ca="1">IF(ROW()-ROW($C$14)&gt;=$C$3,IF($C$8,_xlfn.COVARIANCE.P(OFFSET(E540,-$C$3+1,0):E540/OFFSET(E539,-$C$3+1,0):E539,OFFSET(D540,-$C$3+1,0):D540/OFFSET(D539,-$C$3+1,0):D539)/_xlfn.VAR.P(OFFSET(D540,-$C$3+1,0):D540/OFFSET(D539,-$C$3+1,0):D539),$C$9),"")</f>
        <v>0.54593520255709127</v>
      </c>
      <c r="I540" s="19">
        <f t="array" aca="1" ref="I540" ca="1">IF(ROW()-ROW($C$14)&gt;=$C$3,_xlfn.VAR.P(OFFSET(E540,-$C$3+1,0):E540/OFFSET(E539,-$C$3+1,0):E539),"")</f>
        <v>2.6839555943637211E-4</v>
      </c>
      <c r="J540" s="19">
        <f t="array" aca="1" ref="J540" ca="1">IF(ROW()-ROW($C$14)&gt;=$C$3,_xlfn.VAR.P(OFFSET(D540,-$C$3+1,0):D540/OFFSET(D539,-$C$3+1,0):D539),"")</f>
        <v>2.2203342294222045E-4</v>
      </c>
      <c r="K540" s="19">
        <f t="shared" ca="1" si="141"/>
        <v>0.45163139801179081</v>
      </c>
      <c r="L540" s="46">
        <f t="array" aca="1" ref="L540" ca="1">IF(ROW()-ROW($C$14)&lt;$C$3,"",IF(L539="",_xlfn.VAR.P(OFFSET(E540,-$C$3+1,0):E540/OFFSET(E539,-$C$3+1,0):E539),$C$4*L539+$C$5*(1-$C$4)*(E540/E539-1)^2+(1-$C$4)*(1-$C$5)*$C$6))</f>
        <v>4.0999999999999999E-4</v>
      </c>
      <c r="M540" s="30">
        <f t="array" aca="1" ref="M540" ca="1">IF(ROW()-ROW($C$14)&gt;=$C$3,_xlfn.VAR.P(OFFSET(D540,-$C$3+1,0):D540/OFFSET(D539,-$C$3+1,0):D539)*H540^2,"")</f>
        <v>6.6176006025829383E-5</v>
      </c>
      <c r="N540" s="17">
        <f t="shared" ca="1" si="135"/>
        <v>3.4382399397417059E-4</v>
      </c>
      <c r="O540" s="18">
        <f t="shared" ca="1" si="136"/>
        <v>4.313628586528602E-2</v>
      </c>
      <c r="P540" s="18">
        <f t="shared" ca="1" si="138"/>
        <v>1.027981101098252E-2</v>
      </c>
      <c r="Q540" s="18">
        <f t="shared" ca="1" si="137"/>
        <v>9.3431707215314869E-3</v>
      </c>
      <c r="R540" s="39"/>
      <c r="V540" s="29">
        <v>41569</v>
      </c>
      <c r="W540" s="19">
        <f t="shared" ca="1" si="142"/>
        <v>1.7156620145832857E-3</v>
      </c>
      <c r="X540" s="17">
        <f t="shared" si="143"/>
        <v>1.027981101098252E-2</v>
      </c>
    </row>
    <row r="541" spans="3:24">
      <c r="C541" s="29">
        <v>41570</v>
      </c>
      <c r="D541" s="19">
        <f ca="1">VLOOKUP(C541,MarketData!$B$7:$C$5000,2)</f>
        <v>1195.98</v>
      </c>
      <c r="E541" s="17">
        <f>VLOOKUP('Beta-GARCH'!C541,MarketData!$E$7:$F$5000,2)</f>
        <v>129.25</v>
      </c>
      <c r="F541" s="17">
        <f t="shared" ca="1" si="139"/>
        <v>153.66963046718428</v>
      </c>
      <c r="G541" s="17">
        <f t="shared" si="140"/>
        <v>181.60742395974262</v>
      </c>
      <c r="H541" s="18">
        <f t="array" aca="1" ref="H541" ca="1">IF(ROW()-ROW($C$14)&gt;=$C$3,IF($C$8,_xlfn.COVARIANCE.P(OFFSET(E541,-$C$3+1,0):E541/OFFSET(E540,-$C$3+1,0):E540,OFFSET(D541,-$C$3+1,0):D541/OFFSET(D540,-$C$3+1,0):D540)/_xlfn.VAR.P(OFFSET(D541,-$C$3+1,0):D541/OFFSET(D540,-$C$3+1,0):D540),$C$9),"")</f>
        <v>0.54765775511046666</v>
      </c>
      <c r="I541" s="19">
        <f t="array" aca="1" ref="I541" ca="1">IF(ROW()-ROW($C$14)&gt;=$C$3,_xlfn.VAR.P(OFFSET(E541,-$C$3+1,0):E541/OFFSET(E540,-$C$3+1,0):E540),"")</f>
        <v>2.6902982694885634E-4</v>
      </c>
      <c r="J541" s="19">
        <f t="array" aca="1" ref="J541" ca="1">IF(ROW()-ROW($C$14)&gt;=$C$3,_xlfn.VAR.P(OFFSET(D541,-$C$3+1,0):D541/OFFSET(D540,-$C$3+1,0):D540),"")</f>
        <v>2.2317041536558277E-4</v>
      </c>
      <c r="K541" s="19">
        <f t="shared" ca="1" si="141"/>
        <v>0.45430281865891459</v>
      </c>
      <c r="L541" s="46">
        <f t="array" aca="1" ref="L541" ca="1">IF(ROW()-ROW($C$14)&lt;$C$3,"",IF(L540="",_xlfn.VAR.P(OFFSET(E541,-$C$3+1,0):E541/OFFSET(E540,-$C$3+1,0):E540),$C$4*L540+$C$5*(1-$C$4)*(E541/E540-1)^2+(1-$C$4)*(1-$C$5)*$C$6))</f>
        <v>4.0999999999999999E-4</v>
      </c>
      <c r="M541" s="30">
        <f t="array" aca="1" ref="M541" ca="1">IF(ROW()-ROW($C$14)&gt;=$C$3,_xlfn.VAR.P(OFFSET(D541,-$C$3+1,0):D541/OFFSET(D540,-$C$3+1,0):D540)*H541^2,"")</f>
        <v>6.6935283244413176E-5</v>
      </c>
      <c r="N541" s="17">
        <f t="shared" ca="1" si="135"/>
        <v>3.4306471675558682E-4</v>
      </c>
      <c r="O541" s="18">
        <f t="shared" ca="1" si="136"/>
        <v>4.3088629939936528E-2</v>
      </c>
      <c r="P541" s="18">
        <f t="shared" ca="1" si="138"/>
        <v>-1.1169818084394989E-2</v>
      </c>
      <c r="Q541" s="18">
        <f t="shared" ca="1" si="137"/>
        <v>-2.845189317770681E-3</v>
      </c>
      <c r="R541" s="39"/>
      <c r="V541" s="29">
        <v>41570</v>
      </c>
      <c r="W541" s="19">
        <f t="shared" ca="1" si="142"/>
        <v>-1.5200421593491664E-2</v>
      </c>
      <c r="X541" s="17">
        <f t="shared" si="143"/>
        <v>-1.1169818084394989E-2</v>
      </c>
    </row>
    <row r="542" spans="3:24">
      <c r="C542" s="29">
        <v>41571</v>
      </c>
      <c r="D542" s="19">
        <f ca="1">VLOOKUP(C542,MarketData!$B$7:$C$5000,2)</f>
        <v>1203.3499999999999</v>
      </c>
      <c r="E542" s="17">
        <f>VLOOKUP('Beta-GARCH'!C542,MarketData!$E$7:$F$5000,2)</f>
        <v>129.820007</v>
      </c>
      <c r="F542" s="17">
        <f t="shared" ca="1" si="139"/>
        <v>154.6165904301796</v>
      </c>
      <c r="G542" s="17">
        <f t="shared" si="140"/>
        <v>182.40833307315864</v>
      </c>
      <c r="H542" s="18">
        <f t="array" aca="1" ref="H542" ca="1">IF(ROW()-ROW($C$14)&gt;=$C$3,IF($C$8,_xlfn.COVARIANCE.P(OFFSET(E542,-$C$3+1,0):E542/OFFSET(E541,-$C$3+1,0):E541,OFFSET(D542,-$C$3+1,0):D542/OFFSET(D541,-$C$3+1,0):D541)/_xlfn.VAR.P(OFFSET(D542,-$C$3+1,0):D542/OFFSET(D541,-$C$3+1,0):D541),$C$9),"")</f>
        <v>0.54641413917523007</v>
      </c>
      <c r="I542" s="19">
        <f t="array" aca="1" ref="I542" ca="1">IF(ROW()-ROW($C$14)&gt;=$C$3,_xlfn.VAR.P(OFFSET(E542,-$C$3+1,0):E542/OFFSET(E541,-$C$3+1,0):E541),"")</f>
        <v>2.6771261275607985E-4</v>
      </c>
      <c r="J542" s="19">
        <f t="array" aca="1" ref="J542" ca="1">IF(ROW()-ROW($C$14)&gt;=$C$3,_xlfn.VAR.P(OFFSET(D542,-$C$3+1,0):D542/OFFSET(D541,-$C$3+1,0):D541),"")</f>
        <v>2.2315912874840312E-4</v>
      </c>
      <c r="K542" s="19">
        <f t="shared" ca="1" si="141"/>
        <v>0.45547836532174668</v>
      </c>
      <c r="L542" s="46">
        <f t="array" aca="1" ref="L542" ca="1">IF(ROW()-ROW($C$14)&lt;$C$3,"",IF(L541="",_xlfn.VAR.P(OFFSET(E542,-$C$3+1,0):E542/OFFSET(E541,-$C$3+1,0):E541),$C$4*L541+$C$5*(1-$C$4)*(E542/E541-1)^2+(1-$C$4)*(1-$C$5)*$C$6))</f>
        <v>4.0999999999999999E-4</v>
      </c>
      <c r="M542" s="30">
        <f t="array" aca="1" ref="M542" ca="1">IF(ROW()-ROW($C$14)&gt;=$C$3,_xlfn.VAR.P(OFFSET(D542,-$C$3+1,0):D542/OFFSET(D541,-$C$3+1,0):D541)*H542^2,"")</f>
        <v>6.6628266580038724E-5</v>
      </c>
      <c r="N542" s="17">
        <f t="shared" ca="1" si="135"/>
        <v>3.4337173341996124E-4</v>
      </c>
      <c r="O542" s="18">
        <f t="shared" ca="1" si="136"/>
        <v>4.3107906141182081E-2</v>
      </c>
      <c r="P542" s="18">
        <f t="shared" ca="1" si="138"/>
        <v>4.4101121856867653E-3</v>
      </c>
      <c r="Q542" s="18">
        <f t="shared" ca="1" si="137"/>
        <v>1.0429386495729429E-3</v>
      </c>
      <c r="R542" s="39"/>
      <c r="V542" s="29">
        <v>41571</v>
      </c>
      <c r="W542" s="19">
        <f t="shared" ca="1" si="142"/>
        <v>6.1623104065284817E-3</v>
      </c>
      <c r="X542" s="17">
        <f t="shared" si="143"/>
        <v>4.4101121856867653E-3</v>
      </c>
    </row>
    <row r="543" spans="3:24">
      <c r="C543" s="29">
        <v>41572</v>
      </c>
      <c r="D543" s="19">
        <f ca="1">VLOOKUP(C543,MarketData!$B$7:$C$5000,2)</f>
        <v>1178.28</v>
      </c>
      <c r="E543" s="17">
        <f>VLOOKUP('Beta-GARCH'!C543,MarketData!$E$7:$F$5000,2)</f>
        <v>128.69000199999999</v>
      </c>
      <c r="F543" s="17">
        <f t="shared" ca="1" si="139"/>
        <v>151.39538469445466</v>
      </c>
      <c r="G543" s="17">
        <f t="shared" si="140"/>
        <v>180.82057835662766</v>
      </c>
      <c r="H543" s="18">
        <f t="array" aca="1" ref="H543" ca="1">IF(ROW()-ROW($C$14)&gt;=$C$3,IF($C$8,_xlfn.COVARIANCE.P(OFFSET(E543,-$C$3+1,0):E543/OFFSET(E542,-$C$3+1,0):E542,OFFSET(D543,-$C$3+1,0):D543/OFFSET(D542,-$C$3+1,0):D542)/_xlfn.VAR.P(OFFSET(D543,-$C$3+1,0):D543/OFFSET(D542,-$C$3+1,0):D542),$C$9),"")</f>
        <v>0.54453112944038617</v>
      </c>
      <c r="I543" s="19">
        <f t="array" aca="1" ref="I543" ca="1">IF(ROW()-ROW($C$14)&gt;=$C$3,_xlfn.VAR.P(OFFSET(E543,-$C$3+1,0):E543/OFFSET(E542,-$C$3+1,0):E542),"")</f>
        <v>2.6757821903706353E-4</v>
      </c>
      <c r="J543" s="19">
        <f t="array" aca="1" ref="J543" ca="1">IF(ROW()-ROW($C$14)&gt;=$C$3,_xlfn.VAR.P(OFFSET(D543,-$C$3+1,0):D543/OFFSET(D542,-$C$3+1,0):D542),"")</f>
        <v>2.2476497053545237E-4</v>
      </c>
      <c r="K543" s="19">
        <f t="shared" ca="1" si="141"/>
        <v>0.45740465612170012</v>
      </c>
      <c r="L543" s="46">
        <f t="array" aca="1" ref="L543" ca="1">IF(ROW()-ROW($C$14)&lt;$C$3,"",IF(L542="",_xlfn.VAR.P(OFFSET(E543,-$C$3+1,0):E543/OFFSET(E542,-$C$3+1,0):E542),$C$4*L542+$C$5*(1-$C$4)*(E543/E542-1)^2+(1-$C$4)*(1-$C$5)*$C$6))</f>
        <v>4.0999999999999999E-4</v>
      </c>
      <c r="M543" s="30">
        <f t="array" aca="1" ref="M543" ca="1">IF(ROW()-ROW($C$14)&gt;=$C$3,_xlfn.VAR.P(OFFSET(D543,-$C$3+1,0):D543/OFFSET(D542,-$C$3+1,0):D542)*H543^2,"")</f>
        <v>6.6645994397041296E-5</v>
      </c>
      <c r="N543" s="17">
        <f t="shared" ca="1" si="135"/>
        <v>3.4335400560295867E-4</v>
      </c>
      <c r="O543" s="18">
        <f t="shared" ca="1" si="136"/>
        <v>4.3106793325447583E-2</v>
      </c>
      <c r="P543" s="18">
        <f t="shared" ca="1" si="138"/>
        <v>-8.7043979284333606E-3</v>
      </c>
      <c r="Q543" s="18">
        <f t="shared" ca="1" si="137"/>
        <v>2.6400948750489317E-3</v>
      </c>
      <c r="R543" s="39"/>
      <c r="V543" s="29">
        <v>41572</v>
      </c>
      <c r="W543" s="19">
        <f t="shared" ca="1" si="142"/>
        <v>-2.0833506461129248E-2</v>
      </c>
      <c r="X543" s="17">
        <f t="shared" si="143"/>
        <v>-8.7043979284333606E-3</v>
      </c>
    </row>
    <row r="544" spans="3:24">
      <c r="C544" s="29">
        <v>41575</v>
      </c>
      <c r="D544" s="19">
        <f ca="1">VLOOKUP(C544,MarketData!$B$7:$C$5000,2)</f>
        <v>1198.3599999999999</v>
      </c>
      <c r="E544" s="17">
        <f>VLOOKUP('Beta-GARCH'!C544,MarketData!$E$7:$F$5000,2)</f>
        <v>128.36999499999999</v>
      </c>
      <c r="F544" s="17">
        <f t="shared" ca="1" si="139"/>
        <v>153.97543300611625</v>
      </c>
      <c r="G544" s="17">
        <f t="shared" si="140"/>
        <v>180.37094085628658</v>
      </c>
      <c r="H544" s="18">
        <f t="array" aca="1" ref="H544" ca="1">IF(ROW()-ROW($C$14)&gt;=$C$3,IF($C$8,_xlfn.COVARIANCE.P(OFFSET(E544,-$C$3+1,0):E544/OFFSET(E543,-$C$3+1,0):E543,OFFSET(D544,-$C$3+1,0):D544/OFFSET(D543,-$C$3+1,0):D543)/_xlfn.VAR.P(OFFSET(D544,-$C$3+1,0):D544/OFFSET(D543,-$C$3+1,0):D543),$C$9),"")</f>
        <v>0.54084068030648669</v>
      </c>
      <c r="I544" s="19">
        <f t="array" aca="1" ref="I544" ca="1">IF(ROW()-ROW($C$14)&gt;=$C$3,_xlfn.VAR.P(OFFSET(E544,-$C$3+1,0):E544/OFFSET(E543,-$C$3+1,0):E543),"")</f>
        <v>2.674936942324441E-4</v>
      </c>
      <c r="J544" s="19">
        <f t="array" aca="1" ref="J544" ca="1">IF(ROW()-ROW($C$14)&gt;=$C$3,_xlfn.VAR.P(OFFSET(D544,-$C$3+1,0):D544/OFFSET(D543,-$C$3+1,0):D543),"")</f>
        <v>2.2540224878663808E-4</v>
      </c>
      <c r="K544" s="19">
        <f t="shared" ca="1" si="141"/>
        <v>0.45573674522003493</v>
      </c>
      <c r="L544" s="46">
        <f t="array" aca="1" ref="L544" ca="1">IF(ROW()-ROW($C$14)&lt;$C$3,"",IF(L543="",_xlfn.VAR.P(OFFSET(E544,-$C$3+1,0):E544/OFFSET(E543,-$C$3+1,0):E543),$C$4*L543+$C$5*(1-$C$4)*(E544/E543-1)^2+(1-$C$4)*(1-$C$5)*$C$6))</f>
        <v>4.0999999999999999E-4</v>
      </c>
      <c r="M544" s="30">
        <f t="array" aca="1" ref="M544" ca="1">IF(ROW()-ROW($C$14)&gt;=$C$3,_xlfn.VAR.P(OFFSET(D544,-$C$3+1,0):D544/OFFSET(D543,-$C$3+1,0):D543)*H544^2,"")</f>
        <v>6.5932105577850477E-5</v>
      </c>
      <c r="N544" s="17">
        <f t="shared" ca="1" si="135"/>
        <v>3.440678944221495E-4</v>
      </c>
      <c r="O544" s="18">
        <f t="shared" ca="1" si="136"/>
        <v>4.3151583073252633E-2</v>
      </c>
      <c r="P544" s="18">
        <f t="shared" ca="1" si="138"/>
        <v>-2.4866500507164657E-3</v>
      </c>
      <c r="Q544" s="18">
        <f t="shared" ca="1" si="137"/>
        <v>-1.17035432005231E-2</v>
      </c>
      <c r="R544" s="39"/>
      <c r="V544" s="29">
        <v>41575</v>
      </c>
      <c r="W544" s="19">
        <f t="shared" ca="1" si="142"/>
        <v>1.7041789727399115E-2</v>
      </c>
      <c r="X544" s="17">
        <f t="shared" si="143"/>
        <v>-2.4866500507164657E-3</v>
      </c>
    </row>
    <row r="545" spans="3:24">
      <c r="C545" s="29">
        <v>41576</v>
      </c>
      <c r="D545" s="19">
        <f ca="1">VLOOKUP(C545,MarketData!$B$7:$C$5000,2)</f>
        <v>1193.5</v>
      </c>
      <c r="E545" s="17">
        <f>VLOOKUP('Beta-GARCH'!C545,MarketData!$E$7:$F$5000,2)</f>
        <v>128.949997</v>
      </c>
      <c r="F545" s="17">
        <f t="shared" ca="1" si="139"/>
        <v>153.35097908207862</v>
      </c>
      <c r="G545" s="17">
        <f t="shared" si="140"/>
        <v>181.18589380879334</v>
      </c>
      <c r="H545" s="18">
        <f t="array" aca="1" ref="H545" ca="1">IF(ROW()-ROW($C$14)&gt;=$C$3,IF($C$8,_xlfn.COVARIANCE.P(OFFSET(E545,-$C$3+1,0):E545/OFFSET(E544,-$C$3+1,0):E544,OFFSET(D545,-$C$3+1,0):D545/OFFSET(D544,-$C$3+1,0):D544)/_xlfn.VAR.P(OFFSET(D545,-$C$3+1,0):D545/OFFSET(D544,-$C$3+1,0):D544),$C$9),"")</f>
        <v>0.54116005965713243</v>
      </c>
      <c r="I545" s="19">
        <f t="array" aca="1" ref="I545" ca="1">IF(ROW()-ROW($C$14)&gt;=$C$3,_xlfn.VAR.P(OFFSET(E545,-$C$3+1,0):E545/OFFSET(E544,-$C$3+1,0):E544),"")</f>
        <v>2.6743424580499316E-4</v>
      </c>
      <c r="J545" s="19">
        <f t="array" aca="1" ref="J545" ca="1">IF(ROW()-ROW($C$14)&gt;=$C$3,_xlfn.VAR.P(OFFSET(D545,-$C$3+1,0):D545/OFFSET(D544,-$C$3+1,0):D544),"")</f>
        <v>2.2466346674989945E-4</v>
      </c>
      <c r="K545" s="19">
        <f t="shared" ca="1" si="141"/>
        <v>0.4546122905957462</v>
      </c>
      <c r="L545" s="46">
        <f t="array" aca="1" ref="L545" ca="1">IF(ROW()-ROW($C$14)&lt;$C$3,"",IF(L544="",_xlfn.VAR.P(OFFSET(E545,-$C$3+1,0):E545/OFFSET(E544,-$C$3+1,0):E544),$C$4*L544+$C$5*(1-$C$4)*(E545/E544-1)^2+(1-$C$4)*(1-$C$5)*$C$6))</f>
        <v>4.0999999999999999E-4</v>
      </c>
      <c r="M545" s="30">
        <f t="array" aca="1" ref="M545" ca="1">IF(ROW()-ROW($C$14)&gt;=$C$3,_xlfn.VAR.P(OFFSET(D545,-$C$3+1,0):D545/OFFSET(D544,-$C$3+1,0):D544)*H545^2,"")</f>
        <v>6.5793642108671503E-5</v>
      </c>
      <c r="N545" s="17">
        <f t="shared" ca="1" si="135"/>
        <v>3.442063578913285E-4</v>
      </c>
      <c r="O545" s="18">
        <f t="shared" ca="1" si="136"/>
        <v>4.3160264959862991E-2</v>
      </c>
      <c r="P545" s="18">
        <f t="shared" ca="1" si="138"/>
        <v>4.5182053641117381E-3</v>
      </c>
      <c r="Q545" s="18">
        <f t="shared" ca="1" si="137"/>
        <v>6.7129030258607893E-3</v>
      </c>
      <c r="R545" s="39"/>
      <c r="V545" s="29">
        <v>41576</v>
      </c>
      <c r="W545" s="19">
        <f t="shared" ca="1" si="142"/>
        <v>-4.0555425748521889E-3</v>
      </c>
      <c r="X545" s="17">
        <f t="shared" si="143"/>
        <v>4.5182053641117381E-3</v>
      </c>
    </row>
    <row r="546" spans="3:24">
      <c r="C546" s="29">
        <v>41577</v>
      </c>
      <c r="D546" s="19">
        <f ca="1">VLOOKUP(C546,MarketData!$B$7:$C$5000,2)</f>
        <v>1204.5</v>
      </c>
      <c r="E546" s="17">
        <f>VLOOKUP('Beta-GARCH'!C546,MarketData!$E$7:$F$5000,2)</f>
        <v>130.199997</v>
      </c>
      <c r="F546" s="17">
        <f t="shared" ca="1" si="139"/>
        <v>154.76435216117613</v>
      </c>
      <c r="G546" s="17">
        <f t="shared" si="140"/>
        <v>182.94225187416802</v>
      </c>
      <c r="H546" s="18">
        <f t="array" aca="1" ref="H546" ca="1">IF(ROW()-ROW($C$14)&gt;=$C$3,IF($C$8,_xlfn.COVARIANCE.P(OFFSET(E546,-$C$3+1,0):E546/OFFSET(E545,-$C$3+1,0):E545,OFFSET(D546,-$C$3+1,0):D546/OFFSET(D545,-$C$3+1,0):D545)/_xlfn.VAR.P(OFFSET(D546,-$C$3+1,0):D546/OFFSET(D545,-$C$3+1,0):D545),$C$9),"")</f>
        <v>0.54178710033692568</v>
      </c>
      <c r="I546" s="19">
        <f t="array" aca="1" ref="I546" ca="1">IF(ROW()-ROW($C$14)&gt;=$C$3,_xlfn.VAR.P(OFFSET(E546,-$C$3+1,0):E546/OFFSET(E545,-$C$3+1,0):E545),"")</f>
        <v>2.6719768746041254E-4</v>
      </c>
      <c r="J546" s="19">
        <f t="array" aca="1" ref="J546" ca="1">IF(ROW()-ROW($C$14)&gt;=$C$3,_xlfn.VAR.P(OFFSET(D546,-$C$3+1,0):D546/OFFSET(D545,-$C$3+1,0):D545),"")</f>
        <v>2.2486984417951226E-4</v>
      </c>
      <c r="K546" s="19">
        <f t="shared" ca="1" si="141"/>
        <v>0.45596046129435369</v>
      </c>
      <c r="L546" s="46">
        <f t="array" aca="1" ref="L546" ca="1">IF(ROW()-ROW($C$14)&lt;$C$3,"",IF(L545="",_xlfn.VAR.P(OFFSET(E546,-$C$3+1,0):E546/OFFSET(E545,-$C$3+1,0):E545),$C$4*L545+$C$5*(1-$C$4)*(E546/E545-1)^2+(1-$C$4)*(1-$C$5)*$C$6))</f>
        <v>4.0999999999999999E-4</v>
      </c>
      <c r="M546" s="30">
        <f t="array" aca="1" ref="M546" ca="1">IF(ROW()-ROW($C$14)&gt;=$C$3,_xlfn.VAR.P(OFFSET(D546,-$C$3+1,0):D546/OFFSET(D545,-$C$3+1,0):D545)*H546^2,"")</f>
        <v>6.6006778908018181E-5</v>
      </c>
      <c r="N546" s="17">
        <f t="shared" ca="1" si="135"/>
        <v>3.4399322109198181E-4</v>
      </c>
      <c r="O546" s="18">
        <f t="shared" ca="1" si="136"/>
        <v>4.3146900207872881E-2</v>
      </c>
      <c r="P546" s="18">
        <f t="shared" ca="1" si="138"/>
        <v>9.6936799463438472E-3</v>
      </c>
      <c r="Q546" s="18">
        <f t="shared" ca="1" si="137"/>
        <v>4.7002504501510054E-3</v>
      </c>
      <c r="R546" s="39"/>
      <c r="V546" s="29">
        <v>41577</v>
      </c>
      <c r="W546" s="19">
        <f t="shared" ca="1" si="142"/>
        <v>9.2165898617511122E-3</v>
      </c>
      <c r="X546" s="17">
        <f t="shared" si="143"/>
        <v>9.6936799463438472E-3</v>
      </c>
    </row>
    <row r="547" spans="3:24">
      <c r="C547" s="29">
        <v>41578</v>
      </c>
      <c r="D547" s="19">
        <f ca="1">VLOOKUP(C547,MarketData!$B$7:$C$5000,2)</f>
        <v>1194.26</v>
      </c>
      <c r="E547" s="17">
        <f>VLOOKUP('Beta-GARCH'!C547,MarketData!$E$7:$F$5000,2)</f>
        <v>129.41999799999999</v>
      </c>
      <c r="F547" s="17">
        <f t="shared" ca="1" si="139"/>
        <v>153.44863031299809</v>
      </c>
      <c r="G547" s="17">
        <f t="shared" si="140"/>
        <v>181.84628584646069</v>
      </c>
      <c r="H547" s="18">
        <f t="array" aca="1" ref="H547" ca="1">IF(ROW()-ROW($C$14)&gt;=$C$3,IF($C$8,_xlfn.COVARIANCE.P(OFFSET(E547,-$C$3+1,0):E547/OFFSET(E546,-$C$3+1,0):E546,OFFSET(D547,-$C$3+1,0):D547/OFFSET(D546,-$C$3+1,0):D546)/_xlfn.VAR.P(OFFSET(D547,-$C$3+1,0):D547/OFFSET(D546,-$C$3+1,0):D546),$C$9),"")</f>
        <v>0.54294447286020298</v>
      </c>
      <c r="I547" s="19">
        <f t="array" aca="1" ref="I547" ca="1">IF(ROW()-ROW($C$14)&gt;=$C$3,_xlfn.VAR.P(OFFSET(E547,-$C$3+1,0):E547/OFFSET(E546,-$C$3+1,0):E546),"")</f>
        <v>2.6683853166761589E-4</v>
      </c>
      <c r="J547" s="19">
        <f t="array" aca="1" ref="J547" ca="1">IF(ROW()-ROW($C$14)&gt;=$C$3,_xlfn.VAR.P(OFFSET(D547,-$C$3+1,0):D547/OFFSET(D546,-$C$3+1,0):D546),"")</f>
        <v>2.25271720748875E-4</v>
      </c>
      <c r="K547" s="19">
        <f t="shared" ca="1" si="141"/>
        <v>0.45836721896170063</v>
      </c>
      <c r="L547" s="46">
        <f t="array" aca="1" ref="L547" ca="1">IF(ROW()-ROW($C$14)&lt;$C$3,"",IF(L546="",_xlfn.VAR.P(OFFSET(E547,-$C$3+1,0):E547/OFFSET(E546,-$C$3+1,0):E546),$C$4*L546+$C$5*(1-$C$4)*(E547/E546-1)^2+(1-$C$4)*(1-$C$5)*$C$6))</f>
        <v>4.0999999999999999E-4</v>
      </c>
      <c r="M547" s="30">
        <f t="array" aca="1" ref="M547" ca="1">IF(ROW()-ROW($C$14)&gt;=$C$3,_xlfn.VAR.P(OFFSET(D547,-$C$3+1,0):D547/OFFSET(D546,-$C$3+1,0):D546)*H547^2,"")</f>
        <v>6.6407557843614309E-5</v>
      </c>
      <c r="N547" s="17">
        <f t="shared" ref="N547:N610" ca="1" si="144">IF(M547="","",L547-M547)</f>
        <v>3.4359244215638571E-4</v>
      </c>
      <c r="O547" s="18">
        <f t="shared" ref="O547:O610" ca="1" si="145">IF(N547="","",_xlfn.NORM.INV(1-$C$10,0,1)*$C$7*SQRT(N547))</f>
        <v>4.3121758130420698E-2</v>
      </c>
      <c r="P547" s="18">
        <f t="shared" ca="1" si="138"/>
        <v>-5.9907758676830403E-3</v>
      </c>
      <c r="Q547" s="18">
        <f t="shared" ref="Q547:Q610" ca="1" si="146">IF(P547="","",P547-H547*$C$7*(D547/D546-1))</f>
        <v>-1.3749590124829464E-3</v>
      </c>
      <c r="R547" s="39"/>
      <c r="V547" s="29">
        <v>41578</v>
      </c>
      <c r="W547" s="19">
        <f t="shared" ca="1" si="142"/>
        <v>-8.5014528850145821E-3</v>
      </c>
      <c r="X547" s="17">
        <f t="shared" si="143"/>
        <v>-5.9907758676830403E-3</v>
      </c>
    </row>
    <row r="548" spans="3:24">
      <c r="C548" s="29">
        <v>41579</v>
      </c>
      <c r="D548" s="19">
        <f ca="1">VLOOKUP(C548,MarketData!$B$7:$C$5000,2)</f>
        <v>1183.03</v>
      </c>
      <c r="E548" s="17">
        <f>VLOOKUP('Beta-GARCH'!C548,MarketData!$E$7:$F$5000,2)</f>
        <v>129.759995</v>
      </c>
      <c r="F548" s="17">
        <f t="shared" ca="1" si="139"/>
        <v>152.00570488770128</v>
      </c>
      <c r="G548" s="17">
        <f t="shared" si="140"/>
        <v>182.32401102498326</v>
      </c>
      <c r="H548" s="18">
        <f t="array" aca="1" ref="H548" ca="1">IF(ROW()-ROW($C$14)&gt;=$C$3,IF($C$8,_xlfn.COVARIANCE.P(OFFSET(E548,-$C$3+1,0):E548/OFFSET(E547,-$C$3+1,0):E547,OFFSET(D548,-$C$3+1,0):D548/OFFSET(D547,-$C$3+1,0):D547)/_xlfn.VAR.P(OFFSET(D548,-$C$3+1,0):D548/OFFSET(D547,-$C$3+1,0):D547),$C$9),"")</f>
        <v>0.53968150696888006</v>
      </c>
      <c r="I548" s="19">
        <f t="array" aca="1" ref="I548" ca="1">IF(ROW()-ROW($C$14)&gt;=$C$3,_xlfn.VAR.P(OFFSET(E548,-$C$3+1,0):E548/OFFSET(E547,-$C$3+1,0):E547),"")</f>
        <v>2.6548613052593701E-4</v>
      </c>
      <c r="J548" s="19">
        <f t="array" aca="1" ref="J548" ca="1">IF(ROW()-ROW($C$14)&gt;=$C$3,_xlfn.VAR.P(OFFSET(D548,-$C$3+1,0):D548/OFFSET(D547,-$C$3+1,0):D547),"")</f>
        <v>2.25546170568491E-4</v>
      </c>
      <c r="K548" s="19">
        <f t="shared" ca="1" si="141"/>
        <v>0.45849136066854307</v>
      </c>
      <c r="L548" s="46">
        <f t="array" aca="1" ref="L548" ca="1">IF(ROW()-ROW($C$14)&lt;$C$3,"",IF(L547="",_xlfn.VAR.P(OFFSET(E548,-$C$3+1,0):E548/OFFSET(E547,-$C$3+1,0):E547),$C$4*L547+$C$5*(1-$C$4)*(E548/E547-1)^2+(1-$C$4)*(1-$C$5)*$C$6))</f>
        <v>4.0999999999999999E-4</v>
      </c>
      <c r="M548" s="30">
        <f t="array" aca="1" ref="M548" ca="1">IF(ROW()-ROW($C$14)&gt;=$C$3,_xlfn.VAR.P(OFFSET(D548,-$C$3+1,0):D548/OFFSET(D547,-$C$3+1,0):D547)*H548^2,"")</f>
        <v>6.5691704542478169E-5</v>
      </c>
      <c r="N548" s="17">
        <f t="shared" ca="1" si="144"/>
        <v>3.4430829545752182E-4</v>
      </c>
      <c r="O548" s="18">
        <f t="shared" ca="1" si="145"/>
        <v>4.3166655496486801E-2</v>
      </c>
      <c r="P548" s="18">
        <f t="shared" ca="1" si="138"/>
        <v>2.6270824080836253E-3</v>
      </c>
      <c r="Q548" s="18">
        <f t="shared" ca="1" si="146"/>
        <v>7.7018762747964927E-3</v>
      </c>
      <c r="R548" s="39"/>
      <c r="V548" s="29">
        <v>41579</v>
      </c>
      <c r="W548" s="19">
        <f t="shared" ca="1" si="142"/>
        <v>-9.4033125115133842E-3</v>
      </c>
      <c r="X548" s="17">
        <f t="shared" si="143"/>
        <v>2.6270824080836253E-3</v>
      </c>
    </row>
    <row r="549" spans="3:24">
      <c r="C549" s="29">
        <v>41583</v>
      </c>
      <c r="D549" s="19">
        <f ca="1">VLOOKUP(C549,MarketData!$B$7:$C$5000,2)</f>
        <v>1182.58</v>
      </c>
      <c r="E549" s="17">
        <f>VLOOKUP('Beta-GARCH'!C549,MarketData!$E$7:$F$5000,2)</f>
        <v>128.58999600000001</v>
      </c>
      <c r="F549" s="17">
        <f t="shared" ca="1" si="139"/>
        <v>151.94788507992001</v>
      </c>
      <c r="G549" s="17">
        <f t="shared" si="140"/>
        <v>180.68006128087902</v>
      </c>
      <c r="H549" s="18">
        <f t="array" aca="1" ref="H549" ca="1">IF(ROW()-ROW($C$14)&gt;=$C$3,IF($C$8,_xlfn.COVARIANCE.P(OFFSET(E549,-$C$3+1,0):E549/OFFSET(E548,-$C$3+1,0):E548,OFFSET(D549,-$C$3+1,0):D549/OFFSET(D548,-$C$3+1,0):D548)/_xlfn.VAR.P(OFFSET(D549,-$C$3+1,0):D549/OFFSET(D548,-$C$3+1,0):D548),$C$9),"")</f>
        <v>0.53996163268541997</v>
      </c>
      <c r="I549" s="19">
        <f t="array" aca="1" ref="I549" ca="1">IF(ROW()-ROW($C$14)&gt;=$C$3,_xlfn.VAR.P(OFFSET(E549,-$C$3+1,0):E549/OFFSET(E548,-$C$3+1,0):E548),"")</f>
        <v>2.6583170526952541E-4</v>
      </c>
      <c r="J549" s="19">
        <f t="array" aca="1" ref="J549" ca="1">IF(ROW()-ROW($C$14)&gt;=$C$3,_xlfn.VAR.P(OFFSET(D549,-$C$3+1,0):D549/OFFSET(D548,-$C$3+1,0):D548),"")</f>
        <v>2.2516419205351223E-4</v>
      </c>
      <c r="K549" s="19">
        <f t="shared" ca="1" si="141"/>
        <v>0.45735712615708707</v>
      </c>
      <c r="L549" s="46">
        <f t="array" aca="1" ref="L549" ca="1">IF(ROW()-ROW($C$14)&lt;$C$3,"",IF(L548="",_xlfn.VAR.P(OFFSET(E549,-$C$3+1,0):E549/OFFSET(E548,-$C$3+1,0):E548),$C$4*L548+$C$5*(1-$C$4)*(E549/E548-1)^2+(1-$C$4)*(1-$C$5)*$C$6))</f>
        <v>4.0999999999999999E-4</v>
      </c>
      <c r="M549" s="30">
        <f t="array" aca="1" ref="M549" ca="1">IF(ROW()-ROW($C$14)&gt;=$C$3,_xlfn.VAR.P(OFFSET(D549,-$C$3+1,0):D549/OFFSET(D548,-$C$3+1,0):D548)*H549^2,"")</f>
        <v>6.5648548673237532E-5</v>
      </c>
      <c r="N549" s="17">
        <f t="shared" ca="1" si="144"/>
        <v>3.4435145132676243E-4</v>
      </c>
      <c r="O549" s="18">
        <f t="shared" ca="1" si="145"/>
        <v>4.3169360682789655E-2</v>
      </c>
      <c r="P549" s="18">
        <f t="shared" ca="1" si="138"/>
        <v>-9.01663875680625E-3</v>
      </c>
      <c r="Q549" s="18">
        <f t="shared" ca="1" si="146"/>
        <v>-8.811248585205796E-3</v>
      </c>
      <c r="R549" s="39"/>
      <c r="V549" s="29">
        <v>41583</v>
      </c>
      <c r="W549" s="19">
        <f t="shared" ca="1" si="142"/>
        <v>-3.8037919579392288E-4</v>
      </c>
      <c r="X549" s="17">
        <f t="shared" si="143"/>
        <v>-9.01663875680625E-3</v>
      </c>
    </row>
    <row r="550" spans="3:24">
      <c r="C550" s="29">
        <v>41584</v>
      </c>
      <c r="D550" s="19">
        <f ca="1">VLOOKUP(C550,MarketData!$B$7:$C$5000,2)</f>
        <v>1192.1600000000001</v>
      </c>
      <c r="E550" s="17">
        <f>VLOOKUP('Beta-GARCH'!C550,MarketData!$E$7:$F$5000,2)</f>
        <v>129.199997</v>
      </c>
      <c r="F550" s="17">
        <f t="shared" ca="1" si="139"/>
        <v>153.17880454335221</v>
      </c>
      <c r="G550" s="17">
        <f t="shared" si="140"/>
        <v>181.53716542186831</v>
      </c>
      <c r="H550" s="18">
        <f t="array" aca="1" ref="H550" ca="1">IF(ROW()-ROW($C$14)&gt;=$C$3,IF($C$8,_xlfn.COVARIANCE.P(OFFSET(E550,-$C$3+1,0):E550/OFFSET(E549,-$C$3+1,0):E549,OFFSET(D550,-$C$3+1,0):D550/OFFSET(D549,-$C$3+1,0):D549)/_xlfn.VAR.P(OFFSET(D550,-$C$3+1,0):D550/OFFSET(D549,-$C$3+1,0):D549),$C$9),"")</f>
        <v>0.53877834288952897</v>
      </c>
      <c r="I550" s="19">
        <f t="array" aca="1" ref="I550" ca="1">IF(ROW()-ROW($C$14)&gt;=$C$3,_xlfn.VAR.P(OFFSET(E550,-$C$3+1,0):E550/OFFSET(E549,-$C$3+1,0):E549),"")</f>
        <v>2.6530369081288752E-4</v>
      </c>
      <c r="J550" s="19">
        <f t="array" aca="1" ref="J550" ca="1">IF(ROW()-ROW($C$14)&gt;=$C$3,_xlfn.VAR.P(OFFSET(D550,-$C$3+1,0):D550/OFFSET(D549,-$C$3+1,0):D549),"")</f>
        <v>2.2499186332758229E-4</v>
      </c>
      <c r="K550" s="19">
        <f t="shared" ca="1" si="141"/>
        <v>0.45691314325798926</v>
      </c>
      <c r="L550" s="46">
        <f t="array" aca="1" ref="L550" ca="1">IF(ROW()-ROW($C$14)&lt;$C$3,"",IF(L549="",_xlfn.VAR.P(OFFSET(E550,-$C$3+1,0):E550/OFFSET(E549,-$C$3+1,0):E549),$C$4*L549+$C$5*(1-$C$4)*(E550/E549-1)^2+(1-$C$4)*(1-$C$5)*$C$6))</f>
        <v>4.0999999999999999E-4</v>
      </c>
      <c r="M550" s="30">
        <f t="array" aca="1" ref="M550" ca="1">IF(ROW()-ROW($C$14)&gt;=$C$3,_xlfn.VAR.P(OFFSET(D550,-$C$3+1,0):D550/OFFSET(D549,-$C$3+1,0):D549)*H550^2,"")</f>
        <v>6.5311111192148098E-5</v>
      </c>
      <c r="N550" s="17">
        <f t="shared" ca="1" si="144"/>
        <v>3.4468888880785187E-4</v>
      </c>
      <c r="O550" s="18">
        <f t="shared" ca="1" si="145"/>
        <v>4.3190506801674855E-2</v>
      </c>
      <c r="P550" s="18">
        <f t="shared" ca="1" si="138"/>
        <v>4.74376715899405E-3</v>
      </c>
      <c r="Q550" s="18">
        <f t="shared" ca="1" si="146"/>
        <v>3.7916051514607415E-4</v>
      </c>
      <c r="R550" s="39"/>
      <c r="V550" s="29">
        <v>41584</v>
      </c>
      <c r="W550" s="19">
        <f t="shared" ca="1" si="142"/>
        <v>8.1009318608467051E-3</v>
      </c>
      <c r="X550" s="17">
        <f t="shared" si="143"/>
        <v>4.74376715899405E-3</v>
      </c>
    </row>
    <row r="551" spans="3:24">
      <c r="C551" s="29">
        <v>41585</v>
      </c>
      <c r="D551" s="19">
        <f ca="1">VLOOKUP(C551,MarketData!$B$7:$C$5000,2)</f>
        <v>1184.73</v>
      </c>
      <c r="E551" s="17">
        <f>VLOOKUP('Beta-GARCH'!C551,MarketData!$E$7:$F$5000,2)</f>
        <v>125.91999800000001</v>
      </c>
      <c r="F551" s="17">
        <f t="shared" ca="1" si="139"/>
        <v>152.22413527265272</v>
      </c>
      <c r="G551" s="17">
        <f t="shared" si="140"/>
        <v>176.92848326341161</v>
      </c>
      <c r="H551" s="18">
        <f t="array" aca="1" ref="H551" ca="1">IF(ROW()-ROW($C$14)&gt;=$C$3,IF($C$8,_xlfn.COVARIANCE.P(OFFSET(E551,-$C$3+1,0):E551/OFFSET(E550,-$C$3+1,0):E550,OFFSET(D551,-$C$3+1,0):D551/OFFSET(D550,-$C$3+1,0):D550)/_xlfn.VAR.P(OFFSET(D551,-$C$3+1,0):D551/OFFSET(D550,-$C$3+1,0):D550),$C$9),"")</f>
        <v>0.54002832132679024</v>
      </c>
      <c r="I551" s="19">
        <f t="array" aca="1" ref="I551" ca="1">IF(ROW()-ROW($C$14)&gt;=$C$3,_xlfn.VAR.P(OFFSET(E551,-$C$3+1,0):E551/OFFSET(E550,-$C$3+1,0):E550),"")</f>
        <v>2.6728584885331064E-4</v>
      </c>
      <c r="J551" s="19">
        <f t="array" aca="1" ref="J551" ca="1">IF(ROW()-ROW($C$14)&gt;=$C$3,_xlfn.VAR.P(OFFSET(D551,-$C$3+1,0):D551/OFFSET(D550,-$C$3+1,0):D550),"")</f>
        <v>2.2430219614230244E-4</v>
      </c>
      <c r="K551" s="19">
        <f t="shared" ca="1" si="141"/>
        <v>0.45318350736599317</v>
      </c>
      <c r="L551" s="46">
        <f t="array" aca="1" ref="L551" ca="1">IF(ROW()-ROW($C$14)&lt;$C$3,"",IF(L550="",_xlfn.VAR.P(OFFSET(E551,-$C$3+1,0):E551/OFFSET(E550,-$C$3+1,0):E550),$C$4*L550+$C$5*(1-$C$4)*(E551/E550-1)^2+(1-$C$4)*(1-$C$5)*$C$6))</f>
        <v>4.0999999999999999E-4</v>
      </c>
      <c r="M551" s="30">
        <f t="array" aca="1" ref="M551" ca="1">IF(ROW()-ROW($C$14)&gt;=$C$3,_xlfn.VAR.P(OFFSET(D551,-$C$3+1,0):D551/OFFSET(D550,-$C$3+1,0):D550)*H551^2,"")</f>
        <v>6.5413381313668078E-5</v>
      </c>
      <c r="N551" s="17">
        <f t="shared" ca="1" si="144"/>
        <v>3.445866186863319E-4</v>
      </c>
      <c r="O551" s="18">
        <f t="shared" ca="1" si="145"/>
        <v>4.3184098956495609E-2</v>
      </c>
      <c r="P551" s="18">
        <f t="shared" ca="1" si="138"/>
        <v>-2.538698975356779E-2</v>
      </c>
      <c r="Q551" s="18">
        <f t="shared" ca="1" si="146"/>
        <v>-2.2021325390178561E-2</v>
      </c>
      <c r="R551" s="39"/>
      <c r="V551" s="29">
        <v>41585</v>
      </c>
      <c r="W551" s="19">
        <f t="shared" ca="1" si="142"/>
        <v>-6.232384914776623E-3</v>
      </c>
      <c r="X551" s="17">
        <f t="shared" si="143"/>
        <v>-2.538698975356779E-2</v>
      </c>
    </row>
    <row r="552" spans="3:24">
      <c r="C552" s="29">
        <v>41586</v>
      </c>
      <c r="D552" s="19">
        <f ca="1">VLOOKUP(C552,MarketData!$B$7:$C$5000,2)</f>
        <v>1176.42</v>
      </c>
      <c r="E552" s="17">
        <f>VLOOKUP('Beta-GARCH'!C552,MarketData!$E$7:$F$5000,2)</f>
        <v>127.370003</v>
      </c>
      <c r="F552" s="17">
        <f t="shared" ca="1" si="139"/>
        <v>151.15639615562543</v>
      </c>
      <c r="G552" s="17">
        <f t="shared" si="140"/>
        <v>178.9658656446785</v>
      </c>
      <c r="H552" s="18">
        <f t="array" aca="1" ref="H552" ca="1">IF(ROW()-ROW($C$14)&gt;=$C$3,IF($C$8,_xlfn.COVARIANCE.P(OFFSET(E552,-$C$3+1,0):E552/OFFSET(E551,-$C$3+1,0):E551,OFFSET(D552,-$C$3+1,0):D552/OFFSET(D551,-$C$3+1,0):D551)/_xlfn.VAR.P(OFFSET(D552,-$C$3+1,0):D552/OFFSET(D551,-$C$3+1,0):D551),$C$9),"")</f>
        <v>0.53774400438298897</v>
      </c>
      <c r="I552" s="19">
        <f t="array" aca="1" ref="I552" ca="1">IF(ROW()-ROW($C$14)&gt;=$C$3,_xlfn.VAR.P(OFFSET(E552,-$C$3+1,0):E552/OFFSET(E551,-$C$3+1,0):E551),"")</f>
        <v>2.676209877328142E-4</v>
      </c>
      <c r="J552" s="19">
        <f t="array" aca="1" ref="J552" ca="1">IF(ROW()-ROW($C$14)&gt;=$C$3,_xlfn.VAR.P(OFFSET(D552,-$C$3+1,0):D552/OFFSET(D551,-$C$3+1,0):D551),"")</f>
        <v>2.245809540454397E-4</v>
      </c>
      <c r="K552" s="19">
        <f t="shared" ca="1" si="141"/>
        <v>0.45126154925157608</v>
      </c>
      <c r="L552" s="46">
        <f t="array" aca="1" ref="L552" ca="1">IF(ROW()-ROW($C$14)&lt;$C$3,"",IF(L551="",_xlfn.VAR.P(OFFSET(E552,-$C$3+1,0):E552/OFFSET(E551,-$C$3+1,0):E551),$C$4*L551+$C$5*(1-$C$4)*(E552/E551-1)^2+(1-$C$4)*(1-$C$5)*$C$6))</f>
        <v>4.0999999999999999E-4</v>
      </c>
      <c r="M552" s="30">
        <f t="array" aca="1" ref="M552" ca="1">IF(ROW()-ROW($C$14)&gt;=$C$3,_xlfn.VAR.P(OFFSET(D552,-$C$3+1,0):D552/OFFSET(D551,-$C$3+1,0):D551)*H552^2,"")</f>
        <v>6.4941763268229504E-5</v>
      </c>
      <c r="N552" s="17">
        <f t="shared" ca="1" si="144"/>
        <v>3.450582367317705E-4</v>
      </c>
      <c r="O552" s="18">
        <f t="shared" ca="1" si="145"/>
        <v>4.3213640783415816E-2</v>
      </c>
      <c r="P552" s="18">
        <f t="shared" ca="1" si="138"/>
        <v>1.1515287667015262E-2</v>
      </c>
      <c r="Q552" s="18">
        <f t="shared" ca="1" si="146"/>
        <v>1.5287161998232147E-2</v>
      </c>
      <c r="R552" s="39"/>
      <c r="V552" s="29">
        <v>41586</v>
      </c>
      <c r="W552" s="19">
        <f t="shared" ca="1" si="142"/>
        <v>-7.0142564128534701E-3</v>
      </c>
      <c r="X552" s="17">
        <f t="shared" si="143"/>
        <v>1.1515287667015262E-2</v>
      </c>
    </row>
    <row r="553" spans="3:24">
      <c r="C553" s="29">
        <v>41589</v>
      </c>
      <c r="D553" s="19">
        <f ca="1">VLOOKUP(C553,MarketData!$B$7:$C$5000,2)</f>
        <v>1185.6500000000001</v>
      </c>
      <c r="E553" s="17">
        <f>VLOOKUP('Beta-GARCH'!C553,MarketData!$E$7:$F$5000,2)</f>
        <v>126.66999800000001</v>
      </c>
      <c r="F553" s="17">
        <f t="shared" ca="1" si="139"/>
        <v>152.34234465744998</v>
      </c>
      <c r="G553" s="17">
        <f t="shared" si="140"/>
        <v>177.98229810263643</v>
      </c>
      <c r="H553" s="18">
        <f t="array" aca="1" ref="H553" ca="1">IF(ROW()-ROW($C$14)&gt;=$C$3,IF($C$8,_xlfn.COVARIANCE.P(OFFSET(E553,-$C$3+1,0):E553/OFFSET(E552,-$C$3+1,0):E552,OFFSET(D553,-$C$3+1,0):D553/OFFSET(D552,-$C$3+1,0):D552)/_xlfn.VAR.P(OFFSET(D553,-$C$3+1,0):D553/OFFSET(D552,-$C$3+1,0):D552),$C$9),"")</f>
        <v>0.53741087097842677</v>
      </c>
      <c r="I553" s="19">
        <f t="array" aca="1" ref="I553" ca="1">IF(ROW()-ROW($C$14)&gt;=$C$3,_xlfn.VAR.P(OFFSET(E553,-$C$3+1,0):E553/OFFSET(E552,-$C$3+1,0):E552),"")</f>
        <v>2.6783255244628801E-4</v>
      </c>
      <c r="J553" s="19">
        <f t="array" aca="1" ref="J553" ca="1">IF(ROW()-ROW($C$14)&gt;=$C$3,_xlfn.VAR.P(OFFSET(D553,-$C$3+1,0):D553/OFFSET(D552,-$C$3+1,0):D552),"")</f>
        <v>2.242171304753152E-4</v>
      </c>
      <c r="K553" s="19">
        <f t="shared" ca="1" si="141"/>
        <v>0.44989573625927154</v>
      </c>
      <c r="L553" s="46">
        <f t="array" aca="1" ref="L553" ca="1">IF(ROW()-ROW($C$14)&lt;$C$3,"",IF(L552="",_xlfn.VAR.P(OFFSET(E553,-$C$3+1,0):E553/OFFSET(E552,-$C$3+1,0):E552),$C$4*L552+$C$5*(1-$C$4)*(E553/E552-1)^2+(1-$C$4)*(1-$C$5)*$C$6))</f>
        <v>4.0999999999999999E-4</v>
      </c>
      <c r="M553" s="30">
        <f t="array" aca="1" ref="M553" ca="1">IF(ROW()-ROW($C$14)&gt;=$C$3,_xlfn.VAR.P(OFFSET(D553,-$C$3+1,0):D553/OFFSET(D552,-$C$3+1,0):D552)*H553^2,"")</f>
        <v>6.4756249060092335E-5</v>
      </c>
      <c r="N553" s="17">
        <f t="shared" ca="1" si="144"/>
        <v>3.4524375093990766E-4</v>
      </c>
      <c r="O553" s="18">
        <f t="shared" ca="1" si="145"/>
        <v>4.3225255731666842E-2</v>
      </c>
      <c r="P553" s="18">
        <f t="shared" ca="1" si="138"/>
        <v>-5.4958387651132812E-3</v>
      </c>
      <c r="Q553" s="18">
        <f t="shared" ca="1" si="146"/>
        <v>-9.7122770602211667E-3</v>
      </c>
      <c r="R553" s="39"/>
      <c r="V553" s="29">
        <v>41589</v>
      </c>
      <c r="W553" s="19">
        <f t="shared" ca="1" si="142"/>
        <v>7.8458373710068585E-3</v>
      </c>
      <c r="X553" s="17">
        <f t="shared" si="143"/>
        <v>-5.4958387651132812E-3</v>
      </c>
    </row>
    <row r="554" spans="3:24">
      <c r="C554" s="29">
        <v>41590</v>
      </c>
      <c r="D554" s="19">
        <f ca="1">VLOOKUP(C554,MarketData!$B$7:$C$5000,2)</f>
        <v>1205.4100000000001</v>
      </c>
      <c r="E554" s="17">
        <f>VLOOKUP('Beta-GARCH'!C554,MarketData!$E$7:$F$5000,2)</f>
        <v>127.300003</v>
      </c>
      <c r="F554" s="17">
        <f t="shared" ca="1" si="139"/>
        <v>154.88127666135605</v>
      </c>
      <c r="G554" s="17">
        <f t="shared" si="140"/>
        <v>178.86750959301753</v>
      </c>
      <c r="H554" s="18">
        <f t="array" aca="1" ref="H554" ca="1">IF(ROW()-ROW($C$14)&gt;=$C$3,IF($C$8,_xlfn.COVARIANCE.P(OFFSET(E554,-$C$3+1,0):E554/OFFSET(E553,-$C$3+1,0):E553,OFFSET(D554,-$C$3+1,0):D554/OFFSET(D553,-$C$3+1,0):D553)/_xlfn.VAR.P(OFFSET(D554,-$C$3+1,0):D554/OFFSET(D553,-$C$3+1,0):D553),$C$9),"")</f>
        <v>0.53720229705284483</v>
      </c>
      <c r="I554" s="19">
        <f t="array" aca="1" ref="I554" ca="1">IF(ROW()-ROW($C$14)&gt;=$C$3,_xlfn.VAR.P(OFFSET(E554,-$C$3+1,0):E554/OFFSET(E553,-$C$3+1,0):E553),"")</f>
        <v>2.6786353399693193E-4</v>
      </c>
      <c r="J554" s="19">
        <f t="array" aca="1" ref="J554" ca="1">IF(ROW()-ROW($C$14)&gt;=$C$3,_xlfn.VAR.P(OFFSET(D554,-$C$3+1,0):D554/OFFSET(D553,-$C$3+1,0):D553),"")</f>
        <v>2.2466533278458781E-4</v>
      </c>
      <c r="K554" s="19">
        <f t="shared" ca="1" si="141"/>
        <v>0.45056798526896447</v>
      </c>
      <c r="L554" s="46">
        <f t="array" aca="1" ref="L554" ca="1">IF(ROW()-ROW($C$14)&lt;$C$3,"",IF(L553="",_xlfn.VAR.P(OFFSET(E554,-$C$3+1,0):E554/OFFSET(E553,-$C$3+1,0):E553),$C$4*L553+$C$5*(1-$C$4)*(E554/E553-1)^2+(1-$C$4)*(1-$C$5)*$C$6))</f>
        <v>4.0999999999999999E-4</v>
      </c>
      <c r="M554" s="30">
        <f t="array" aca="1" ref="M554" ca="1">IF(ROW()-ROW($C$14)&gt;=$C$3,_xlfn.VAR.P(OFFSET(D554,-$C$3+1,0):D554/OFFSET(D553,-$C$3+1,0):D553)*H554^2,"")</f>
        <v>6.4835338914651238E-5</v>
      </c>
      <c r="N554" s="17">
        <f t="shared" ca="1" si="144"/>
        <v>3.4516466108534875E-4</v>
      </c>
      <c r="O554" s="18">
        <f t="shared" ca="1" si="145"/>
        <v>4.3220304338638771E-2</v>
      </c>
      <c r="P554" s="18">
        <f t="shared" ca="1" si="138"/>
        <v>4.9735928787177919E-3</v>
      </c>
      <c r="Q554" s="18">
        <f t="shared" ca="1" si="146"/>
        <v>-3.979401166543663E-3</v>
      </c>
      <c r="R554" s="39"/>
      <c r="V554" s="29">
        <v>41590</v>
      </c>
      <c r="W554" s="19">
        <f t="shared" ca="1" si="142"/>
        <v>1.6665963817315443E-2</v>
      </c>
      <c r="X554" s="17">
        <f t="shared" si="143"/>
        <v>4.9735928787177919E-3</v>
      </c>
    </row>
    <row r="555" spans="3:24">
      <c r="C555" s="29">
        <v>41591</v>
      </c>
      <c r="D555" s="19">
        <f ca="1">VLOOKUP(C555,MarketData!$B$7:$C$5000,2)</f>
        <v>1204.19</v>
      </c>
      <c r="E555" s="17">
        <f>VLOOKUP('Beta-GARCH'!C555,MarketData!$E$7:$F$5000,2)</f>
        <v>127.660004</v>
      </c>
      <c r="F555" s="17">
        <f t="shared" ca="1" si="139"/>
        <v>154.72452073803797</v>
      </c>
      <c r="G555" s="17">
        <f t="shared" si="140"/>
        <v>179.37334212093191</v>
      </c>
      <c r="H555" s="18">
        <f t="array" aca="1" ref="H555" ca="1">IF(ROW()-ROW($C$14)&gt;=$C$3,IF($C$8,_xlfn.COVARIANCE.P(OFFSET(E555,-$C$3+1,0):E555/OFFSET(E554,-$C$3+1,0):E554,OFFSET(D555,-$C$3+1,0):D555/OFFSET(D554,-$C$3+1,0):D554)/_xlfn.VAR.P(OFFSET(D555,-$C$3+1,0):D555/OFFSET(D554,-$C$3+1,0):D554),$C$9),"")</f>
        <v>0.53714622798898937</v>
      </c>
      <c r="I555" s="19">
        <f t="array" aca="1" ref="I555" ca="1">IF(ROW()-ROW($C$14)&gt;=$C$3,_xlfn.VAR.P(OFFSET(E555,-$C$3+1,0):E555/OFFSET(E554,-$C$3+1,0):E554),"")</f>
        <v>2.6775035670581699E-4</v>
      </c>
      <c r="J555" s="19">
        <f t="array" aca="1" ref="J555" ca="1">IF(ROW()-ROW($C$14)&gt;=$C$3,_xlfn.VAR.P(OFFSET(D555,-$C$3+1,0):D555/OFFSET(D554,-$C$3+1,0):D554),"")</f>
        <v>2.2470020055641405E-4</v>
      </c>
      <c r="K555" s="19">
        <f t="shared" ca="1" si="141"/>
        <v>0.45078134215096277</v>
      </c>
      <c r="L555" s="46">
        <f t="array" aca="1" ref="L555" ca="1">IF(ROW()-ROW($C$14)&lt;$C$3,"",IF(L554="",_xlfn.VAR.P(OFFSET(E555,-$C$3+1,0):E555/OFFSET(E554,-$C$3+1,0):E554),$C$4*L554+$C$5*(1-$C$4)*(E555/E554-1)^2+(1-$C$4)*(1-$C$5)*$C$6))</f>
        <v>4.0999999999999999E-4</v>
      </c>
      <c r="M555" s="30">
        <f t="array" aca="1" ref="M555" ca="1">IF(ROW()-ROW($C$14)&gt;=$C$3,_xlfn.VAR.P(OFFSET(D555,-$C$3+1,0):D555/OFFSET(D554,-$C$3+1,0):D554)*H555^2,"")</f>
        <v>6.4831865849311021E-5</v>
      </c>
      <c r="N555" s="17">
        <f t="shared" ca="1" si="144"/>
        <v>3.4516813415068896E-4</v>
      </c>
      <c r="O555" s="18">
        <f t="shared" ca="1" si="145"/>
        <v>4.3220521780602449E-2</v>
      </c>
      <c r="P555" s="18">
        <f t="shared" ca="1" si="138"/>
        <v>2.8279732247924461E-3</v>
      </c>
      <c r="Q555" s="18">
        <f t="shared" ca="1" si="146"/>
        <v>3.3716209447769768E-3</v>
      </c>
      <c r="R555" s="39"/>
      <c r="V555" s="29">
        <v>41591</v>
      </c>
      <c r="W555" s="19">
        <f t="shared" ca="1" si="142"/>
        <v>-1.0121037655237419E-3</v>
      </c>
      <c r="X555" s="17">
        <f t="shared" si="143"/>
        <v>2.8279732247924461E-3</v>
      </c>
    </row>
    <row r="556" spans="3:24">
      <c r="C556" s="29">
        <v>41592</v>
      </c>
      <c r="D556" s="19">
        <f ca="1">VLOOKUP(C556,MarketData!$B$7:$C$5000,2)</f>
        <v>1218.55</v>
      </c>
      <c r="E556" s="17">
        <f>VLOOKUP('Beta-GARCH'!C556,MarketData!$E$7:$F$5000,2)</f>
        <v>127.480003</v>
      </c>
      <c r="F556" s="17">
        <f t="shared" ca="1" si="139"/>
        <v>156.56961504856886</v>
      </c>
      <c r="G556" s="17">
        <f t="shared" si="140"/>
        <v>179.12042515443147</v>
      </c>
      <c r="H556" s="18">
        <f t="array" aca="1" ref="H556" ca="1">IF(ROW()-ROW($C$14)&gt;=$C$3,IF($C$8,_xlfn.COVARIANCE.P(OFFSET(E556,-$C$3+1,0):E556/OFFSET(E555,-$C$3+1,0):E555,OFFSET(D556,-$C$3+1,0):D556/OFFSET(D555,-$C$3+1,0):D555)/_xlfn.VAR.P(OFFSET(D556,-$C$3+1,0):D556/OFFSET(D555,-$C$3+1,0):D555),$C$9),"")</f>
        <v>0.53742412012024798</v>
      </c>
      <c r="I556" s="19">
        <f t="array" aca="1" ref="I556" ca="1">IF(ROW()-ROW($C$14)&gt;=$C$3,_xlfn.VAR.P(OFFSET(E556,-$C$3+1,0):E556/OFFSET(E555,-$C$3+1,0):E555),"")</f>
        <v>2.6768777986278884E-4</v>
      </c>
      <c r="J556" s="19">
        <f t="array" aca="1" ref="J556" ca="1">IF(ROW()-ROW($C$14)&gt;=$C$3,_xlfn.VAR.P(OFFSET(D556,-$C$3+1,0):D556/OFFSET(D555,-$C$3+1,0):D555),"")</f>
        <v>2.2471008065915127E-4</v>
      </c>
      <c r="K556" s="19">
        <f t="shared" ca="1" si="141"/>
        <v>0.45113982208039433</v>
      </c>
      <c r="L556" s="46">
        <f t="array" aca="1" ref="L556" ca="1">IF(ROW()-ROW($C$14)&lt;$C$3,"",IF(L555="",_xlfn.VAR.P(OFFSET(E556,-$C$3+1,0):E556/OFFSET(E555,-$C$3+1,0):E555),$C$4*L555+$C$5*(1-$C$4)*(E556/E555-1)^2+(1-$C$4)*(1-$C$5)*$C$6))</f>
        <v>4.0999999999999999E-4</v>
      </c>
      <c r="M556" s="30">
        <f t="array" aca="1" ref="M556" ca="1">IF(ROW()-ROW($C$14)&gt;=$C$3,_xlfn.VAR.P(OFFSET(D556,-$C$3+1,0):D556/OFFSET(D555,-$C$3+1,0):D555)*H556^2,"")</f>
        <v>6.4901818237316831E-5</v>
      </c>
      <c r="N556" s="17">
        <f t="shared" ca="1" si="144"/>
        <v>3.4509818176268315E-4</v>
      </c>
      <c r="O556" s="18">
        <f t="shared" ca="1" si="145"/>
        <v>4.3216141984777433E-2</v>
      </c>
      <c r="P556" s="18">
        <f t="shared" ca="1" si="138"/>
        <v>-1.4100030891429638E-3</v>
      </c>
      <c r="Q556" s="18">
        <f t="shared" ca="1" si="146"/>
        <v>-7.8188010071847044E-3</v>
      </c>
      <c r="R556" s="39"/>
      <c r="V556" s="29">
        <v>41592</v>
      </c>
      <c r="W556" s="19">
        <f t="shared" ca="1" si="142"/>
        <v>1.1925028442355323E-2</v>
      </c>
      <c r="X556" s="17">
        <f t="shared" si="143"/>
        <v>-1.4100030891429638E-3</v>
      </c>
    </row>
    <row r="557" spans="3:24">
      <c r="C557" s="29">
        <v>41593</v>
      </c>
      <c r="D557" s="19">
        <f ca="1">VLOOKUP(C557,MarketData!$B$7:$C$5000,2)</f>
        <v>1239.04</v>
      </c>
      <c r="E557" s="17">
        <f>VLOOKUP('Beta-GARCH'!C557,MarketData!$E$7:$F$5000,2)</f>
        <v>127.980003</v>
      </c>
      <c r="F557" s="17">
        <f t="shared" ca="1" si="139"/>
        <v>159.2023436295423</v>
      </c>
      <c r="G557" s="17">
        <f t="shared" si="140"/>
        <v>179.82296838058136</v>
      </c>
      <c r="H557" s="18">
        <f t="array" aca="1" ref="H557" ca="1">IF(ROW()-ROW($C$14)&gt;=$C$3,IF($C$8,_xlfn.COVARIANCE.P(OFFSET(E557,-$C$3+1,0):E557/OFFSET(E556,-$C$3+1,0):E556,OFFSET(D557,-$C$3+1,0):D557/OFFSET(D556,-$C$3+1,0):D556)/_xlfn.VAR.P(OFFSET(D557,-$C$3+1,0):D557/OFFSET(D556,-$C$3+1,0):D556),$C$9),"")</f>
        <v>0.54222813229428057</v>
      </c>
      <c r="I557" s="19">
        <f t="array" aca="1" ref="I557" ca="1">IF(ROW()-ROW($C$14)&gt;=$C$3,_xlfn.VAR.P(OFFSET(E557,-$C$3+1,0):E557/OFFSET(E556,-$C$3+1,0):E556),"")</f>
        <v>2.6015248012743432E-4</v>
      </c>
      <c r="J557" s="19">
        <f t="array" aca="1" ref="J557" ca="1">IF(ROW()-ROW($C$14)&gt;=$C$3,_xlfn.VAR.P(OFFSET(D557,-$C$3+1,0):D557/OFFSET(D556,-$C$3+1,0):D556),"")</f>
        <v>2.2534449292932083E-4</v>
      </c>
      <c r="K557" s="19">
        <f t="shared" ca="1" si="141"/>
        <v>0.46967887242133594</v>
      </c>
      <c r="L557" s="46">
        <f t="array" aca="1" ref="L557" ca="1">IF(ROW()-ROW($C$14)&lt;$C$3,"",IF(L556="",_xlfn.VAR.P(OFFSET(E557,-$C$3+1,0):E557/OFFSET(E556,-$C$3+1,0):E556),$C$4*L556+$C$5*(1-$C$4)*(E557/E556-1)^2+(1-$C$4)*(1-$C$5)*$C$6))</f>
        <v>4.0999999999999999E-4</v>
      </c>
      <c r="M557" s="30">
        <f t="array" aca="1" ref="M557" ca="1">IF(ROW()-ROW($C$14)&gt;=$C$3,_xlfn.VAR.P(OFFSET(D557,-$C$3+1,0):D557/OFFSET(D556,-$C$3+1,0):D556)*H557^2,"")</f>
        <v>6.6253838006889444E-5</v>
      </c>
      <c r="N557" s="17">
        <f t="shared" ca="1" si="144"/>
        <v>3.4374616199311057E-4</v>
      </c>
      <c r="O557" s="18">
        <f t="shared" ca="1" si="145"/>
        <v>4.3131403174332478E-2</v>
      </c>
      <c r="P557" s="18">
        <f t="shared" ca="1" si="138"/>
        <v>3.9221837796787895E-3</v>
      </c>
      <c r="Q557" s="18">
        <f t="shared" ca="1" si="146"/>
        <v>-5.1954186418137933E-3</v>
      </c>
      <c r="R557" s="39"/>
      <c r="V557" s="29">
        <v>41593</v>
      </c>
      <c r="W557" s="19">
        <f t="shared" ca="1" si="142"/>
        <v>1.6815067087932345E-2</v>
      </c>
      <c r="X557" s="17">
        <f t="shared" si="143"/>
        <v>3.9221837796787895E-3</v>
      </c>
    </row>
    <row r="558" spans="3:24">
      <c r="C558" s="29">
        <v>41596</v>
      </c>
      <c r="D558" s="19">
        <f ca="1">VLOOKUP(C558,MarketData!$B$7:$C$5000,2)</f>
        <v>1241.67</v>
      </c>
      <c r="E558" s="17">
        <f>VLOOKUP('Beta-GARCH'!C558,MarketData!$E$7:$F$5000,2)</f>
        <v>127.650002</v>
      </c>
      <c r="F558" s="17">
        <f t="shared" ca="1" si="139"/>
        <v>159.54026828390835</v>
      </c>
      <c r="G558" s="17">
        <f t="shared" si="140"/>
        <v>179.35928844623598</v>
      </c>
      <c r="H558" s="18">
        <f t="array" aca="1" ref="H558" ca="1">IF(ROW()-ROW($C$14)&gt;=$C$3,IF($C$8,_xlfn.COVARIANCE.P(OFFSET(E558,-$C$3+1,0):E558/OFFSET(E557,-$C$3+1,0):E557,OFFSET(D558,-$C$3+1,0):D558/OFFSET(D557,-$C$3+1,0):D557)/_xlfn.VAR.P(OFFSET(D558,-$C$3+1,0):D558/OFFSET(D557,-$C$3+1,0):D557),$C$9),"")</f>
        <v>0.54223998468928547</v>
      </c>
      <c r="I558" s="19">
        <f t="array" aca="1" ref="I558" ca="1">IF(ROW()-ROW($C$14)&gt;=$C$3,_xlfn.VAR.P(OFFSET(E558,-$C$3+1,0):E558/OFFSET(E557,-$C$3+1,0):E557),"")</f>
        <v>2.6019035832332917E-4</v>
      </c>
      <c r="J558" s="19">
        <f t="array" aca="1" ref="J558" ca="1">IF(ROW()-ROW($C$14)&gt;=$C$3,_xlfn.VAR.P(OFFSET(D558,-$C$3+1,0):D558/OFFSET(D557,-$C$3+1,0):D557),"")</f>
        <v>2.2519022674588349E-4</v>
      </c>
      <c r="K558" s="19">
        <f t="shared" ca="1" si="141"/>
        <v>0.46929926954144258</v>
      </c>
      <c r="L558" s="46">
        <f t="array" aca="1" ref="L558" ca="1">IF(ROW()-ROW($C$14)&lt;$C$3,"",IF(L557="",_xlfn.VAR.P(OFFSET(E558,-$C$3+1,0):E558/OFFSET(E557,-$C$3+1,0):E557),$C$4*L557+$C$5*(1-$C$4)*(E558/E557-1)^2+(1-$C$4)*(1-$C$5)*$C$6))</f>
        <v>4.0999999999999999E-4</v>
      </c>
      <c r="M558" s="30">
        <f t="array" aca="1" ref="M558" ca="1">IF(ROW()-ROW($C$14)&gt;=$C$3,_xlfn.VAR.P(OFFSET(D558,-$C$3+1,0):D558/OFFSET(D557,-$C$3+1,0):D557)*H558^2,"")</f>
        <v>6.6211376491029657E-5</v>
      </c>
      <c r="N558" s="17">
        <f t="shared" ca="1" si="144"/>
        <v>3.4378862350897035E-4</v>
      </c>
      <c r="O558" s="18">
        <f t="shared" ca="1" si="145"/>
        <v>4.3134067012374731E-2</v>
      </c>
      <c r="P558" s="18">
        <f t="shared" ca="1" si="138"/>
        <v>-2.5785356482606048E-3</v>
      </c>
      <c r="Q558" s="18">
        <f t="shared" ca="1" si="146"/>
        <v>-3.7295002335305779E-3</v>
      </c>
      <c r="R558" s="39"/>
      <c r="V558" s="29">
        <v>41596</v>
      </c>
      <c r="W558" s="19">
        <f t="shared" ca="1" si="142"/>
        <v>2.1226110537191367E-3</v>
      </c>
      <c r="X558" s="17">
        <f t="shared" si="143"/>
        <v>-2.5785356482606048E-3</v>
      </c>
    </row>
    <row r="559" spans="3:24">
      <c r="C559" s="29">
        <v>41597</v>
      </c>
      <c r="D559" s="19">
        <f ca="1">VLOOKUP(C559,MarketData!$B$7:$C$5000,2)</f>
        <v>1236.8599999999999</v>
      </c>
      <c r="E559" s="17">
        <f>VLOOKUP('Beta-GARCH'!C559,MarketData!$E$7:$F$5000,2)</f>
        <v>126.239998</v>
      </c>
      <c r="F559" s="17">
        <f t="shared" ca="1" si="139"/>
        <v>158.92223878295752</v>
      </c>
      <c r="G559" s="17">
        <f t="shared" si="140"/>
        <v>177.37811092814752</v>
      </c>
      <c r="H559" s="18">
        <f t="array" aca="1" ref="H559" ca="1">IF(ROW()-ROW($C$14)&gt;=$C$3,IF($C$8,_xlfn.COVARIANCE.P(OFFSET(E559,-$C$3+1,0):E559/OFFSET(E558,-$C$3+1,0):E558,OFFSET(D559,-$C$3+1,0):D559/OFFSET(D558,-$C$3+1,0):D558)/_xlfn.VAR.P(OFFSET(D559,-$C$3+1,0):D559/OFFSET(D558,-$C$3+1,0):D558),$C$9),"")</f>
        <v>0.54289978027376629</v>
      </c>
      <c r="I559" s="19">
        <f t="array" aca="1" ref="I559" ca="1">IF(ROW()-ROW($C$14)&gt;=$C$3,_xlfn.VAR.P(OFFSET(E559,-$C$3+1,0):E559/OFFSET(E558,-$C$3+1,0):E558),"")</f>
        <v>2.5908572283806771E-4</v>
      </c>
      <c r="J559" s="19">
        <f t="array" aca="1" ref="J559" ca="1">IF(ROW()-ROW($C$14)&gt;=$C$3,_xlfn.VAR.P(OFFSET(D559,-$C$3+1,0):D559/OFFSET(D558,-$C$3+1,0):D558),"")</f>
        <v>2.2532928634166023E-4</v>
      </c>
      <c r="K559" s="19">
        <f t="shared" ca="1" si="141"/>
        <v>0.47216503751768168</v>
      </c>
      <c r="L559" s="46">
        <f t="array" aca="1" ref="L559" ca="1">IF(ROW()-ROW($C$14)&lt;$C$3,"",IF(L558="",_xlfn.VAR.P(OFFSET(E559,-$C$3+1,0):E559/OFFSET(E558,-$C$3+1,0):E558),$C$4*L558+$C$5*(1-$C$4)*(E559/E558-1)^2+(1-$C$4)*(1-$C$5)*$C$6))</f>
        <v>4.0999999999999999E-4</v>
      </c>
      <c r="M559" s="30">
        <f t="array" aca="1" ref="M559" ca="1">IF(ROW()-ROW($C$14)&gt;=$C$3,_xlfn.VAR.P(OFFSET(D559,-$C$3+1,0):D559/OFFSET(D558,-$C$3+1,0):D558)*H559^2,"")</f>
        <v>6.6413592482580971E-5</v>
      </c>
      <c r="N559" s="17">
        <f t="shared" ca="1" si="144"/>
        <v>3.4358640751741901E-4</v>
      </c>
      <c r="O559" s="18">
        <f t="shared" ca="1" si="145"/>
        <v>4.3121379447200972E-2</v>
      </c>
      <c r="P559" s="18">
        <f t="shared" ca="1" si="138"/>
        <v>-1.1045859599751573E-2</v>
      </c>
      <c r="Q559" s="18">
        <f t="shared" ca="1" si="146"/>
        <v>-8.9427662310490128E-3</v>
      </c>
      <c r="R559" s="39"/>
      <c r="V559" s="29">
        <v>41597</v>
      </c>
      <c r="W559" s="19">
        <f t="shared" ca="1" si="142"/>
        <v>-3.8738151038522073E-3</v>
      </c>
      <c r="X559" s="17">
        <f t="shared" si="143"/>
        <v>-1.1045859599751573E-2</v>
      </c>
    </row>
    <row r="560" spans="3:24">
      <c r="C560" s="29">
        <v>41598</v>
      </c>
      <c r="D560" s="19">
        <f ca="1">VLOOKUP(C560,MarketData!$B$7:$C$5000,2)</f>
        <v>1233.43</v>
      </c>
      <c r="E560" s="17">
        <f>VLOOKUP('Beta-GARCH'!C560,MarketData!$E$7:$F$5000,2)</f>
        <v>126.050003</v>
      </c>
      <c r="F560" s="17">
        <f t="shared" ca="1" si="139"/>
        <v>158.48152335920258</v>
      </c>
      <c r="G560" s="17">
        <f t="shared" si="140"/>
        <v>177.11115152764285</v>
      </c>
      <c r="H560" s="18">
        <f t="array" aca="1" ref="H560" ca="1">IF(ROW()-ROW($C$14)&gt;=$C$3,IF($C$8,_xlfn.COVARIANCE.P(OFFSET(E560,-$C$3+1,0):E560/OFFSET(E559,-$C$3+1,0):E559,OFFSET(D560,-$C$3+1,0):D560/OFFSET(D559,-$C$3+1,0):D559)/_xlfn.VAR.P(OFFSET(D560,-$C$3+1,0):D560/OFFSET(D559,-$C$3+1,0):D559),$C$9),"")</f>
        <v>0.54014330686640544</v>
      </c>
      <c r="I560" s="19">
        <f t="array" aca="1" ref="I560" ca="1">IF(ROW()-ROW($C$14)&gt;=$C$3,_xlfn.VAR.P(OFFSET(E560,-$C$3+1,0):E560/OFFSET(E559,-$C$3+1,0):E559),"")</f>
        <v>2.5774966612305454E-4</v>
      </c>
      <c r="J560" s="19">
        <f t="array" aca="1" ref="J560" ca="1">IF(ROW()-ROW($C$14)&gt;=$C$3,_xlfn.VAR.P(OFFSET(D560,-$C$3+1,0):D560/OFFSET(D559,-$C$3+1,0):D559),"")</f>
        <v>2.2440458687392726E-4</v>
      </c>
      <c r="K560" s="19">
        <f t="shared" ca="1" si="141"/>
        <v>0.47026495689893305</v>
      </c>
      <c r="L560" s="46">
        <f t="array" aca="1" ref="L560" ca="1">IF(ROW()-ROW($C$14)&lt;$C$3,"",IF(L559="",_xlfn.VAR.P(OFFSET(E560,-$C$3+1,0):E560/OFFSET(E559,-$C$3+1,0):E559),$C$4*L559+$C$5*(1-$C$4)*(E560/E559-1)^2+(1-$C$4)*(1-$C$5)*$C$6))</f>
        <v>4.0999999999999999E-4</v>
      </c>
      <c r="M560" s="30">
        <f t="array" aca="1" ref="M560" ca="1">IF(ROW()-ROW($C$14)&gt;=$C$3,_xlfn.VAR.P(OFFSET(D560,-$C$3+1,0):D560/OFFSET(D559,-$C$3+1,0):D559)*H560^2,"")</f>
        <v>6.5471113556606376E-5</v>
      </c>
      <c r="N560" s="17">
        <f t="shared" ca="1" si="144"/>
        <v>3.445288864433936E-4</v>
      </c>
      <c r="O560" s="18">
        <f t="shared" ca="1" si="145"/>
        <v>4.3180481260406939E-2</v>
      </c>
      <c r="P560" s="18">
        <f t="shared" ca="1" si="138"/>
        <v>-1.5050301252380605E-3</v>
      </c>
      <c r="Q560" s="18">
        <f t="shared" ca="1" si="146"/>
        <v>-7.1309753328990203E-6</v>
      </c>
      <c r="R560" s="39"/>
      <c r="V560" s="29">
        <v>41598</v>
      </c>
      <c r="W560" s="19">
        <f t="shared" ca="1" si="142"/>
        <v>-2.7731513671716002E-3</v>
      </c>
      <c r="X560" s="17">
        <f t="shared" si="143"/>
        <v>-1.5050301252380605E-3</v>
      </c>
    </row>
    <row r="561" spans="3:24">
      <c r="C561" s="29">
        <v>41599</v>
      </c>
      <c r="D561" s="19">
        <f ca="1">VLOOKUP(C561,MarketData!$B$7:$C$5000,2)</f>
        <v>1246.31</v>
      </c>
      <c r="E561" s="17">
        <f>VLOOKUP('Beta-GARCH'!C561,MarketData!$E$7:$F$5000,2)</f>
        <v>125.610001</v>
      </c>
      <c r="F561" s="17">
        <f t="shared" ca="1" si="139"/>
        <v>160.136454746364</v>
      </c>
      <c r="G561" s="17">
        <f t="shared" si="140"/>
        <v>176.49291067845806</v>
      </c>
      <c r="H561" s="18">
        <f t="array" aca="1" ref="H561" ca="1">IF(ROW()-ROW($C$14)&gt;=$C$3,IF($C$8,_xlfn.COVARIANCE.P(OFFSET(E561,-$C$3+1,0):E561/OFFSET(E560,-$C$3+1,0):E560,OFFSET(D561,-$C$3+1,0):D561/OFFSET(D560,-$C$3+1,0):D560)/_xlfn.VAR.P(OFFSET(D561,-$C$3+1,0):D561/OFFSET(D560,-$C$3+1,0):D560),$C$9),"")</f>
        <v>0.53965260611013255</v>
      </c>
      <c r="I561" s="19">
        <f t="array" aca="1" ref="I561" ca="1">IF(ROW()-ROW($C$14)&gt;=$C$3,_xlfn.VAR.P(OFFSET(E561,-$C$3+1,0):E561/OFFSET(E560,-$C$3+1,0):E560),"")</f>
        <v>2.5785614444532543E-4</v>
      </c>
      <c r="J561" s="19">
        <f t="array" aca="1" ref="J561" ca="1">IF(ROW()-ROW($C$14)&gt;=$C$3,_xlfn.VAR.P(OFFSET(D561,-$C$3+1,0):D561/OFFSET(D560,-$C$3+1,0):D560),"")</f>
        <v>2.2438951531342227E-4</v>
      </c>
      <c r="K561" s="19">
        <f t="shared" ca="1" si="141"/>
        <v>0.46961218233972962</v>
      </c>
      <c r="L561" s="46">
        <f t="array" aca="1" ref="L561" ca="1">IF(ROW()-ROW($C$14)&lt;$C$3,"",IF(L560="",_xlfn.VAR.P(OFFSET(E561,-$C$3+1,0):E561/OFFSET(E560,-$C$3+1,0):E560),$C$4*L560+$C$5*(1-$C$4)*(E561/E560-1)^2+(1-$C$4)*(1-$C$5)*$C$6))</f>
        <v>4.0999999999999999E-4</v>
      </c>
      <c r="M561" s="30">
        <f t="array" aca="1" ref="M561" ca="1">IF(ROW()-ROW($C$14)&gt;=$C$3,_xlfn.VAR.P(OFFSET(D561,-$C$3+1,0):D561/OFFSET(D560,-$C$3+1,0):D560)*H561^2,"")</f>
        <v>6.5347822074989106E-5</v>
      </c>
      <c r="N561" s="17">
        <f t="shared" ca="1" si="144"/>
        <v>3.4465217792501086E-4</v>
      </c>
      <c r="O561" s="18">
        <f t="shared" ca="1" si="145"/>
        <v>4.3188206750953612E-2</v>
      </c>
      <c r="P561" s="18">
        <f t="shared" ca="1" si="138"/>
        <v>-3.4906940859018576E-3</v>
      </c>
      <c r="Q561" s="18">
        <f t="shared" ca="1" si="146"/>
        <v>-9.1259758341148758E-3</v>
      </c>
      <c r="R561" s="39"/>
      <c r="V561" s="29">
        <v>41599</v>
      </c>
      <c r="W561" s="19">
        <f t="shared" ca="1" si="142"/>
        <v>1.0442424782922233E-2</v>
      </c>
      <c r="X561" s="17">
        <f t="shared" si="143"/>
        <v>-3.4906940859018576E-3</v>
      </c>
    </row>
    <row r="562" spans="3:24">
      <c r="C562" s="29">
        <v>41600</v>
      </c>
      <c r="D562" s="19">
        <f ca="1">VLOOKUP(C562,MarketData!$B$7:$C$5000,2)</f>
        <v>1248.57</v>
      </c>
      <c r="E562" s="17">
        <f>VLOOKUP('Beta-GARCH'!C562,MarketData!$E$7:$F$5000,2)</f>
        <v>126.30999799999999</v>
      </c>
      <c r="F562" s="17">
        <f t="shared" ca="1" si="139"/>
        <v>160.42683866988764</v>
      </c>
      <c r="G562" s="17">
        <f t="shared" si="140"/>
        <v>177.47646697980852</v>
      </c>
      <c r="H562" s="18">
        <f t="array" aca="1" ref="H562" ca="1">IF(ROW()-ROW($C$14)&gt;=$C$3,IF($C$8,_xlfn.COVARIANCE.P(OFFSET(E562,-$C$3+1,0):E562/OFFSET(E561,-$C$3+1,0):E561,OFFSET(D562,-$C$3+1,0):D562/OFFSET(D561,-$C$3+1,0):D561)/_xlfn.VAR.P(OFFSET(D562,-$C$3+1,0):D562/OFFSET(D561,-$C$3+1,0):D561),$C$9),"")</f>
        <v>0.53798955300368811</v>
      </c>
      <c r="I562" s="19">
        <f t="array" aca="1" ref="I562" ca="1">IF(ROW()-ROW($C$14)&gt;=$C$3,_xlfn.VAR.P(OFFSET(E562,-$C$3+1,0):E562/OFFSET(E561,-$C$3+1,0):E561),"")</f>
        <v>2.5711706949488642E-4</v>
      </c>
      <c r="J562" s="19">
        <f t="array" aca="1" ref="J562" ca="1">IF(ROW()-ROW($C$14)&gt;=$C$3,_xlfn.VAR.P(OFFSET(D562,-$C$3+1,0):D562/OFFSET(D561,-$C$3+1,0):D561),"")</f>
        <v>2.2367500091992625E-4</v>
      </c>
      <c r="K562" s="19">
        <f t="shared" ca="1" si="141"/>
        <v>0.46801565527878686</v>
      </c>
      <c r="L562" s="46">
        <f t="array" aca="1" ref="L562" ca="1">IF(ROW()-ROW($C$14)&lt;$C$3,"",IF(L561="",_xlfn.VAR.P(OFFSET(E562,-$C$3+1,0):E562/OFFSET(E561,-$C$3+1,0):E561),$C$4*L561+$C$5*(1-$C$4)*(E562/E561-1)^2+(1-$C$4)*(1-$C$5)*$C$6))</f>
        <v>4.0999999999999999E-4</v>
      </c>
      <c r="M562" s="30">
        <f t="array" aca="1" ref="M562" ca="1">IF(ROW()-ROW($C$14)&gt;=$C$3,_xlfn.VAR.P(OFFSET(D562,-$C$3+1,0):D562/OFFSET(D561,-$C$3+1,0):D561)*H562^2,"")</f>
        <v>6.4738872667144157E-5</v>
      </c>
      <c r="N562" s="17">
        <f t="shared" ca="1" si="144"/>
        <v>3.4526112733285582E-4</v>
      </c>
      <c r="O562" s="18">
        <f t="shared" ca="1" si="145"/>
        <v>4.3226343498753463E-2</v>
      </c>
      <c r="P562" s="18">
        <f t="shared" ca="1" si="138"/>
        <v>5.5727807851859712E-3</v>
      </c>
      <c r="Q562" s="18">
        <f t="shared" ca="1" si="146"/>
        <v>4.5972158055353658E-3</v>
      </c>
      <c r="R562" s="39"/>
      <c r="V562" s="29">
        <v>41600</v>
      </c>
      <c r="W562" s="19">
        <f t="shared" ca="1" si="142"/>
        <v>1.8133530181094759E-3</v>
      </c>
      <c r="X562" s="17">
        <f t="shared" si="143"/>
        <v>5.5727807851859712E-3</v>
      </c>
    </row>
    <row r="563" spans="3:24">
      <c r="C563" s="29">
        <v>41603</v>
      </c>
      <c r="D563" s="19">
        <f ca="1">VLOOKUP(C563,MarketData!$B$7:$C$5000,2)</f>
        <v>1259.6099999999999</v>
      </c>
      <c r="E563" s="17">
        <f>VLOOKUP('Beta-GARCH'!C563,MarketData!$E$7:$F$5000,2)</f>
        <v>125.599998</v>
      </c>
      <c r="F563" s="17">
        <f t="shared" ca="1" si="139"/>
        <v>161.84535128745458</v>
      </c>
      <c r="G563" s="17">
        <f t="shared" si="140"/>
        <v>176.47885559867572</v>
      </c>
      <c r="H563" s="18">
        <f t="array" aca="1" ref="H563" ca="1">IF(ROW()-ROW($C$14)&gt;=$C$3,IF($C$8,_xlfn.COVARIANCE.P(OFFSET(E563,-$C$3+1,0):E563/OFFSET(E562,-$C$3+1,0):E562,OFFSET(D563,-$C$3+1,0):D563/OFFSET(D562,-$C$3+1,0):D562)/_xlfn.VAR.P(OFFSET(D563,-$C$3+1,0):D563/OFFSET(D562,-$C$3+1,0):D562),$C$9),"")</f>
        <v>0.536750971735515</v>
      </c>
      <c r="I563" s="19">
        <f t="array" aca="1" ref="I563" ca="1">IF(ROW()-ROW($C$14)&gt;=$C$3,_xlfn.VAR.P(OFFSET(E563,-$C$3+1,0):E563/OFFSET(E562,-$C$3+1,0):E562),"")</f>
        <v>2.5735001801884959E-4</v>
      </c>
      <c r="J563" s="19">
        <f t="array" aca="1" ref="J563" ca="1">IF(ROW()-ROW($C$14)&gt;=$C$3,_xlfn.VAR.P(OFFSET(D563,-$C$3+1,0):D563/OFFSET(D562,-$C$3+1,0):D562),"")</f>
        <v>2.2382315940721852E-4</v>
      </c>
      <c r="K563" s="19">
        <f t="shared" ca="1" si="141"/>
        <v>0.46682451873750463</v>
      </c>
      <c r="L563" s="46">
        <f t="array" aca="1" ref="L563" ca="1">IF(ROW()-ROW($C$14)&lt;$C$3,"",IF(L562="",_xlfn.VAR.P(OFFSET(E563,-$C$3+1,0):E563/OFFSET(E562,-$C$3+1,0):E562),$C$4*L562+$C$5*(1-$C$4)*(E563/E562-1)^2+(1-$C$4)*(1-$C$5)*$C$6))</f>
        <v>4.0999999999999999E-4</v>
      </c>
      <c r="M563" s="30">
        <f t="array" aca="1" ref="M563" ca="1">IF(ROW()-ROW($C$14)&gt;=$C$3,_xlfn.VAR.P(OFFSET(D563,-$C$3+1,0):D563/OFFSET(D562,-$C$3+1,0):D562)*H563^2,"")</f>
        <v>6.4483811608894348E-5</v>
      </c>
      <c r="N563" s="17">
        <f t="shared" ca="1" si="144"/>
        <v>3.4551618839110564E-4</v>
      </c>
      <c r="O563" s="18">
        <f t="shared" ca="1" si="145"/>
        <v>4.3242307244097729E-2</v>
      </c>
      <c r="P563" s="18">
        <f t="shared" ca="1" si="138"/>
        <v>-5.6210910556739879E-3</v>
      </c>
      <c r="Q563" s="18">
        <f t="shared" ca="1" si="146"/>
        <v>-1.0367105078083678E-2</v>
      </c>
      <c r="R563" s="39"/>
      <c r="V563" s="29">
        <v>41603</v>
      </c>
      <c r="W563" s="19">
        <f t="shared" ca="1" si="142"/>
        <v>8.8421153799946861E-3</v>
      </c>
      <c r="X563" s="17">
        <f t="shared" si="143"/>
        <v>-5.6210910556739879E-3</v>
      </c>
    </row>
    <row r="564" spans="3:24">
      <c r="C564" s="29">
        <v>41604</v>
      </c>
      <c r="D564" s="19">
        <f ca="1">VLOOKUP(C564,MarketData!$B$7:$C$5000,2)</f>
        <v>1253.02</v>
      </c>
      <c r="E564" s="17">
        <f>VLOOKUP('Beta-GARCH'!C564,MarketData!$E$7:$F$5000,2)</f>
        <v>124.93</v>
      </c>
      <c r="F564" s="17">
        <f t="shared" ca="1" si="139"/>
        <v>160.99861232461345</v>
      </c>
      <c r="G564" s="17">
        <f t="shared" si="140"/>
        <v>175.53745048580782</v>
      </c>
      <c r="H564" s="18">
        <f t="array" aca="1" ref="H564" ca="1">IF(ROW()-ROW($C$14)&gt;=$C$3,IF($C$8,_xlfn.COVARIANCE.P(OFFSET(E564,-$C$3+1,0):E564/OFFSET(E563,-$C$3+1,0):E563,OFFSET(D564,-$C$3+1,0):D564/OFFSET(D563,-$C$3+1,0):D563)/_xlfn.VAR.P(OFFSET(D564,-$C$3+1,0):D564/OFFSET(D563,-$C$3+1,0):D563),$C$9),"")</f>
        <v>0.53632961413191482</v>
      </c>
      <c r="I564" s="19">
        <f t="array" aca="1" ref="I564" ca="1">IF(ROW()-ROW($C$14)&gt;=$C$3,_xlfn.VAR.P(OFFSET(E564,-$C$3+1,0):E564/OFFSET(E563,-$C$3+1,0):E563),"")</f>
        <v>2.5584937068600457E-4</v>
      </c>
      <c r="J564" s="19">
        <f t="array" aca="1" ref="J564" ca="1">IF(ROW()-ROW($C$14)&gt;=$C$3,_xlfn.VAR.P(OFFSET(D564,-$C$3+1,0):D564/OFFSET(D563,-$C$3+1,0):D563),"")</f>
        <v>2.2402372269284576E-4</v>
      </c>
      <c r="K564" s="19">
        <f t="shared" ca="1" si="141"/>
        <v>0.46961443143710463</v>
      </c>
      <c r="L564" s="46">
        <f t="array" aca="1" ref="L564" ca="1">IF(ROW()-ROW($C$14)&lt;$C$3,"",IF(L563="",_xlfn.VAR.P(OFFSET(E564,-$C$3+1,0):E564/OFFSET(E563,-$C$3+1,0):E563),$C$4*L563+$C$5*(1-$C$4)*(E564/E563-1)^2+(1-$C$4)*(1-$C$5)*$C$6))</f>
        <v>4.0999999999999999E-4</v>
      </c>
      <c r="M564" s="30">
        <f t="array" aca="1" ref="M564" ca="1">IF(ROW()-ROW($C$14)&gt;=$C$3,_xlfn.VAR.P(OFFSET(D564,-$C$3+1,0):D564/OFFSET(D563,-$C$3+1,0):D563)*H564^2,"")</f>
        <v>6.4440301738523151E-5</v>
      </c>
      <c r="N564" s="17">
        <f t="shared" ca="1" si="144"/>
        <v>3.4555969826147685E-4</v>
      </c>
      <c r="O564" s="18">
        <f t="shared" ca="1" si="145"/>
        <v>4.3245029848736426E-2</v>
      </c>
      <c r="P564" s="18">
        <f t="shared" ca="1" si="138"/>
        <v>-5.3343790658340051E-3</v>
      </c>
      <c r="Q564" s="18">
        <f t="shared" ca="1" si="146"/>
        <v>-2.528421541577053E-3</v>
      </c>
      <c r="R564" s="39"/>
      <c r="V564" s="29">
        <v>41604</v>
      </c>
      <c r="W564" s="19">
        <f t="shared" ca="1" si="142"/>
        <v>-5.231778090043715E-3</v>
      </c>
      <c r="X564" s="17">
        <f t="shared" si="143"/>
        <v>-5.3343790658340051E-3</v>
      </c>
    </row>
    <row r="565" spans="3:24">
      <c r="C565" s="29">
        <v>41605</v>
      </c>
      <c r="D565" s="19">
        <f ca="1">VLOOKUP(C565,MarketData!$B$7:$C$5000,2)</f>
        <v>1247.08</v>
      </c>
      <c r="E565" s="17">
        <f>VLOOKUP('Beta-GARCH'!C565,MarketData!$E$7:$F$5000,2)</f>
        <v>125.209999</v>
      </c>
      <c r="F565" s="17">
        <f t="shared" ca="1" si="139"/>
        <v>160.23539086190078</v>
      </c>
      <c r="G565" s="17">
        <f t="shared" si="140"/>
        <v>175.93087328736527</v>
      </c>
      <c r="H565" s="18">
        <f t="array" aca="1" ref="H565" ca="1">IF(ROW()-ROW($C$14)&gt;=$C$3,IF($C$8,_xlfn.COVARIANCE.P(OFFSET(E565,-$C$3+1,0):E565/OFFSET(E564,-$C$3+1,0):E564,OFFSET(D565,-$C$3+1,0):D565/OFFSET(D564,-$C$3+1,0):D564)/_xlfn.VAR.P(OFFSET(D565,-$C$3+1,0):D565/OFFSET(D564,-$C$3+1,0):D564),$C$9),"")</f>
        <v>0.52307648335333623</v>
      </c>
      <c r="I565" s="19">
        <f t="array" aca="1" ref="I565" ca="1">IF(ROW()-ROW($C$14)&gt;=$C$3,_xlfn.VAR.P(OFFSET(E565,-$C$3+1,0):E565/OFFSET(E564,-$C$3+1,0):E564),"")</f>
        <v>2.4655308949971287E-4</v>
      </c>
      <c r="J565" s="19">
        <f t="array" aca="1" ref="J565" ca="1">IF(ROW()-ROW($C$14)&gt;=$C$3,_xlfn.VAR.P(OFFSET(D565,-$C$3+1,0):D565/OFFSET(D564,-$C$3+1,0):D564),"")</f>
        <v>2.2283692448334634E-4</v>
      </c>
      <c r="K565" s="19">
        <f t="shared" ca="1" si="141"/>
        <v>0.47276128259653183</v>
      </c>
      <c r="L565" s="46">
        <f t="array" aca="1" ref="L565" ca="1">IF(ROW()-ROW($C$14)&lt;$C$3,"",IF(L564="",_xlfn.VAR.P(OFFSET(E565,-$C$3+1,0):E565/OFFSET(E564,-$C$3+1,0):E564),$C$4*L564+$C$5*(1-$C$4)*(E565/E564-1)^2+(1-$C$4)*(1-$C$5)*$C$6))</f>
        <v>4.0999999999999999E-4</v>
      </c>
      <c r="M565" s="30">
        <f t="array" aca="1" ref="M565" ca="1">IF(ROW()-ROW($C$14)&gt;=$C$3,_xlfn.VAR.P(OFFSET(D565,-$C$3+1,0):D565/OFFSET(D564,-$C$3+1,0):D564)*H565^2,"")</f>
        <v>6.097018972826742E-5</v>
      </c>
      <c r="N565" s="17">
        <f t="shared" ca="1" si="144"/>
        <v>3.4902981027173257E-4</v>
      </c>
      <c r="O565" s="18">
        <f t="shared" ca="1" si="145"/>
        <v>4.3461620845080574E-2</v>
      </c>
      <c r="P565" s="18">
        <f t="shared" ca="1" si="138"/>
        <v>2.2412470983750321E-3</v>
      </c>
      <c r="Q565" s="18">
        <f t="shared" ca="1" si="146"/>
        <v>4.7209156680058737E-3</v>
      </c>
      <c r="R565" s="39"/>
      <c r="V565" s="29">
        <v>41605</v>
      </c>
      <c r="W565" s="19">
        <f t="shared" ca="1" si="142"/>
        <v>-4.7405468388374006E-3</v>
      </c>
      <c r="X565" s="17">
        <f t="shared" si="143"/>
        <v>2.2412470983750321E-3</v>
      </c>
    </row>
    <row r="566" spans="3:24">
      <c r="C566" s="29">
        <v>41606</v>
      </c>
      <c r="D566" s="19">
        <f ca="1">VLOOKUP(C566,MarketData!$B$7:$C$5000,2)</f>
        <v>1261.04</v>
      </c>
      <c r="E566" s="17">
        <f>VLOOKUP('Beta-GARCH'!C566,MarketData!$E$7:$F$5000,2)</f>
        <v>125.209999</v>
      </c>
      <c r="F566" s="17">
        <f t="shared" ca="1" si="139"/>
        <v>162.02908978773726</v>
      </c>
      <c r="G566" s="17">
        <f t="shared" si="140"/>
        <v>175.93087328736527</v>
      </c>
      <c r="H566" s="18">
        <f t="array" aca="1" ref="H566" ca="1">IF(ROW()-ROW($C$14)&gt;=$C$3,IF($C$8,_xlfn.COVARIANCE.P(OFFSET(E566,-$C$3+1,0):E566/OFFSET(E565,-$C$3+1,0):E565,OFFSET(D566,-$C$3+1,0):D566/OFFSET(D565,-$C$3+1,0):D565)/_xlfn.VAR.P(OFFSET(D566,-$C$3+1,0):D566/OFFSET(D565,-$C$3+1,0):D565),$C$9),"")</f>
        <v>0.51838181563786589</v>
      </c>
      <c r="I566" s="19">
        <f t="array" aca="1" ref="I566" ca="1">IF(ROW()-ROW($C$14)&gt;=$C$3,_xlfn.VAR.P(OFFSET(E566,-$C$3+1,0):E566/OFFSET(E565,-$C$3+1,0):E565),"")</f>
        <v>2.4482368801401774E-4</v>
      </c>
      <c r="J566" s="19">
        <f t="array" aca="1" ref="J566" ca="1">IF(ROW()-ROW($C$14)&gt;=$C$3,_xlfn.VAR.P(OFFSET(D566,-$C$3+1,0):D566/OFFSET(D565,-$C$3+1,0):D565),"")</f>
        <v>2.2206972782428956E-4</v>
      </c>
      <c r="K566" s="19">
        <f t="shared" ca="1" si="141"/>
        <v>0.47020331096871126</v>
      </c>
      <c r="L566" s="46">
        <f t="array" aca="1" ref="L566" ca="1">IF(ROW()-ROW($C$14)&lt;$C$3,"",IF(L565="",_xlfn.VAR.P(OFFSET(E566,-$C$3+1,0):E566/OFFSET(E565,-$C$3+1,0):E565),$C$4*L565+$C$5*(1-$C$4)*(E566/E565-1)^2+(1-$C$4)*(1-$C$5)*$C$6))</f>
        <v>4.0999999999999999E-4</v>
      </c>
      <c r="M566" s="30">
        <f t="array" aca="1" ref="M566" ca="1">IF(ROW()-ROW($C$14)&gt;=$C$3,_xlfn.VAR.P(OFFSET(D566,-$C$3+1,0):D566/OFFSET(D565,-$C$3+1,0):D565)*H566^2,"")</f>
        <v>5.9674512146548076E-5</v>
      </c>
      <c r="N566" s="17">
        <f t="shared" ca="1" si="144"/>
        <v>3.5032548785345194E-4</v>
      </c>
      <c r="O566" s="18">
        <f t="shared" ca="1" si="145"/>
        <v>4.3542215799962355E-2</v>
      </c>
      <c r="P566" s="18">
        <f t="shared" ca="1" si="138"/>
        <v>0</v>
      </c>
      <c r="Q566" s="18">
        <f t="shared" ca="1" si="146"/>
        <v>-5.8028435595989464E-3</v>
      </c>
      <c r="R566" s="39"/>
      <c r="V566" s="29">
        <v>41606</v>
      </c>
      <c r="W566" s="19">
        <f t="shared" ca="1" si="142"/>
        <v>1.1194149533309883E-2</v>
      </c>
      <c r="X566" s="17">
        <f t="shared" si="143"/>
        <v>0</v>
      </c>
    </row>
    <row r="567" spans="3:24">
      <c r="C567" s="29">
        <v>41607</v>
      </c>
      <c r="D567" s="19">
        <f ca="1">VLOOKUP(C567,MarketData!$B$7:$C$5000,2)</f>
        <v>1258.6600000000001</v>
      </c>
      <c r="E567" s="17">
        <f>VLOOKUP('Beta-GARCH'!C567,MarketData!$E$7:$F$5000,2)</f>
        <v>125.050003</v>
      </c>
      <c r="F567" s="17">
        <f t="shared" ca="1" si="139"/>
        <v>161.72328724880526</v>
      </c>
      <c r="G567" s="17">
        <f t="shared" si="140"/>
        <v>175.70606507534313</v>
      </c>
      <c r="H567" s="18">
        <f t="array" aca="1" ref="H567" ca="1">IF(ROW()-ROW($C$14)&gt;=$C$3,IF($C$8,_xlfn.COVARIANCE.P(OFFSET(E567,-$C$3+1,0):E567/OFFSET(E566,-$C$3+1,0):E566,OFFSET(D567,-$C$3+1,0):D567/OFFSET(D566,-$C$3+1,0):D566)/_xlfn.VAR.P(OFFSET(D567,-$C$3+1,0):D567/OFFSET(D566,-$C$3+1,0):D566),$C$9),"")</f>
        <v>0.51697068434302096</v>
      </c>
      <c r="I567" s="19">
        <f t="array" aca="1" ref="I567" ca="1">IF(ROW()-ROW($C$14)&gt;=$C$3,_xlfn.VAR.P(OFFSET(E567,-$C$3+1,0):E567/OFFSET(E566,-$C$3+1,0):E566),"")</f>
        <v>2.4417993682719483E-4</v>
      </c>
      <c r="J567" s="19">
        <f t="array" aca="1" ref="J567" ca="1">IF(ROW()-ROW($C$14)&gt;=$C$3,_xlfn.VAR.P(OFFSET(D567,-$C$3+1,0):D567/OFFSET(D566,-$C$3+1,0):D566),"")</f>
        <v>2.2153704218430911E-4</v>
      </c>
      <c r="K567" s="19">
        <f t="shared" ca="1" si="141"/>
        <v>0.46903180414204998</v>
      </c>
      <c r="L567" s="46">
        <f t="array" aca="1" ref="L567" ca="1">IF(ROW()-ROW($C$14)&lt;$C$3,"",IF(L566="",_xlfn.VAR.P(OFFSET(E567,-$C$3+1,0):E567/OFFSET(E566,-$C$3+1,0):E566),$C$4*L566+$C$5*(1-$C$4)*(E567/E566-1)^2+(1-$C$4)*(1-$C$5)*$C$6))</f>
        <v>4.0999999999999999E-4</v>
      </c>
      <c r="M567" s="30">
        <f t="array" aca="1" ref="M567" ca="1">IF(ROW()-ROW($C$14)&gt;=$C$3,_xlfn.VAR.P(OFFSET(D567,-$C$3+1,0):D567/OFFSET(D566,-$C$3+1,0):D566)*H567^2,"")</f>
        <v>5.9207699341721771E-5</v>
      </c>
      <c r="N567" s="17">
        <f t="shared" ca="1" si="144"/>
        <v>3.5079230065827822E-4</v>
      </c>
      <c r="O567" s="18">
        <f t="shared" ca="1" si="145"/>
        <v>4.3571216397861504E-2</v>
      </c>
      <c r="P567" s="18">
        <f t="shared" ca="1" si="138"/>
        <v>-1.2778212704881442E-3</v>
      </c>
      <c r="Q567" s="18">
        <f t="shared" ca="1" si="146"/>
        <v>-3.0212642437989874E-4</v>
      </c>
      <c r="R567" s="39"/>
      <c r="V567" s="29">
        <v>41607</v>
      </c>
      <c r="W567" s="19">
        <f t="shared" ca="1" si="142"/>
        <v>-1.8873310917971731E-3</v>
      </c>
      <c r="X567" s="17">
        <f t="shared" si="143"/>
        <v>-1.2778212704881442E-3</v>
      </c>
    </row>
    <row r="568" spans="3:24">
      <c r="C568" s="29">
        <v>41610</v>
      </c>
      <c r="D568" s="19">
        <f ca="1">VLOOKUP(C568,MarketData!$B$7:$C$5000,2)</f>
        <v>1258.94</v>
      </c>
      <c r="E568" s="17">
        <f>VLOOKUP('Beta-GARCH'!C568,MarketData!$E$7:$F$5000,2)</f>
        <v>124.099998</v>
      </c>
      <c r="F568" s="17">
        <f t="shared" ca="1" si="139"/>
        <v>161.75926401809136</v>
      </c>
      <c r="G568" s="17">
        <f t="shared" si="140"/>
        <v>174.37122592022612</v>
      </c>
      <c r="H568" s="18">
        <f t="array" aca="1" ref="H568" ca="1">IF(ROW()-ROW($C$14)&gt;=$C$3,IF($C$8,_xlfn.COVARIANCE.P(OFFSET(E568,-$C$3+1,0):E568/OFFSET(E567,-$C$3+1,0):E567,OFFSET(D568,-$C$3+1,0):D568/OFFSET(D567,-$C$3+1,0):D567)/_xlfn.VAR.P(OFFSET(D568,-$C$3+1,0):D568/OFFSET(D567,-$C$3+1,0):D567),$C$9),"")</f>
        <v>0.5170156200262086</v>
      </c>
      <c r="I568" s="19">
        <f t="array" aca="1" ref="I568" ca="1">IF(ROW()-ROW($C$14)&gt;=$C$3,_xlfn.VAR.P(OFFSET(E568,-$C$3+1,0):E568/OFFSET(E567,-$C$3+1,0):E567),"")</f>
        <v>2.4433006127879797E-4</v>
      </c>
      <c r="J568" s="19">
        <f t="array" aca="1" ref="J568" ca="1">IF(ROW()-ROW($C$14)&gt;=$C$3,_xlfn.VAR.P(OFFSET(D568,-$C$3+1,0):D568/OFFSET(D567,-$C$3+1,0):D567),"")</f>
        <v>2.2153079461573728E-4</v>
      </c>
      <c r="K568" s="19">
        <f t="shared" ca="1" si="141"/>
        <v>0.46877113906365225</v>
      </c>
      <c r="L568" s="46">
        <f t="array" aca="1" ref="L568" ca="1">IF(ROW()-ROW($C$14)&lt;$C$3,"",IF(L567="",_xlfn.VAR.P(OFFSET(E568,-$C$3+1,0):E568/OFFSET(E567,-$C$3+1,0):E567),$C$4*L567+$C$5*(1-$C$4)*(E568/E567-1)^2+(1-$C$4)*(1-$C$5)*$C$6))</f>
        <v>4.0999999999999999E-4</v>
      </c>
      <c r="M568" s="30">
        <f t="array" aca="1" ref="M568" ca="1">IF(ROW()-ROW($C$14)&gt;=$C$3,_xlfn.VAR.P(OFFSET(D568,-$C$3+1,0):D568/OFFSET(D567,-$C$3+1,0):D567)*H568^2,"")</f>
        <v>5.921632258368576E-5</v>
      </c>
      <c r="N568" s="17">
        <f t="shared" ca="1" si="144"/>
        <v>3.5078367741631425E-4</v>
      </c>
      <c r="O568" s="18">
        <f t="shared" ca="1" si="145"/>
        <v>4.3570680856673712E-2</v>
      </c>
      <c r="P568" s="18">
        <f t="shared" ca="1" si="138"/>
        <v>-7.5970010172651259E-3</v>
      </c>
      <c r="Q568" s="18">
        <f t="shared" ca="1" si="146"/>
        <v>-7.7120156944673769E-3</v>
      </c>
      <c r="R568" s="39"/>
      <c r="V568" s="29">
        <v>41610</v>
      </c>
      <c r="W568" s="19">
        <f t="shared" ca="1" si="142"/>
        <v>2.2245880539628615E-4</v>
      </c>
      <c r="X568" s="17">
        <f t="shared" si="143"/>
        <v>-7.5970010172651259E-3</v>
      </c>
    </row>
    <row r="569" spans="3:24">
      <c r="C569" s="29">
        <v>41611</v>
      </c>
      <c r="D569" s="19">
        <f ca="1">VLOOKUP(C569,MarketData!$B$7:$C$5000,2)</f>
        <v>1262.54</v>
      </c>
      <c r="E569" s="17">
        <f>VLOOKUP('Beta-GARCH'!C569,MarketData!$E$7:$F$5000,2)</f>
        <v>123.610001</v>
      </c>
      <c r="F569" s="17">
        <f t="shared" ca="1" si="139"/>
        <v>162.22182248034144</v>
      </c>
      <c r="G569" s="17">
        <f t="shared" si="140"/>
        <v>173.68273777385861</v>
      </c>
      <c r="H569" s="18">
        <f t="array" aca="1" ref="H569" ca="1">IF(ROW()-ROW($C$14)&gt;=$C$3,IF($C$8,_xlfn.COVARIANCE.P(OFFSET(E569,-$C$3+1,0):E569/OFFSET(E568,-$C$3+1,0):E568,OFFSET(D569,-$C$3+1,0):D569/OFFSET(D568,-$C$3+1,0):D568)/_xlfn.VAR.P(OFFSET(D569,-$C$3+1,0):D569/OFFSET(D568,-$C$3+1,0):D568),$C$9),"")</f>
        <v>0.51575566836588549</v>
      </c>
      <c r="I569" s="19">
        <f t="array" aca="1" ref="I569" ca="1">IF(ROW()-ROW($C$14)&gt;=$C$3,_xlfn.VAR.P(OFFSET(E569,-$C$3+1,0):E569/OFFSET(E568,-$C$3+1,0):E568),"")</f>
        <v>2.4328932747078226E-4</v>
      </c>
      <c r="J569" s="19">
        <f t="array" aca="1" ref="J569" ca="1">IF(ROW()-ROW($C$14)&gt;=$C$3,_xlfn.VAR.P(OFFSET(D569,-$C$3+1,0):D569/OFFSET(D568,-$C$3+1,0):D568),"")</f>
        <v>2.2145543335369626E-4</v>
      </c>
      <c r="K569" s="19">
        <f t="shared" ca="1" si="141"/>
        <v>0.46946940184340497</v>
      </c>
      <c r="L569" s="46">
        <f t="array" aca="1" ref="L569" ca="1">IF(ROW()-ROW($C$14)&lt;$C$3,"",IF(L568="",_xlfn.VAR.P(OFFSET(E569,-$C$3+1,0):E569/OFFSET(E568,-$C$3+1,0):E568),$C$4*L568+$C$5*(1-$C$4)*(E569/E568-1)^2+(1-$C$4)*(1-$C$5)*$C$6))</f>
        <v>4.0999999999999999E-4</v>
      </c>
      <c r="M569" s="30">
        <f t="array" aca="1" ref="M569" ca="1">IF(ROW()-ROW($C$14)&gt;=$C$3,_xlfn.VAR.P(OFFSET(D569,-$C$3+1,0):D569/OFFSET(D568,-$C$3+1,0):D568)*H569^2,"")</f>
        <v>5.8908011041368441E-5</v>
      </c>
      <c r="N569" s="17">
        <f t="shared" ca="1" si="144"/>
        <v>3.5109198895863156E-4</v>
      </c>
      <c r="O569" s="18">
        <f t="shared" ca="1" si="145"/>
        <v>4.3589824269352241E-2</v>
      </c>
      <c r="P569" s="18">
        <f t="shared" ca="1" si="138"/>
        <v>-3.948404576122555E-3</v>
      </c>
      <c r="Q569" s="18">
        <f t="shared" ca="1" si="146"/>
        <v>-5.4232329286390156E-3</v>
      </c>
      <c r="R569" s="39"/>
      <c r="V569" s="29">
        <v>41611</v>
      </c>
      <c r="W569" s="19">
        <f t="shared" ca="1" si="142"/>
        <v>2.8595485090630035E-3</v>
      </c>
      <c r="X569" s="17">
        <f t="shared" si="143"/>
        <v>-3.948404576122555E-3</v>
      </c>
    </row>
    <row r="570" spans="3:24">
      <c r="C570" s="29">
        <v>41612</v>
      </c>
      <c r="D570" s="19">
        <f ca="1">VLOOKUP(C570,MarketData!$B$7:$C$5000,2)</f>
        <v>1240.99</v>
      </c>
      <c r="E570" s="17">
        <f>VLOOKUP('Beta-GARCH'!C570,MarketData!$E$7:$F$5000,2)</f>
        <v>123.110001</v>
      </c>
      <c r="F570" s="17">
        <f t="shared" ca="1" si="139"/>
        <v>159.45289612992772</v>
      </c>
      <c r="G570" s="17">
        <f t="shared" si="140"/>
        <v>172.98019454770872</v>
      </c>
      <c r="H570" s="18">
        <f t="array" aca="1" ref="H570" ca="1">IF(ROW()-ROW($C$14)&gt;=$C$3,IF($C$8,_xlfn.COVARIANCE.P(OFFSET(E570,-$C$3+1,0):E570/OFFSET(E569,-$C$3+1,0):E569,OFFSET(D570,-$C$3+1,0):D570/OFFSET(D569,-$C$3+1,0):D569)/_xlfn.VAR.P(OFFSET(D570,-$C$3+1,0):D570/OFFSET(D569,-$C$3+1,0):D569),$C$9),"")</f>
        <v>0.51559520436007644</v>
      </c>
      <c r="I570" s="19">
        <f t="array" aca="1" ref="I570" ca="1">IF(ROW()-ROW($C$14)&gt;=$C$3,_xlfn.VAR.P(OFFSET(E570,-$C$3+1,0):E570/OFFSET(E569,-$C$3+1,0):E569),"")</f>
        <v>2.4340647642732169E-4</v>
      </c>
      <c r="J570" s="19">
        <f t="array" aca="1" ref="J570" ca="1">IF(ROW()-ROW($C$14)&gt;=$C$3,_xlfn.VAR.P(OFFSET(D570,-$C$3+1,0):D570/OFFSET(D569,-$C$3+1,0):D569),"")</f>
        <v>2.2248646959644036E-4</v>
      </c>
      <c r="K570" s="19">
        <f t="shared" ca="1" si="141"/>
        <v>0.47128144839309788</v>
      </c>
      <c r="L570" s="46">
        <f t="array" aca="1" ref="L570" ca="1">IF(ROW()-ROW($C$14)&lt;$C$3,"",IF(L569="",_xlfn.VAR.P(OFFSET(E570,-$C$3+1,0):E570/OFFSET(E569,-$C$3+1,0):E569),$C$4*L569+$C$5*(1-$C$4)*(E570/E569-1)^2+(1-$C$4)*(1-$C$5)*$C$6))</f>
        <v>4.0999999999999999E-4</v>
      </c>
      <c r="M570" s="30">
        <f t="array" aca="1" ref="M570" ca="1">IF(ROW()-ROW($C$14)&gt;=$C$3,_xlfn.VAR.P(OFFSET(D570,-$C$3+1,0):D570/OFFSET(D569,-$C$3+1,0):D569)*H570^2,"")</f>
        <v>5.9145450382868401E-5</v>
      </c>
      <c r="N570" s="17">
        <f t="shared" ca="1" si="144"/>
        <v>3.5085454961713159E-4</v>
      </c>
      <c r="O570" s="18">
        <f t="shared" ca="1" si="145"/>
        <v>4.3575082136274083E-2</v>
      </c>
      <c r="P570" s="18">
        <f t="shared" ca="1" si="138"/>
        <v>-4.0449801468733781E-3</v>
      </c>
      <c r="Q570" s="18">
        <f t="shared" ca="1" si="146"/>
        <v>4.7555938182759269E-3</v>
      </c>
      <c r="R570" s="39"/>
      <c r="V570" s="29">
        <v>41612</v>
      </c>
      <c r="W570" s="19">
        <f t="shared" ca="1" si="142"/>
        <v>-1.7068766138102487E-2</v>
      </c>
      <c r="X570" s="17">
        <f t="shared" si="143"/>
        <v>-4.0449801468733781E-3</v>
      </c>
    </row>
    <row r="571" spans="3:24">
      <c r="C571" s="29">
        <v>41613</v>
      </c>
      <c r="D571" s="19">
        <f ca="1">VLOOKUP(C571,MarketData!$B$7:$C$5000,2)</f>
        <v>1229.6500000000001</v>
      </c>
      <c r="E571" s="17">
        <f>VLOOKUP('Beta-GARCH'!C571,MarketData!$E$7:$F$5000,2)</f>
        <v>121.599998</v>
      </c>
      <c r="F571" s="17">
        <f t="shared" ca="1" si="139"/>
        <v>157.99583697383994</v>
      </c>
      <c r="G571" s="17">
        <f t="shared" si="140"/>
        <v>170.85850978947676</v>
      </c>
      <c r="H571" s="18">
        <f t="array" aca="1" ref="H571" ca="1">IF(ROW()-ROW($C$14)&gt;=$C$3,IF($C$8,_xlfn.COVARIANCE.P(OFFSET(E571,-$C$3+1,0):E571/OFFSET(E570,-$C$3+1,0):E570,OFFSET(D571,-$C$3+1,0):D571/OFFSET(D570,-$C$3+1,0):D570)/_xlfn.VAR.P(OFFSET(D571,-$C$3+1,0):D571/OFFSET(D570,-$C$3+1,0):D570),$C$9),"")</f>
        <v>0.51631088877144227</v>
      </c>
      <c r="I571" s="19">
        <f t="array" aca="1" ref="I571" ca="1">IF(ROW()-ROW($C$14)&gt;=$C$3,_xlfn.VAR.P(OFFSET(E571,-$C$3+1,0):E571/OFFSET(E570,-$C$3+1,0):E570),"")</f>
        <v>2.4154156493422297E-4</v>
      </c>
      <c r="J571" s="19">
        <f t="array" aca="1" ref="J571" ca="1">IF(ROW()-ROW($C$14)&gt;=$C$3,_xlfn.VAR.P(OFFSET(D571,-$C$3+1,0):D571/OFFSET(D570,-$C$3+1,0):D570),"")</f>
        <v>2.2295822243133284E-4</v>
      </c>
      <c r="K571" s="19">
        <f t="shared" ca="1" si="141"/>
        <v>0.47658777905894123</v>
      </c>
      <c r="L571" s="46">
        <f t="array" aca="1" ref="L571" ca="1">IF(ROW()-ROW($C$14)&lt;$C$3,"",IF(L570="",_xlfn.VAR.P(OFFSET(E571,-$C$3+1,0):E571/OFFSET(E570,-$C$3+1,0):E570),$C$4*L570+$C$5*(1-$C$4)*(E571/E570-1)^2+(1-$C$4)*(1-$C$5)*$C$6))</f>
        <v>4.0999999999999999E-4</v>
      </c>
      <c r="M571" s="30">
        <f t="array" aca="1" ref="M571" ca="1">IF(ROW()-ROW($C$14)&gt;=$C$3,_xlfn.VAR.P(OFFSET(D571,-$C$3+1,0):D571/OFFSET(D570,-$C$3+1,0):D570)*H571^2,"")</f>
        <v>5.9435519315502747E-5</v>
      </c>
      <c r="N571" s="17">
        <f t="shared" ca="1" si="144"/>
        <v>3.5056448068449724E-4</v>
      </c>
      <c r="O571" s="18">
        <f t="shared" ca="1" si="145"/>
        <v>4.3557065566241802E-2</v>
      </c>
      <c r="P571" s="18">
        <f t="shared" ca="1" si="138"/>
        <v>-1.2265477928149804E-2</v>
      </c>
      <c r="Q571" s="18">
        <f t="shared" ca="1" si="146"/>
        <v>-7.5474983484045081E-3</v>
      </c>
      <c r="R571" s="39"/>
      <c r="V571" s="29">
        <v>41613</v>
      </c>
      <c r="W571" s="19">
        <f t="shared" ca="1" si="142"/>
        <v>-9.137865736226658E-3</v>
      </c>
      <c r="X571" s="17">
        <f t="shared" si="143"/>
        <v>-1.2265477928149804E-2</v>
      </c>
    </row>
    <row r="572" spans="3:24">
      <c r="C572" s="29">
        <v>41614</v>
      </c>
      <c r="D572" s="19">
        <f ca="1">VLOOKUP(C572,MarketData!$B$7:$C$5000,2)</f>
        <v>1235.83</v>
      </c>
      <c r="E572" s="17">
        <f>VLOOKUP('Beta-GARCH'!C572,MarketData!$E$7:$F$5000,2)</f>
        <v>122.739998</v>
      </c>
      <c r="F572" s="17">
        <f t="shared" ca="1" si="139"/>
        <v>158.78989566736922</v>
      </c>
      <c r="G572" s="17">
        <f t="shared" si="140"/>
        <v>172.46030834509847</v>
      </c>
      <c r="H572" s="18">
        <f t="array" aca="1" ref="H572" ca="1">IF(ROW()-ROW($C$14)&gt;=$C$3,IF($C$8,_xlfn.COVARIANCE.P(OFFSET(E572,-$C$3+1,0):E572/OFFSET(E571,-$C$3+1,0):E571,OFFSET(D572,-$C$3+1,0):D572/OFFSET(D571,-$C$3+1,0):D571)/_xlfn.VAR.P(OFFSET(D572,-$C$3+1,0):D572/OFFSET(D571,-$C$3+1,0):D571),$C$9),"")</f>
        <v>0.5169166951359635</v>
      </c>
      <c r="I572" s="19">
        <f t="array" aca="1" ref="I572" ca="1">IF(ROW()-ROW($C$14)&gt;=$C$3,_xlfn.VAR.P(OFFSET(E572,-$C$3+1,0):E572/OFFSET(E571,-$C$3+1,0):E571),"")</f>
        <v>2.4039992711461414E-4</v>
      </c>
      <c r="J572" s="19">
        <f t="array" aca="1" ref="J572" ca="1">IF(ROW()-ROW($C$14)&gt;=$C$3,_xlfn.VAR.P(OFFSET(D572,-$C$3+1,0):D572/OFFSET(D571,-$C$3+1,0):D571),"")</f>
        <v>2.2299399352892647E-4</v>
      </c>
      <c r="K572" s="19">
        <f t="shared" ca="1" si="141"/>
        <v>0.47948982162206227</v>
      </c>
      <c r="L572" s="46">
        <f t="array" aca="1" ref="L572" ca="1">IF(ROW()-ROW($C$14)&lt;$C$3,"",IF(L571="",_xlfn.VAR.P(OFFSET(E572,-$C$3+1,0):E572/OFFSET(E571,-$C$3+1,0):E571),$C$4*L571+$C$5*(1-$C$4)*(E572/E571-1)^2+(1-$C$4)*(1-$C$5)*$C$6))</f>
        <v>4.0999999999999999E-4</v>
      </c>
      <c r="M572" s="30">
        <f t="array" aca="1" ref="M572" ca="1">IF(ROW()-ROW($C$14)&gt;=$C$3,_xlfn.VAR.P(OFFSET(D572,-$C$3+1,0):D572/OFFSET(D571,-$C$3+1,0):D571)*H572^2,"")</f>
        <v>5.9584634999086236E-5</v>
      </c>
      <c r="N572" s="17">
        <f t="shared" ca="1" si="144"/>
        <v>3.5041536500091374E-4</v>
      </c>
      <c r="O572" s="18">
        <f t="shared" ca="1" si="145"/>
        <v>4.3547800890565293E-2</v>
      </c>
      <c r="P572" s="18">
        <f t="shared" ca="1" si="138"/>
        <v>9.3750001541941241E-3</v>
      </c>
      <c r="Q572" s="18">
        <f t="shared" ca="1" si="146"/>
        <v>6.77706970574122E-3</v>
      </c>
      <c r="R572" s="39"/>
      <c r="V572" s="29">
        <v>41614</v>
      </c>
      <c r="W572" s="19">
        <f t="shared" ca="1" si="142"/>
        <v>5.0258203553854575E-3</v>
      </c>
      <c r="X572" s="17">
        <f t="shared" si="143"/>
        <v>9.3750001541941241E-3</v>
      </c>
    </row>
    <row r="573" spans="3:24">
      <c r="C573" s="29">
        <v>41617</v>
      </c>
      <c r="D573" s="19">
        <f ca="1">VLOOKUP(C573,MarketData!$B$7:$C$5000,2)</f>
        <v>1255.32</v>
      </c>
      <c r="E573" s="17">
        <f>VLOOKUP('Beta-GARCH'!C573,MarketData!$E$7:$F$5000,2)</f>
        <v>122.43</v>
      </c>
      <c r="F573" s="17">
        <f t="shared" ca="1" si="139"/>
        <v>161.29413578660652</v>
      </c>
      <c r="G573" s="17">
        <f t="shared" si="140"/>
        <v>172.02473435505846</v>
      </c>
      <c r="H573" s="18">
        <f t="array" aca="1" ref="H573" ca="1">IF(ROW()-ROW($C$14)&gt;=$C$3,IF($C$8,_xlfn.COVARIANCE.P(OFFSET(E573,-$C$3+1,0):E573/OFFSET(E572,-$C$3+1,0):E572,OFFSET(D573,-$C$3+1,0):D573/OFFSET(D572,-$C$3+1,0):D572)/_xlfn.VAR.P(OFFSET(D573,-$C$3+1,0):D573/OFFSET(D572,-$C$3+1,0):D572),$C$9),"")</f>
        <v>0.5154214664968223</v>
      </c>
      <c r="I573" s="19">
        <f t="array" aca="1" ref="I573" ca="1">IF(ROW()-ROW($C$14)&gt;=$C$3,_xlfn.VAR.P(OFFSET(E573,-$C$3+1,0):E573/OFFSET(E572,-$C$3+1,0):E572),"")</f>
        <v>2.4042844053154117E-4</v>
      </c>
      <c r="J573" s="19">
        <f t="array" aca="1" ref="J573" ca="1">IF(ROW()-ROW($C$14)&gt;=$C$3,_xlfn.VAR.P(OFFSET(D573,-$C$3+1,0):D573/OFFSET(D572,-$C$3+1,0):D572),"")</f>
        <v>2.2284869726245257E-4</v>
      </c>
      <c r="K573" s="19">
        <f t="shared" ca="1" si="141"/>
        <v>0.47773467272001613</v>
      </c>
      <c r="L573" s="46">
        <f t="array" aca="1" ref="L573" ca="1">IF(ROW()-ROW($C$14)&lt;$C$3,"",IF(L572="",_xlfn.VAR.P(OFFSET(E573,-$C$3+1,0):E573/OFFSET(E572,-$C$3+1,0):E572),$C$4*L572+$C$5*(1-$C$4)*(E573/E572-1)^2+(1-$C$4)*(1-$C$5)*$C$6))</f>
        <v>4.0999999999999999E-4</v>
      </c>
      <c r="M573" s="30">
        <f t="array" aca="1" ref="M573" ca="1">IF(ROW()-ROW($C$14)&gt;=$C$3,_xlfn.VAR.P(OFFSET(D573,-$C$3+1,0):D573/OFFSET(D572,-$C$3+1,0):D572)*H573^2,"")</f>
        <v>5.9201826274490565E-5</v>
      </c>
      <c r="N573" s="17">
        <f t="shared" ca="1" si="144"/>
        <v>3.5079817372550944E-4</v>
      </c>
      <c r="O573" s="18">
        <f t="shared" ca="1" si="145"/>
        <v>4.3571581137355077E-2</v>
      </c>
      <c r="P573" s="18">
        <f t="shared" ca="1" si="138"/>
        <v>-2.5256477517621168E-3</v>
      </c>
      <c r="Q573" s="18">
        <f t="shared" ca="1" si="146"/>
        <v>-1.0654245036196955E-2</v>
      </c>
      <c r="R573" s="39"/>
      <c r="V573" s="29">
        <v>41617</v>
      </c>
      <c r="W573" s="19">
        <f t="shared" ca="1" si="142"/>
        <v>1.5770777534126923E-2</v>
      </c>
      <c r="X573" s="17">
        <f t="shared" si="143"/>
        <v>-2.5256477517621168E-3</v>
      </c>
    </row>
    <row r="574" spans="3:24">
      <c r="C574" s="29">
        <v>41618</v>
      </c>
      <c r="D574" s="19">
        <f ca="1">VLOOKUP(C574,MarketData!$B$7:$C$5000,2)</f>
        <v>1256.33</v>
      </c>
      <c r="E574" s="17">
        <f>VLOOKUP('Beta-GARCH'!C574,MarketData!$E$7:$F$5000,2)</f>
        <v>121.699997</v>
      </c>
      <c r="F574" s="17">
        <f t="shared" ca="1" si="139"/>
        <v>161.42390913296001</v>
      </c>
      <c r="G574" s="17">
        <f t="shared" si="140"/>
        <v>170.99901702962026</v>
      </c>
      <c r="H574" s="18">
        <f t="array" aca="1" ref="H574" ca="1">IF(ROW()-ROW($C$14)&gt;=$C$3,IF($C$8,_xlfn.COVARIANCE.P(OFFSET(E574,-$C$3+1,0):E574/OFFSET(E573,-$C$3+1,0):E573,OFFSET(D574,-$C$3+1,0):D574/OFFSET(D573,-$C$3+1,0):D573)/_xlfn.VAR.P(OFFSET(D574,-$C$3+1,0):D574/OFFSET(D573,-$C$3+1,0):D573),$C$9),"")</f>
        <v>0.51398217129596657</v>
      </c>
      <c r="I574" s="19">
        <f t="array" aca="1" ref="I574" ca="1">IF(ROW()-ROW($C$14)&gt;=$C$3,_xlfn.VAR.P(OFFSET(E574,-$C$3+1,0):E574/OFFSET(E573,-$C$3+1,0):E573),"")</f>
        <v>2.3976594688999769E-4</v>
      </c>
      <c r="J574" s="19">
        <f t="array" aca="1" ref="J574" ca="1">IF(ROW()-ROW($C$14)&gt;=$C$3,_xlfn.VAR.P(OFFSET(D574,-$C$3+1,0):D574/OFFSET(D573,-$C$3+1,0):D573),"")</f>
        <v>2.2257404197846512E-4</v>
      </c>
      <c r="K574" s="19">
        <f t="shared" ca="1" si="141"/>
        <v>0.47712817793385953</v>
      </c>
      <c r="L574" s="46">
        <f t="array" aca="1" ref="L574" ca="1">IF(ROW()-ROW($C$14)&lt;$C$3,"",IF(L573="",_xlfn.VAR.P(OFFSET(E574,-$C$3+1,0):E574/OFFSET(E573,-$C$3+1,0):E573),$C$4*L573+$C$5*(1-$C$4)*(E574/E573-1)^2+(1-$C$4)*(1-$C$5)*$C$6))</f>
        <v>4.0999999999999999E-4</v>
      </c>
      <c r="M574" s="30">
        <f t="array" aca="1" ref="M574" ca="1">IF(ROW()-ROW($C$14)&gt;=$C$3,_xlfn.VAR.P(OFFSET(D574,-$C$3+1,0):D574/OFFSET(D573,-$C$3+1,0):D573)*H574^2,"")</f>
        <v>5.8799092348782434E-5</v>
      </c>
      <c r="N574" s="17">
        <f t="shared" ca="1" si="144"/>
        <v>3.5120090765121756E-4</v>
      </c>
      <c r="O574" s="18">
        <f t="shared" ca="1" si="145"/>
        <v>4.3596585144926814E-2</v>
      </c>
      <c r="P574" s="18">
        <f t="shared" ca="1" si="138"/>
        <v>-5.9626153720494512E-3</v>
      </c>
      <c r="Q574" s="18">
        <f t="shared" ca="1" si="146"/>
        <v>-6.3761529505226011E-3</v>
      </c>
      <c r="R574" s="39"/>
      <c r="V574" s="29">
        <v>41618</v>
      </c>
      <c r="W574" s="19">
        <f t="shared" ca="1" si="142"/>
        <v>8.0457572571135394E-4</v>
      </c>
      <c r="X574" s="17">
        <f t="shared" si="143"/>
        <v>-5.9626153720494512E-3</v>
      </c>
    </row>
    <row r="575" spans="3:24">
      <c r="C575" s="29">
        <v>41619</v>
      </c>
      <c r="D575" s="19">
        <f ca="1">VLOOKUP(C575,MarketData!$B$7:$C$5000,2)</f>
        <v>1250.45</v>
      </c>
      <c r="E575" s="17">
        <f>VLOOKUP('Beta-GARCH'!C575,MarketData!$E$7:$F$5000,2)</f>
        <v>120.339996</v>
      </c>
      <c r="F575" s="17">
        <f t="shared" ca="1" si="139"/>
        <v>160.66839697795152</v>
      </c>
      <c r="G575" s="17">
        <f t="shared" si="140"/>
        <v>169.08809804940614</v>
      </c>
      <c r="H575" s="18">
        <f t="array" aca="1" ref="H575" ca="1">IF(ROW()-ROW($C$14)&gt;=$C$3,IF($C$8,_xlfn.COVARIANCE.P(OFFSET(E575,-$C$3+1,0):E575/OFFSET(E574,-$C$3+1,0):E574,OFFSET(D575,-$C$3+1,0):D575/OFFSET(D574,-$C$3+1,0):D574)/_xlfn.VAR.P(OFFSET(D575,-$C$3+1,0):D575/OFFSET(D574,-$C$3+1,0):D574),$C$9),"")</f>
        <v>0.51514861743582696</v>
      </c>
      <c r="I575" s="19">
        <f t="array" aca="1" ref="I575" ca="1">IF(ROW()-ROW($C$14)&gt;=$C$3,_xlfn.VAR.P(OFFSET(E575,-$C$3+1,0):E575/OFFSET(E574,-$C$3+1,0):E574),"")</f>
        <v>2.4023546066912364E-4</v>
      </c>
      <c r="J575" s="19">
        <f t="array" aca="1" ref="J575" ca="1">IF(ROW()-ROW($C$14)&gt;=$C$3,_xlfn.VAR.P(OFFSET(D575,-$C$3+1,0):D575/OFFSET(D574,-$C$3+1,0):D574),"")</f>
        <v>2.2274936136075895E-4</v>
      </c>
      <c r="K575" s="19">
        <f t="shared" ca="1" si="141"/>
        <v>0.47765232168514976</v>
      </c>
      <c r="L575" s="46">
        <f t="array" aca="1" ref="L575" ca="1">IF(ROW()-ROW($C$14)&lt;$C$3,"",IF(L574="",_xlfn.VAR.P(OFFSET(E575,-$C$3+1,0):E575/OFFSET(E574,-$C$3+1,0):E574),$C$4*L574+$C$5*(1-$C$4)*(E575/E574-1)^2+(1-$C$4)*(1-$C$5)*$C$6))</f>
        <v>4.0999999999999999E-4</v>
      </c>
      <c r="M575" s="30">
        <f t="array" aca="1" ref="M575" ca="1">IF(ROW()-ROW($C$14)&gt;=$C$3,_xlfn.VAR.P(OFFSET(D575,-$C$3+1,0):D575/OFFSET(D574,-$C$3+1,0):D574)*H575^2,"")</f>
        <v>5.9112801858889176E-5</v>
      </c>
      <c r="N575" s="17">
        <f t="shared" ca="1" si="144"/>
        <v>3.5088719814111081E-4</v>
      </c>
      <c r="O575" s="18">
        <f t="shared" ca="1" si="145"/>
        <v>4.3577109513460596E-2</v>
      </c>
      <c r="P575" s="18">
        <f t="shared" ca="1" si="138"/>
        <v>-1.1175029034717232E-2</v>
      </c>
      <c r="Q575" s="18">
        <f t="shared" ca="1" si="146"/>
        <v>-8.7639794931774848E-3</v>
      </c>
      <c r="R575" s="39"/>
      <c r="V575" s="29">
        <v>41619</v>
      </c>
      <c r="W575" s="19">
        <f t="shared" ca="1" si="142"/>
        <v>-4.6802989660359451E-3</v>
      </c>
      <c r="X575" s="17">
        <f t="shared" si="143"/>
        <v>-1.1175029034717232E-2</v>
      </c>
    </row>
    <row r="576" spans="3:24">
      <c r="C576" s="29">
        <v>41620</v>
      </c>
      <c r="D576" s="19">
        <f ca="1">VLOOKUP(C576,MarketData!$B$7:$C$5000,2)</f>
        <v>1242.23</v>
      </c>
      <c r="E576" s="17">
        <f>VLOOKUP('Beta-GARCH'!C576,MarketData!$E$7:$F$5000,2)</f>
        <v>120.339996</v>
      </c>
      <c r="F576" s="17">
        <f t="shared" ca="1" si="139"/>
        <v>159.61222182248048</v>
      </c>
      <c r="G576" s="17">
        <f t="shared" si="140"/>
        <v>169.08809804940614</v>
      </c>
      <c r="H576" s="18">
        <f t="array" aca="1" ref="H576" ca="1">IF(ROW()-ROW($C$14)&gt;=$C$3,IF($C$8,_xlfn.COVARIANCE.P(OFFSET(E576,-$C$3+1,0):E576/OFFSET(E575,-$C$3+1,0):E575,OFFSET(D576,-$C$3+1,0):D576/OFFSET(D575,-$C$3+1,0):D575)/_xlfn.VAR.P(OFFSET(D576,-$C$3+1,0):D576/OFFSET(D575,-$C$3+1,0):D575),$C$9),"")</f>
        <v>0.51454341173596574</v>
      </c>
      <c r="I576" s="19">
        <f t="array" aca="1" ref="I576" ca="1">IF(ROW()-ROW($C$14)&gt;=$C$3,_xlfn.VAR.P(OFFSET(E576,-$C$3+1,0):E576/OFFSET(E575,-$C$3+1,0):E575),"")</f>
        <v>2.4008447873155462E-4</v>
      </c>
      <c r="J576" s="19">
        <f t="array" aca="1" ref="J576" ca="1">IF(ROW()-ROW($C$14)&gt;=$C$3,_xlfn.VAR.P(OFFSET(D576,-$C$3+1,0):D576/OFFSET(D575,-$C$3+1,0):D575),"")</f>
        <v>2.2302828572933785E-4</v>
      </c>
      <c r="K576" s="19">
        <f t="shared" ca="1" si="141"/>
        <v>0.47798897979203075</v>
      </c>
      <c r="L576" s="46">
        <f t="array" aca="1" ref="L576" ca="1">IF(ROW()-ROW($C$14)&lt;$C$3,"",IF(L575="",_xlfn.VAR.P(OFFSET(E576,-$C$3+1,0):E576/OFFSET(E575,-$C$3+1,0):E575),$C$4*L575+$C$5*(1-$C$4)*(E576/E575-1)^2+(1-$C$4)*(1-$C$5)*$C$6))</f>
        <v>4.0999999999999999E-4</v>
      </c>
      <c r="M576" s="30">
        <f t="array" aca="1" ref="M576" ca="1">IF(ROW()-ROW($C$14)&gt;=$C$3,_xlfn.VAR.P(OFFSET(D576,-$C$3+1,0):D576/OFFSET(D575,-$C$3+1,0):D575)*H576^2,"")</f>
        <v>5.9047836517158344E-5</v>
      </c>
      <c r="N576" s="17">
        <f t="shared" ca="1" si="144"/>
        <v>3.5095216348284165E-4</v>
      </c>
      <c r="O576" s="18">
        <f t="shared" ca="1" si="145"/>
        <v>4.3581143389306153E-2</v>
      </c>
      <c r="P576" s="18">
        <f t="shared" ca="1" si="138"/>
        <v>0</v>
      </c>
      <c r="Q576" s="18">
        <f t="shared" ca="1" si="146"/>
        <v>3.3824198044461375E-3</v>
      </c>
      <c r="R576" s="39"/>
      <c r="V576" s="29">
        <v>41620</v>
      </c>
      <c r="W576" s="19">
        <f t="shared" ca="1" si="142"/>
        <v>-6.573633491942954E-3</v>
      </c>
      <c r="X576" s="17">
        <f t="shared" si="143"/>
        <v>0</v>
      </c>
    </row>
    <row r="577" spans="3:24">
      <c r="C577" s="29">
        <v>41621</v>
      </c>
      <c r="D577" s="19">
        <f ca="1">VLOOKUP(C577,MarketData!$B$7:$C$5000,2)</f>
        <v>1238.8800000000001</v>
      </c>
      <c r="E577" s="17">
        <f>VLOOKUP('Beta-GARCH'!C577,MarketData!$E$7:$F$5000,2)</f>
        <v>119.220001</v>
      </c>
      <c r="F577" s="17">
        <f t="shared" ca="1" si="139"/>
        <v>159.18178547566444</v>
      </c>
      <c r="G577" s="17">
        <f t="shared" si="140"/>
        <v>167.5144082482627</v>
      </c>
      <c r="H577" s="18">
        <f t="array" aca="1" ref="H577" ca="1">IF(ROW()-ROW($C$14)&gt;=$C$3,IF($C$8,_xlfn.COVARIANCE.P(OFFSET(E577,-$C$3+1,0):E577/OFFSET(E576,-$C$3+1,0):E576,OFFSET(D577,-$C$3+1,0):D577/OFFSET(D576,-$C$3+1,0):D576)/_xlfn.VAR.P(OFFSET(D577,-$C$3+1,0):D577/OFFSET(D576,-$C$3+1,0):D576),$C$9),"")</f>
        <v>0.5151692722073492</v>
      </c>
      <c r="I577" s="19">
        <f t="array" aca="1" ref="I577" ca="1">IF(ROW()-ROW($C$14)&gt;=$C$3,_xlfn.VAR.P(OFFSET(E577,-$C$3+1,0):E577/OFFSET(E576,-$C$3+1,0):E576),"")</f>
        <v>2.4050613227862919E-4</v>
      </c>
      <c r="J577" s="19">
        <f t="array" aca="1" ref="J577" ca="1">IF(ROW()-ROW($C$14)&gt;=$C$3,_xlfn.VAR.P(OFFSET(D577,-$C$3+1,0):D577/OFFSET(D576,-$C$3+1,0):D576),"")</f>
        <v>2.2310315208594401E-4</v>
      </c>
      <c r="K577" s="19">
        <f t="shared" ca="1" si="141"/>
        <v>0.47789171693188565</v>
      </c>
      <c r="L577" s="46">
        <f t="array" aca="1" ref="L577" ca="1">IF(ROW()-ROW($C$14)&lt;$C$3,"",IF(L576="",_xlfn.VAR.P(OFFSET(E577,-$C$3+1,0):E577/OFFSET(E576,-$C$3+1,0):E576),$C$4*L576+$C$5*(1-$C$4)*(E577/E576-1)^2+(1-$C$4)*(1-$C$5)*$C$6))</f>
        <v>4.0999999999999999E-4</v>
      </c>
      <c r="M577" s="30">
        <f t="array" aca="1" ref="M577" ca="1">IF(ROW()-ROW($C$14)&gt;=$C$3,_xlfn.VAR.P(OFFSET(D577,-$C$3+1,0):D577/OFFSET(D576,-$C$3+1,0):D576)*H577^2,"")</f>
        <v>5.9211438022497762E-5</v>
      </c>
      <c r="N577" s="17">
        <f t="shared" ca="1" si="144"/>
        <v>3.5078856197750223E-4</v>
      </c>
      <c r="O577" s="18">
        <f t="shared" ca="1" si="145"/>
        <v>4.3570984210178278E-2</v>
      </c>
      <c r="P577" s="18">
        <f t="shared" ca="1" si="138"/>
        <v>-9.3069223635341425E-3</v>
      </c>
      <c r="Q577" s="18">
        <f t="shared" ca="1" si="146"/>
        <v>-7.9176328906550523E-3</v>
      </c>
      <c r="R577" s="39"/>
      <c r="V577" s="29">
        <v>41621</v>
      </c>
      <c r="W577" s="19">
        <f t="shared" ca="1" si="142"/>
        <v>-2.6967630793008901E-3</v>
      </c>
      <c r="X577" s="17">
        <f t="shared" si="143"/>
        <v>-9.3069223635341425E-3</v>
      </c>
    </row>
    <row r="578" spans="3:24">
      <c r="C578" s="29">
        <v>41624</v>
      </c>
      <c r="D578" s="19">
        <f ca="1">VLOOKUP(C578,MarketData!$B$7:$C$5000,2)</f>
        <v>1222.95</v>
      </c>
      <c r="E578" s="17">
        <f>VLOOKUP('Beta-GARCH'!C578,MarketData!$E$7:$F$5000,2)</f>
        <v>118.650002</v>
      </c>
      <c r="F578" s="17">
        <f t="shared" ca="1" si="139"/>
        <v>157.13496428020778</v>
      </c>
      <c r="G578" s="17">
        <f t="shared" si="140"/>
        <v>166.71351037553828</v>
      </c>
      <c r="H578" s="18">
        <f t="array" aca="1" ref="H578" ca="1">IF(ROW()-ROW($C$14)&gt;=$C$3,IF($C$8,_xlfn.COVARIANCE.P(OFFSET(E578,-$C$3+1,0):E578/OFFSET(E577,-$C$3+1,0):E577,OFFSET(D578,-$C$3+1,0):D578/OFFSET(D577,-$C$3+1,0):D577)/_xlfn.VAR.P(OFFSET(D578,-$C$3+1,0):D578/OFFSET(D577,-$C$3+1,0):D577),$C$9),"")</f>
        <v>0.51468410962915001</v>
      </c>
      <c r="I578" s="19">
        <f t="array" aca="1" ref="I578" ca="1">IF(ROW()-ROW($C$14)&gt;=$C$3,_xlfn.VAR.P(OFFSET(E578,-$C$3+1,0):E578/OFFSET(E577,-$C$3+1,0):E577),"")</f>
        <v>2.4058408699391331E-4</v>
      </c>
      <c r="J578" s="19">
        <f t="array" aca="1" ref="J578" ca="1">IF(ROW()-ROW($C$14)&gt;=$C$3,_xlfn.VAR.P(OFFSET(D578,-$C$3+1,0):D578/OFFSET(D577,-$C$3+1,0):D577),"")</f>
        <v>2.2395240250952652E-4</v>
      </c>
      <c r="K578" s="19">
        <f t="shared" ca="1" si="141"/>
        <v>0.47910376918586817</v>
      </c>
      <c r="L578" s="46">
        <f t="array" aca="1" ref="L578" ca="1">IF(ROW()-ROW($C$14)&lt;$C$3,"",IF(L577="",_xlfn.VAR.P(OFFSET(E578,-$C$3+1,0):E578/OFFSET(E577,-$C$3+1,0):E577),$C$4*L577+$C$5*(1-$C$4)*(E578/E577-1)^2+(1-$C$4)*(1-$C$5)*$C$6))</f>
        <v>4.0999999999999999E-4</v>
      </c>
      <c r="M578" s="30">
        <f t="array" aca="1" ref="M578" ca="1">IF(ROW()-ROW($C$14)&gt;=$C$3,_xlfn.VAR.P(OFFSET(D578,-$C$3+1,0):D578/OFFSET(D577,-$C$3+1,0):D577)*H578^2,"")</f>
        <v>5.9324931563360363E-5</v>
      </c>
      <c r="N578" s="17">
        <f t="shared" ca="1" si="144"/>
        <v>3.5067506843663966E-4</v>
      </c>
      <c r="O578" s="18">
        <f t="shared" ca="1" si="145"/>
        <v>4.3563935198531481E-2</v>
      </c>
      <c r="P578" s="18">
        <f t="shared" ca="1" si="138"/>
        <v>-4.781068572545899E-3</v>
      </c>
      <c r="Q578" s="18">
        <f t="shared" ca="1" si="146"/>
        <v>1.8369395205643114E-3</v>
      </c>
      <c r="R578" s="39"/>
      <c r="V578" s="29">
        <v>41624</v>
      </c>
      <c r="W578" s="19">
        <f t="shared" ca="1" si="142"/>
        <v>-1.2858388221619554E-2</v>
      </c>
      <c r="X578" s="17">
        <f t="shared" si="143"/>
        <v>-4.781068572545899E-3</v>
      </c>
    </row>
    <row r="579" spans="3:24">
      <c r="C579" s="29">
        <v>41625</v>
      </c>
      <c r="D579" s="19">
        <f ca="1">VLOOKUP(C579,MarketData!$B$7:$C$5000,2)</f>
        <v>1232.31</v>
      </c>
      <c r="E579" s="17">
        <f>VLOOKUP('Beta-GARCH'!C579,MarketData!$E$7:$F$5000,2)</f>
        <v>118.629997</v>
      </c>
      <c r="F579" s="17">
        <f t="shared" ca="1" si="139"/>
        <v>158.33761628205801</v>
      </c>
      <c r="G579" s="17">
        <f t="shared" si="140"/>
        <v>166.68540162106001</v>
      </c>
      <c r="H579" s="18">
        <f t="array" aca="1" ref="H579" ca="1">IF(ROW()-ROW($C$14)&gt;=$C$3,IF($C$8,_xlfn.COVARIANCE.P(OFFSET(E579,-$C$3+1,0):E579/OFFSET(E578,-$C$3+1,0):E578,OFFSET(D579,-$C$3+1,0):D579/OFFSET(D578,-$C$3+1,0):D578)/_xlfn.VAR.P(OFFSET(D579,-$C$3+1,0):D579/OFFSET(D578,-$C$3+1,0):D578),$C$9),"")</f>
        <v>0.51426792001049171</v>
      </c>
      <c r="I579" s="19">
        <f t="array" aca="1" ref="I579" ca="1">IF(ROW()-ROW($C$14)&gt;=$C$3,_xlfn.VAR.P(OFFSET(E579,-$C$3+1,0):E579/OFFSET(E578,-$C$3+1,0):E578),"")</f>
        <v>2.4055470137309318E-4</v>
      </c>
      <c r="J579" s="19">
        <f t="array" aca="1" ref="J579" ca="1">IF(ROW()-ROW($C$14)&gt;=$C$3,_xlfn.VAR.P(OFFSET(D579,-$C$3+1,0):D579/OFFSET(D578,-$C$3+1,0):D578),"")</f>
        <v>2.2389474605444487E-4</v>
      </c>
      <c r="K579" s="19">
        <f t="shared" ca="1" si="141"/>
        <v>0.47865156946616877</v>
      </c>
      <c r="L579" s="46">
        <f t="array" aca="1" ref="L579" ca="1">IF(ROW()-ROW($C$14)&lt;$C$3,"",IF(L578="",_xlfn.VAR.P(OFFSET(E579,-$C$3+1,0):E579/OFFSET(E578,-$C$3+1,0):E578),$C$4*L578+$C$5*(1-$C$4)*(E579/E578-1)^2+(1-$C$4)*(1-$C$5)*$C$6))</f>
        <v>4.0999999999999999E-4</v>
      </c>
      <c r="M579" s="30">
        <f t="array" aca="1" ref="M579" ca="1">IF(ROW()-ROW($C$14)&gt;=$C$3,_xlfn.VAR.P(OFFSET(D579,-$C$3+1,0):D579/OFFSET(D578,-$C$3+1,0):D578)*H579^2,"")</f>
        <v>5.9213777887446328E-5</v>
      </c>
      <c r="N579" s="17">
        <f t="shared" ca="1" si="144"/>
        <v>3.5078622211255368E-4</v>
      </c>
      <c r="O579" s="18">
        <f t="shared" ca="1" si="145"/>
        <v>4.3570838894167734E-2</v>
      </c>
      <c r="P579" s="18">
        <f t="shared" ca="1" si="138"/>
        <v>-1.6860513832939183E-4</v>
      </c>
      <c r="Q579" s="18">
        <f t="shared" ca="1" si="146"/>
        <v>-4.1046186558878961E-3</v>
      </c>
      <c r="R579" s="39"/>
      <c r="V579" s="29">
        <v>41625</v>
      </c>
      <c r="W579" s="19">
        <f t="shared" ca="1" si="142"/>
        <v>7.6536244327241043E-3</v>
      </c>
      <c r="X579" s="17">
        <f t="shared" si="143"/>
        <v>-1.6860513832939183E-4</v>
      </c>
    </row>
    <row r="580" spans="3:24">
      <c r="C580" s="29">
        <v>41626</v>
      </c>
      <c r="D580" s="19">
        <f ca="1">VLOOKUP(C580,MarketData!$B$7:$C$5000,2)</f>
        <v>1250.49</v>
      </c>
      <c r="E580" s="17">
        <f>VLOOKUP('Beta-GARCH'!C580,MarketData!$E$7:$F$5000,2)</f>
        <v>121.040001</v>
      </c>
      <c r="F580" s="17">
        <f t="shared" ca="1" si="139"/>
        <v>160.67353651642097</v>
      </c>
      <c r="G580" s="17">
        <f t="shared" si="140"/>
        <v>170.07166559144821</v>
      </c>
      <c r="H580" s="18">
        <f t="array" aca="1" ref="H580" ca="1">IF(ROW()-ROW($C$14)&gt;=$C$3,IF($C$8,_xlfn.COVARIANCE.P(OFFSET(E580,-$C$3+1,0):E580/OFFSET(E579,-$C$3+1,0):E579,OFFSET(D580,-$C$3+1,0):D580/OFFSET(D579,-$C$3+1,0):D579)/_xlfn.VAR.P(OFFSET(D580,-$C$3+1,0):D580/OFFSET(D579,-$C$3+1,0):D579),$C$9),"")</f>
        <v>0.51705281077723597</v>
      </c>
      <c r="I580" s="19">
        <f t="array" aca="1" ref="I580" ca="1">IF(ROW()-ROW($C$14)&gt;=$C$3,_xlfn.VAR.P(OFFSET(E580,-$C$3+1,0):E580/OFFSET(E579,-$C$3+1,0):E579),"")</f>
        <v>2.4191396766408676E-4</v>
      </c>
      <c r="J580" s="19">
        <f t="array" aca="1" ref="J580" ca="1">IF(ROW()-ROW($C$14)&gt;=$C$3,_xlfn.VAR.P(OFFSET(D580,-$C$3+1,0):D580/OFFSET(D579,-$C$3+1,0):D579),"")</f>
        <v>2.2454924927666476E-4</v>
      </c>
      <c r="K580" s="19">
        <f t="shared" ca="1" si="141"/>
        <v>0.47993847406791917</v>
      </c>
      <c r="L580" s="46">
        <f t="array" aca="1" ref="L580" ca="1">IF(ROW()-ROW($C$14)&lt;$C$3,"",IF(L579="",_xlfn.VAR.P(OFFSET(E580,-$C$3+1,0):E580/OFFSET(E579,-$C$3+1,0):E579),$C$4*L579+$C$5*(1-$C$4)*(E580/E579-1)^2+(1-$C$4)*(1-$C$5)*$C$6))</f>
        <v>4.0999999999999999E-4</v>
      </c>
      <c r="M580" s="30">
        <f t="array" aca="1" ref="M580" ca="1">IF(ROW()-ROW($C$14)&gt;=$C$3,_xlfn.VAR.P(OFFSET(D580,-$C$3+1,0):D580/OFFSET(D579,-$C$3+1,0):D579)*H580^2,"")</f>
        <v>6.0031806729648458E-5</v>
      </c>
      <c r="N580" s="17">
        <f t="shared" ca="1" si="144"/>
        <v>3.4996819327035153E-4</v>
      </c>
      <c r="O580" s="18">
        <f t="shared" ca="1" si="145"/>
        <v>4.3520005930674732E-2</v>
      </c>
      <c r="P580" s="18">
        <f t="shared" ca="1" si="138"/>
        <v>2.03153001849945E-2</v>
      </c>
      <c r="Q580" s="18">
        <f t="shared" ca="1" si="146"/>
        <v>1.2687333115076901E-2</v>
      </c>
      <c r="R580" s="39"/>
      <c r="V580" s="29">
        <v>41626</v>
      </c>
      <c r="W580" s="19">
        <f t="shared" ca="1" si="142"/>
        <v>1.4752781361832668E-2</v>
      </c>
      <c r="X580" s="17">
        <f t="shared" si="143"/>
        <v>2.03153001849945E-2</v>
      </c>
    </row>
    <row r="581" spans="3:24">
      <c r="C581" s="29">
        <v>41627</v>
      </c>
      <c r="D581" s="19">
        <f ca="1">VLOOKUP(C581,MarketData!$B$7:$C$5000,2)</f>
        <v>1263.07</v>
      </c>
      <c r="E581" s="17">
        <f>VLOOKUP('Beta-GARCH'!C581,MarketData!$E$7:$F$5000,2)</f>
        <v>118.709999</v>
      </c>
      <c r="F581" s="17">
        <f t="shared" ca="1" si="139"/>
        <v>162.28992136506156</v>
      </c>
      <c r="G581" s="17">
        <f t="shared" si="140"/>
        <v>166.79781134741688</v>
      </c>
      <c r="H581" s="18">
        <f t="array" aca="1" ref="H581" ca="1">IF(ROW()-ROW($C$14)&gt;=$C$3,IF($C$8,_xlfn.COVARIANCE.P(OFFSET(E581,-$C$3+1,0):E581/OFFSET(E580,-$C$3+1,0):E580,OFFSET(D581,-$C$3+1,0):D581/OFFSET(D580,-$C$3+1,0):D580)/_xlfn.VAR.P(OFFSET(D581,-$C$3+1,0):D581/OFFSET(D580,-$C$3+1,0):D580),$C$9),"")</f>
        <v>0.51339398774131417</v>
      </c>
      <c r="I581" s="19">
        <f t="array" aca="1" ref="I581" ca="1">IF(ROW()-ROW($C$14)&gt;=$C$3,_xlfn.VAR.P(OFFSET(E581,-$C$3+1,0):E581/OFFSET(E580,-$C$3+1,0):E580),"")</f>
        <v>2.4356300635149555E-4</v>
      </c>
      <c r="J581" s="19">
        <f t="array" aca="1" ref="J581" ca="1">IF(ROW()-ROW($C$14)&gt;=$C$3,_xlfn.VAR.P(OFFSET(D581,-$C$3+1,0):D581/OFFSET(D580,-$C$3+1,0):D580),"")</f>
        <v>2.2474004079215543E-4</v>
      </c>
      <c r="K581" s="19">
        <f t="shared" ca="1" si="141"/>
        <v>0.47371802260036366</v>
      </c>
      <c r="L581" s="46">
        <f t="array" aca="1" ref="L581" ca="1">IF(ROW()-ROW($C$14)&lt;$C$3,"",IF(L580="",_xlfn.VAR.P(OFFSET(E581,-$C$3+1,0):E581/OFFSET(E580,-$C$3+1,0):E580),$C$4*L580+$C$5*(1-$C$4)*(E581/E580-1)^2+(1-$C$4)*(1-$C$5)*$C$6))</f>
        <v>4.0999999999999999E-4</v>
      </c>
      <c r="M581" s="30">
        <f t="array" aca="1" ref="M581" ca="1">IF(ROW()-ROW($C$14)&gt;=$C$3,_xlfn.VAR.P(OFFSET(D581,-$C$3+1,0):D581/OFFSET(D580,-$C$3+1,0):D580)*H581^2,"")</f>
        <v>5.9235493667206782E-5</v>
      </c>
      <c r="N581" s="17">
        <f t="shared" ca="1" si="144"/>
        <v>3.5076450633279323E-4</v>
      </c>
      <c r="O581" s="18">
        <f t="shared" ca="1" si="145"/>
        <v>4.3569490224628159E-2</v>
      </c>
      <c r="P581" s="18">
        <f t="shared" ca="1" si="138"/>
        <v>-1.924985112979305E-2</v>
      </c>
      <c r="Q581" s="18">
        <f t="shared" ca="1" si="146"/>
        <v>-2.4414623631600949E-2</v>
      </c>
      <c r="R581" s="39"/>
      <c r="V581" s="29">
        <v>41627</v>
      </c>
      <c r="W581" s="19">
        <f t="shared" ca="1" si="142"/>
        <v>1.006005645786856E-2</v>
      </c>
      <c r="X581" s="17">
        <f t="shared" si="143"/>
        <v>-1.924985112979305E-2</v>
      </c>
    </row>
    <row r="582" spans="3:24">
      <c r="C582" s="29">
        <v>41628</v>
      </c>
      <c r="D582" s="19">
        <f ca="1">VLOOKUP(C582,MarketData!$B$7:$C$5000,2)</f>
        <v>1261.6400000000001</v>
      </c>
      <c r="E582" s="17">
        <f>VLOOKUP('Beta-GARCH'!C582,MarketData!$E$7:$F$5000,2)</f>
        <v>118.75</v>
      </c>
      <c r="F582" s="17">
        <f t="shared" ca="1" si="139"/>
        <v>162.1061828647789</v>
      </c>
      <c r="G582" s="17">
        <f t="shared" si="140"/>
        <v>166.85401621059532</v>
      </c>
      <c r="H582" s="18">
        <f t="array" aca="1" ref="H582" ca="1">IF(ROW()-ROW($C$14)&gt;=$C$3,IF($C$8,_xlfn.COVARIANCE.P(OFFSET(E582,-$C$3+1,0):E582/OFFSET(E581,-$C$3+1,0):E581,OFFSET(D582,-$C$3+1,0):D582/OFFSET(D581,-$C$3+1,0):D581)/_xlfn.VAR.P(OFFSET(D582,-$C$3+1,0):D582/OFFSET(D581,-$C$3+1,0):D581),$C$9),"")</f>
        <v>0.51360504525734674</v>
      </c>
      <c r="I582" s="19">
        <f t="array" aca="1" ref="I582" ca="1">IF(ROW()-ROW($C$14)&gt;=$C$3,_xlfn.VAR.P(OFFSET(E582,-$C$3+1,0):E582/OFFSET(E581,-$C$3+1,0):E581),"")</f>
        <v>2.4356746088412173E-4</v>
      </c>
      <c r="J582" s="19">
        <f t="array" aca="1" ref="J582" ca="1">IF(ROW()-ROW($C$14)&gt;=$C$3,_xlfn.VAR.P(OFFSET(D582,-$C$3+1,0):D582/OFFSET(D581,-$C$3+1,0):D581),"")</f>
        <v>2.2467769031946281E-4</v>
      </c>
      <c r="K582" s="19">
        <f t="shared" ca="1" si="141"/>
        <v>0.47377262498845768</v>
      </c>
      <c r="L582" s="46">
        <f t="array" aca="1" ref="L582" ca="1">IF(ROW()-ROW($C$14)&lt;$C$3,"",IF(L581="",_xlfn.VAR.P(OFFSET(E582,-$C$3+1,0):E582/OFFSET(E581,-$C$3+1,0):E581),$C$4*L581+$C$5*(1-$C$4)*(E582/E581-1)^2+(1-$C$4)*(1-$C$5)*$C$6))</f>
        <v>4.0999999999999999E-4</v>
      </c>
      <c r="M582" s="30">
        <f t="array" aca="1" ref="M582" ca="1">IF(ROW()-ROW($C$14)&gt;=$C$3,_xlfn.VAR.P(OFFSET(D582,-$C$3+1,0):D582/OFFSET(D581,-$C$3+1,0):D581)*H582^2,"")</f>
        <v>5.9267759949042782E-5</v>
      </c>
      <c r="N582" s="17">
        <f t="shared" ca="1" si="144"/>
        <v>3.5073224005095722E-4</v>
      </c>
      <c r="O582" s="18">
        <f t="shared" ca="1" si="145"/>
        <v>4.356748623369254E-2</v>
      </c>
      <c r="P582" s="18">
        <f t="shared" ca="1" si="138"/>
        <v>3.3696403282768017E-4</v>
      </c>
      <c r="Q582" s="18">
        <f t="shared" ca="1" si="146"/>
        <v>9.1844820608640867E-4</v>
      </c>
      <c r="R582" s="39"/>
      <c r="V582" s="29">
        <v>41628</v>
      </c>
      <c r="W582" s="19">
        <f t="shared" ca="1" si="142"/>
        <v>-1.1321621129468662E-3</v>
      </c>
      <c r="X582" s="17">
        <f t="shared" si="143"/>
        <v>3.3696403282768017E-4</v>
      </c>
    </row>
    <row r="583" spans="3:24">
      <c r="C583" s="29">
        <v>41632</v>
      </c>
      <c r="D583" s="19">
        <f ca="1">VLOOKUP(C583,MarketData!$B$7:$C$5000,2)</f>
        <v>1257.55</v>
      </c>
      <c r="E583" s="17">
        <f>VLOOKUP('Beta-GARCH'!C583,MarketData!$E$7:$F$5000,2)</f>
        <v>118.610001</v>
      </c>
      <c r="F583" s="17">
        <f t="shared" ca="1" si="139"/>
        <v>161.58066505627809</v>
      </c>
      <c r="G583" s="17">
        <f t="shared" si="140"/>
        <v>166.65730551235981</v>
      </c>
      <c r="H583" s="18">
        <f t="array" aca="1" ref="H583" ca="1">IF(ROW()-ROW($C$14)&gt;=$C$3,IF($C$8,_xlfn.COVARIANCE.P(OFFSET(E583,-$C$3+1,0):E583/OFFSET(E582,-$C$3+1,0):E582,OFFSET(D583,-$C$3+1,0):D583/OFFSET(D582,-$C$3+1,0):D582)/_xlfn.VAR.P(OFFSET(D583,-$C$3+1,0):D583/OFFSET(D582,-$C$3+1,0):D582),$C$9),"")</f>
        <v>0.51320625278805287</v>
      </c>
      <c r="I583" s="19">
        <f t="array" aca="1" ref="I583" ca="1">IF(ROW()-ROW($C$14)&gt;=$C$3,_xlfn.VAR.P(OFFSET(E583,-$C$3+1,0):E583/OFFSET(E582,-$C$3+1,0):E582),"")</f>
        <v>2.4339327170898916E-4</v>
      </c>
      <c r="J583" s="19">
        <f t="array" aca="1" ref="J583" ca="1">IF(ROW()-ROW($C$14)&gt;=$C$3,_xlfn.VAR.P(OFFSET(D583,-$C$3+1,0):D583/OFFSET(D582,-$C$3+1,0):D582),"")</f>
        <v>2.2469909914805814E-4</v>
      </c>
      <c r="K583" s="19">
        <f t="shared" ca="1" si="141"/>
        <v>0.47378870364380382</v>
      </c>
      <c r="L583" s="46">
        <f t="array" aca="1" ref="L583" ca="1">IF(ROW()-ROW($C$14)&lt;$C$3,"",IF(L582="",_xlfn.VAR.P(OFFSET(E583,-$C$3+1,0):E583/OFFSET(E582,-$C$3+1,0):E582),$C$4*L582+$C$5*(1-$C$4)*(E583/E582-1)^2+(1-$C$4)*(1-$C$5)*$C$6))</f>
        <v>4.0999999999999999E-4</v>
      </c>
      <c r="M583" s="30">
        <f t="array" aca="1" ref="M583" ca="1">IF(ROW()-ROW($C$14)&gt;=$C$3,_xlfn.VAR.P(OFFSET(D583,-$C$3+1,0):D583/OFFSET(D582,-$C$3+1,0):D582)*H583^2,"")</f>
        <v>5.9181396563322492E-5</v>
      </c>
      <c r="N583" s="17">
        <f t="shared" ca="1" si="144"/>
        <v>3.508186034366775E-4</v>
      </c>
      <c r="O583" s="18">
        <f t="shared" ca="1" si="145"/>
        <v>4.3572849875228671E-2</v>
      </c>
      <c r="P583" s="18">
        <f t="shared" ca="1" si="138"/>
        <v>-1.1789389473684242E-3</v>
      </c>
      <c r="Q583" s="18">
        <f t="shared" ca="1" si="146"/>
        <v>4.847793668125047E-4</v>
      </c>
      <c r="R583" s="39"/>
      <c r="V583" s="29">
        <v>41632</v>
      </c>
      <c r="W583" s="19">
        <f t="shared" ca="1" si="142"/>
        <v>-3.2418122443804709E-3</v>
      </c>
      <c r="X583" s="17">
        <f t="shared" si="143"/>
        <v>-1.1789389473684242E-3</v>
      </c>
    </row>
    <row r="584" spans="3:24">
      <c r="C584" s="29">
        <v>41633</v>
      </c>
      <c r="D584" s="19">
        <f ca="1">VLOOKUP(C584,MarketData!$B$7:$C$5000,2)</f>
        <v>1258.18</v>
      </c>
      <c r="E584" s="17">
        <f>VLOOKUP('Beta-GARCH'!C584,MarketData!$E$7:$F$5000,2)</f>
        <v>118.610001</v>
      </c>
      <c r="F584" s="17">
        <f t="shared" ca="1" si="139"/>
        <v>161.66161278717189</v>
      </c>
      <c r="G584" s="17">
        <f t="shared" si="140"/>
        <v>166.65730551235981</v>
      </c>
      <c r="H584" s="18">
        <f t="array" aca="1" ref="H584" ca="1">IF(ROW()-ROW($C$14)&gt;=$C$3,IF($C$8,_xlfn.COVARIANCE.P(OFFSET(E584,-$C$3+1,0):E584/OFFSET(E583,-$C$3+1,0):E583,OFFSET(D584,-$C$3+1,0):D584/OFFSET(D583,-$C$3+1,0):D583)/_xlfn.VAR.P(OFFSET(D584,-$C$3+1,0):D584/OFFSET(D583,-$C$3+1,0):D583),$C$9),"")</f>
        <v>0.51549227120275509</v>
      </c>
      <c r="I584" s="19">
        <f t="array" aca="1" ref="I584" ca="1">IF(ROW()-ROW($C$14)&gt;=$C$3,_xlfn.VAR.P(OFFSET(E584,-$C$3+1,0):E584/OFFSET(E583,-$C$3+1,0):E583),"")</f>
        <v>2.4285268452468672E-4</v>
      </c>
      <c r="J584" s="19">
        <f t="array" aca="1" ref="J584" ca="1">IF(ROW()-ROW($C$14)&gt;=$C$3,_xlfn.VAR.P(OFFSET(D584,-$C$3+1,0):D584/OFFSET(D583,-$C$3+1,0):D583),"")</f>
        <v>2.2444848962026309E-4</v>
      </c>
      <c r="K584" s="19">
        <f t="shared" ca="1" si="141"/>
        <v>0.47642652955979997</v>
      </c>
      <c r="L584" s="46">
        <f t="array" aca="1" ref="L584" ca="1">IF(ROW()-ROW($C$14)&lt;$C$3,"",IF(L583="",_xlfn.VAR.P(OFFSET(E584,-$C$3+1,0):E584/OFFSET(E583,-$C$3+1,0):E583),$C$4*L583+$C$5*(1-$C$4)*(E584/E583-1)^2+(1-$C$4)*(1-$C$5)*$C$6))</f>
        <v>4.0999999999999999E-4</v>
      </c>
      <c r="M584" s="30">
        <f t="array" aca="1" ref="M584" ca="1">IF(ROW()-ROW($C$14)&gt;=$C$3,_xlfn.VAR.P(OFFSET(D584,-$C$3+1,0):D584/OFFSET(D583,-$C$3+1,0):D583)*H584^2,"")</f>
        <v>5.9643209264127278E-5</v>
      </c>
      <c r="N584" s="17">
        <f t="shared" ca="1" si="144"/>
        <v>3.5035679073587274E-4</v>
      </c>
      <c r="O584" s="18">
        <f t="shared" ca="1" si="145"/>
        <v>4.3544161085793585E-2</v>
      </c>
      <c r="P584" s="18">
        <f t="shared" ca="1" si="138"/>
        <v>0</v>
      </c>
      <c r="Q584" s="18">
        <f t="shared" ca="1" si="146"/>
        <v>-2.582482850445163E-4</v>
      </c>
      <c r="R584" s="39"/>
      <c r="V584" s="29">
        <v>41633</v>
      </c>
      <c r="W584" s="19">
        <f t="shared" ca="1" si="142"/>
        <v>5.0097411633731603E-4</v>
      </c>
      <c r="X584" s="17">
        <f t="shared" si="143"/>
        <v>0</v>
      </c>
    </row>
    <row r="585" spans="3:24">
      <c r="C585" s="29">
        <v>41634</v>
      </c>
      <c r="D585" s="19">
        <f ca="1">VLOOKUP(C585,MarketData!$B$7:$C$5000,2)</f>
        <v>1279.3399999999999</v>
      </c>
      <c r="E585" s="17">
        <f>VLOOKUP('Beta-GARCH'!C585,MarketData!$E$7:$F$5000,2)</f>
        <v>121.69000200000001</v>
      </c>
      <c r="F585" s="17">
        <f t="shared" ca="1" si="139"/>
        <v>164.38042863750852</v>
      </c>
      <c r="G585" s="17">
        <f t="shared" si="140"/>
        <v>170.98497319052953</v>
      </c>
      <c r="H585" s="18">
        <f t="array" aca="1" ref="H585" ca="1">IF(ROW()-ROW($C$14)&gt;=$C$3,IF($C$8,_xlfn.COVARIANCE.P(OFFSET(E585,-$C$3+1,0):E585/OFFSET(E584,-$C$3+1,0):E584,OFFSET(D585,-$C$3+1,0):D585/OFFSET(D584,-$C$3+1,0):D584)/_xlfn.VAR.P(OFFSET(D585,-$C$3+1,0):D585/OFFSET(D584,-$C$3+1,0):D584),$C$9),"")</f>
        <v>0.51991235836031879</v>
      </c>
      <c r="I585" s="19">
        <f t="array" aca="1" ref="I585" ca="1">IF(ROW()-ROW($C$14)&gt;=$C$3,_xlfn.VAR.P(OFFSET(E585,-$C$3+1,0):E585/OFFSET(E584,-$C$3+1,0):E584),"")</f>
        <v>2.4523350907538707E-4</v>
      </c>
      <c r="J585" s="19">
        <f t="array" aca="1" ref="J585" ca="1">IF(ROW()-ROW($C$14)&gt;=$C$3,_xlfn.VAR.P(OFFSET(D585,-$C$3+1,0):D585/OFFSET(D584,-$C$3+1,0):D584),"")</f>
        <v>2.2532594521194475E-4</v>
      </c>
      <c r="K585" s="19">
        <f t="shared" ca="1" si="141"/>
        <v>0.47770691703839407</v>
      </c>
      <c r="L585" s="46">
        <f t="array" aca="1" ref="L585" ca="1">IF(ROW()-ROW($C$14)&lt;$C$3,"",IF(L584="",_xlfn.VAR.P(OFFSET(E585,-$C$3+1,0):E585/OFFSET(E584,-$C$3+1,0):E584),$C$4*L584+$C$5*(1-$C$4)*(E585/E584-1)^2+(1-$C$4)*(1-$C$5)*$C$6))</f>
        <v>4.0999999999999999E-4</v>
      </c>
      <c r="M585" s="30">
        <f t="array" aca="1" ref="M585" ca="1">IF(ROW()-ROW($C$14)&gt;=$C$3,_xlfn.VAR.P(OFFSET(D585,-$C$3+1,0):D585/OFFSET(D584,-$C$3+1,0):D584)*H585^2,"")</f>
        <v>6.0907599463338152E-5</v>
      </c>
      <c r="N585" s="17">
        <f t="shared" ca="1" si="144"/>
        <v>3.4909240053666185E-4</v>
      </c>
      <c r="O585" s="18">
        <f t="shared" ca="1" si="145"/>
        <v>4.3465517578739947E-2</v>
      </c>
      <c r="P585" s="18">
        <f t="shared" ca="1" si="138"/>
        <v>2.5967464581675648E-2</v>
      </c>
      <c r="Q585" s="18">
        <f t="shared" ca="1" si="146"/>
        <v>1.7223607976973442E-2</v>
      </c>
      <c r="R585" s="39"/>
      <c r="V585" s="29">
        <v>41634</v>
      </c>
      <c r="W585" s="19">
        <f t="shared" ca="1" si="142"/>
        <v>1.6817943378530709E-2</v>
      </c>
      <c r="X585" s="17">
        <f t="shared" si="143"/>
        <v>2.5967464581675648E-2</v>
      </c>
    </row>
    <row r="586" spans="3:24">
      <c r="C586" s="29">
        <v>41635</v>
      </c>
      <c r="D586" s="19">
        <f ca="1">VLOOKUP(C586,MarketData!$B$7:$C$5000,2)</f>
        <v>1290.07</v>
      </c>
      <c r="E586" s="17">
        <f>VLOOKUP('Beta-GARCH'!C586,MarketData!$E$7:$F$5000,2)</f>
        <v>121.879997</v>
      </c>
      <c r="F586" s="17">
        <f t="shared" ca="1" si="139"/>
        <v>165.75910983193728</v>
      </c>
      <c r="G586" s="17">
        <f t="shared" si="140"/>
        <v>171.25193259103423</v>
      </c>
      <c r="H586" s="18">
        <f t="array" aca="1" ref="H586" ca="1">IF(ROW()-ROW($C$14)&gt;=$C$3,IF($C$8,_xlfn.COVARIANCE.P(OFFSET(E586,-$C$3+1,0):E586/OFFSET(E585,-$C$3+1,0):E585,OFFSET(D586,-$C$3+1,0):D586/OFFSET(D585,-$C$3+1,0):D585)/_xlfn.VAR.P(OFFSET(D586,-$C$3+1,0):D586/OFFSET(D585,-$C$3+1,0):D585),$C$9),"")</f>
        <v>0.51920854006232997</v>
      </c>
      <c r="I586" s="19">
        <f t="array" aca="1" ref="I586" ca="1">IF(ROW()-ROW($C$14)&gt;=$C$3,_xlfn.VAR.P(OFFSET(E586,-$C$3+1,0):E586/OFFSET(E585,-$C$3+1,0):E585),"")</f>
        <v>2.4507570926714988E-4</v>
      </c>
      <c r="J586" s="19">
        <f t="array" aca="1" ref="J586" ca="1">IF(ROW()-ROW($C$14)&gt;=$C$3,_xlfn.VAR.P(OFFSET(D586,-$C$3+1,0):D586/OFFSET(D585,-$C$3+1,0):D585),"")</f>
        <v>2.2532072004430271E-4</v>
      </c>
      <c r="K586" s="19">
        <f t="shared" ca="1" si="141"/>
        <v>0.47735633388484738</v>
      </c>
      <c r="L586" s="46">
        <f t="array" aca="1" ref="L586" ca="1">IF(ROW()-ROW($C$14)&lt;$C$3,"",IF(L585="",_xlfn.VAR.P(OFFSET(E586,-$C$3+1,0):E586/OFFSET(E585,-$C$3+1,0):E585),$C$4*L585+$C$5*(1-$C$4)*(E586/E585-1)^2+(1-$C$4)*(1-$C$5)*$C$6))</f>
        <v>4.0999999999999999E-4</v>
      </c>
      <c r="M586" s="30">
        <f t="array" aca="1" ref="M586" ca="1">IF(ROW()-ROW($C$14)&gt;=$C$3,_xlfn.VAR.P(OFFSET(D586,-$C$3+1,0):D586/OFFSET(D585,-$C$3+1,0):D585)*H586^2,"")</f>
        <v>6.0741398226905018E-5</v>
      </c>
      <c r="N586" s="17">
        <f t="shared" ca="1" si="144"/>
        <v>3.4925860177309497E-4</v>
      </c>
      <c r="O586" s="18">
        <f t="shared" ca="1" si="145"/>
        <v>4.3475863210908627E-2</v>
      </c>
      <c r="P586" s="18">
        <f t="shared" ca="1" si="138"/>
        <v>1.561303286033322E-3</v>
      </c>
      <c r="Q586" s="18">
        <f t="shared" ca="1" si="146"/>
        <v>-2.7933699320860607E-3</v>
      </c>
      <c r="R586" s="39"/>
      <c r="V586" s="29">
        <v>41635</v>
      </c>
      <c r="W586" s="19">
        <f t="shared" ca="1" si="142"/>
        <v>8.3871371175763265E-3</v>
      </c>
      <c r="X586" s="17">
        <f t="shared" si="143"/>
        <v>1.561303286033322E-3</v>
      </c>
    </row>
    <row r="587" spans="3:24">
      <c r="C587" s="29">
        <v>41638</v>
      </c>
      <c r="D587" s="19">
        <f ca="1">VLOOKUP(C587,MarketData!$B$7:$C$5000,2)</f>
        <v>1302.29</v>
      </c>
      <c r="E587" s="17">
        <f>VLOOKUP('Beta-GARCH'!C587,MarketData!$E$7:$F$5000,2)</f>
        <v>121.360001</v>
      </c>
      <c r="F587" s="17">
        <f t="shared" ca="1" si="139"/>
        <v>167.32923883435288</v>
      </c>
      <c r="G587" s="17">
        <f t="shared" si="140"/>
        <v>170.52129325618415</v>
      </c>
      <c r="H587" s="18">
        <f t="array" aca="1" ref="H587" ca="1">IF(ROW()-ROW($C$14)&gt;=$C$3,IF($C$8,_xlfn.COVARIANCE.P(OFFSET(E587,-$C$3+1,0):E587/OFFSET(E586,-$C$3+1,0):E586,OFFSET(D587,-$C$3+1,0):D587/OFFSET(D586,-$C$3+1,0):D586)/_xlfn.VAR.P(OFFSET(D587,-$C$3+1,0):D587/OFFSET(D586,-$C$3+1,0):D586),$C$9),"")</f>
        <v>0.51397151042572031</v>
      </c>
      <c r="I587" s="19">
        <f t="array" aca="1" ref="I587" ca="1">IF(ROW()-ROW($C$14)&gt;=$C$3,_xlfn.VAR.P(OFFSET(E587,-$C$3+1,0):E587/OFFSET(E586,-$C$3+1,0):E586),"")</f>
        <v>2.4179458515802014E-4</v>
      </c>
      <c r="J587" s="19">
        <f t="array" aca="1" ref="J587" ca="1">IF(ROW()-ROW($C$14)&gt;=$C$3,_xlfn.VAR.P(OFFSET(D587,-$C$3+1,0):D587/OFFSET(D586,-$C$3+1,0):D586),"")</f>
        <v>2.2520941301522112E-4</v>
      </c>
      <c r="K587" s="19">
        <f t="shared" ca="1" si="141"/>
        <v>0.47871718092394883</v>
      </c>
      <c r="L587" s="46">
        <f t="array" aca="1" ref="L587" ca="1">IF(ROW()-ROW($C$14)&lt;$C$3,"",IF(L586="",_xlfn.VAR.P(OFFSET(E587,-$C$3+1,0):E587/OFFSET(E586,-$C$3+1,0):E586),$C$4*L586+$C$5*(1-$C$4)*(E587/E586-1)^2+(1-$C$4)*(1-$C$5)*$C$6))</f>
        <v>4.0999999999999999E-4</v>
      </c>
      <c r="M587" s="30">
        <f t="array" aca="1" ref="M587" ca="1">IF(ROW()-ROW($C$14)&gt;=$C$3,_xlfn.VAR.P(OFFSET(D587,-$C$3+1,0):D587/OFFSET(D586,-$C$3+1,0):D586)*H587^2,"")</f>
        <v>5.9492830492092901E-5</v>
      </c>
      <c r="N587" s="17">
        <f t="shared" ca="1" si="144"/>
        <v>3.5050716950790707E-4</v>
      </c>
      <c r="O587" s="18">
        <f t="shared" ca="1" si="145"/>
        <v>4.3553505010555257E-2</v>
      </c>
      <c r="P587" s="18">
        <f t="shared" ca="1" si="138"/>
        <v>-4.2664589169624234E-3</v>
      </c>
      <c r="Q587" s="18">
        <f t="shared" ca="1" si="146"/>
        <v>-9.134979119278807E-3</v>
      </c>
      <c r="R587" s="39"/>
      <c r="V587" s="29">
        <v>41638</v>
      </c>
      <c r="W587" s="19">
        <f t="shared" ca="1" si="142"/>
        <v>9.4723542133372529E-3</v>
      </c>
      <c r="X587" s="17">
        <f t="shared" si="143"/>
        <v>-4.2664589169624234E-3</v>
      </c>
    </row>
    <row r="588" spans="3:24">
      <c r="C588" s="29">
        <v>41645</v>
      </c>
      <c r="D588" s="19">
        <f ca="1">VLOOKUP(C588,MarketData!$B$7:$C$5000,2)</f>
        <v>1292.1500000000001</v>
      </c>
      <c r="E588" s="17">
        <f>VLOOKUP('Beta-GARCH'!C588,MarketData!$E$7:$F$5000,2)</f>
        <v>120.16999800000001</v>
      </c>
      <c r="F588" s="17">
        <f t="shared" ca="1" si="139"/>
        <v>166.02636583234849</v>
      </c>
      <c r="G588" s="17">
        <f t="shared" si="140"/>
        <v>168.8492361626881</v>
      </c>
      <c r="H588" s="18">
        <f t="array" aca="1" ref="H588" ca="1">IF(ROW()-ROW($C$14)&gt;=$C$3,IF($C$8,_xlfn.COVARIANCE.P(OFFSET(E588,-$C$3+1,0):E588/OFFSET(E587,-$C$3+1,0):E587,OFFSET(D588,-$C$3+1,0):D588/OFFSET(D587,-$C$3+1,0):D587)/_xlfn.VAR.P(OFFSET(D588,-$C$3+1,0):D588/OFFSET(D587,-$C$3+1,0):D587),$C$9),"")</f>
        <v>0.51395672231510725</v>
      </c>
      <c r="I588" s="19">
        <f t="array" aca="1" ref="I588" ca="1">IF(ROW()-ROW($C$14)&gt;=$C$3,_xlfn.VAR.P(OFFSET(E588,-$C$3+1,0):E588/OFFSET(E587,-$C$3+1,0):E587),"")</f>
        <v>2.4132717191110758E-4</v>
      </c>
      <c r="J588" s="19">
        <f t="array" aca="1" ref="J588" ca="1">IF(ROW()-ROW($C$14)&gt;=$C$3,_xlfn.VAR.P(OFFSET(D588,-$C$3+1,0):D588/OFFSET(D587,-$C$3+1,0):D587),"")</f>
        <v>2.2297321663982604E-4</v>
      </c>
      <c r="K588" s="19">
        <f t="shared" ca="1" si="141"/>
        <v>0.47486813308562492</v>
      </c>
      <c r="L588" s="46">
        <f t="array" aca="1" ref="L588" ca="1">IF(ROW()-ROW($C$14)&lt;$C$3,"",IF(L587="",_xlfn.VAR.P(OFFSET(E588,-$C$3+1,0):E588/OFFSET(E587,-$C$3+1,0):E587),$C$4*L587+$C$5*(1-$C$4)*(E588/E587-1)^2+(1-$C$4)*(1-$C$5)*$C$6))</f>
        <v>4.0999999999999999E-4</v>
      </c>
      <c r="M588" s="30">
        <f t="array" aca="1" ref="M588" ca="1">IF(ROW()-ROW($C$14)&gt;=$C$3,_xlfn.VAR.P(OFFSET(D588,-$C$3+1,0):D588/OFFSET(D587,-$C$3+1,0):D587)*H588^2,"")</f>
        <v>5.8898712402976628E-5</v>
      </c>
      <c r="N588" s="17">
        <f t="shared" ca="1" si="144"/>
        <v>3.5110128759702338E-4</v>
      </c>
      <c r="O588" s="18">
        <f t="shared" ca="1" si="145"/>
        <v>4.35904015017336E-2</v>
      </c>
      <c r="P588" s="18">
        <f t="shared" ca="1" si="138"/>
        <v>-9.8055618836060399E-3</v>
      </c>
      <c r="Q588" s="18">
        <f t="shared" ca="1" si="146"/>
        <v>-5.8037487972158455E-3</v>
      </c>
      <c r="R588" s="39"/>
      <c r="V588" s="29">
        <v>41645</v>
      </c>
      <c r="W588" s="19">
        <f t="shared" ca="1" si="142"/>
        <v>-7.7862841609778188E-3</v>
      </c>
      <c r="X588" s="17">
        <f t="shared" si="143"/>
        <v>-9.8055618836060399E-3</v>
      </c>
    </row>
    <row r="589" spans="3:24">
      <c r="C589" s="29">
        <v>41646</v>
      </c>
      <c r="D589" s="19">
        <f ca="1">VLOOKUP(C589,MarketData!$B$7:$C$5000,2)</f>
        <v>1283.25</v>
      </c>
      <c r="E589" s="17">
        <f>VLOOKUP('Beta-GARCH'!C589,MarketData!$E$7:$F$5000,2)</f>
        <v>120.459999</v>
      </c>
      <c r="F589" s="17">
        <f t="shared" ca="1" si="139"/>
        <v>164.88281852289688</v>
      </c>
      <c r="G589" s="17">
        <f t="shared" si="140"/>
        <v>169.25671263894145</v>
      </c>
      <c r="H589" s="18">
        <f t="array" aca="1" ref="H589" ca="1">IF(ROW()-ROW($C$14)&gt;=$C$3,IF($C$8,_xlfn.COVARIANCE.P(OFFSET(E589,-$C$3+1,0):E589/OFFSET(E588,-$C$3+1,0):E588,OFFSET(D589,-$C$3+1,0):D589/OFFSET(D588,-$C$3+1,0):D588)/_xlfn.VAR.P(OFFSET(D589,-$C$3+1,0):D589/OFFSET(D588,-$C$3+1,0):D588),$C$9),"")</f>
        <v>0.51407382938575341</v>
      </c>
      <c r="I589" s="19">
        <f t="array" aca="1" ref="I589" ca="1">IF(ROW()-ROW($C$14)&gt;=$C$3,_xlfn.VAR.P(OFFSET(E589,-$C$3+1,0):E589/OFFSET(E588,-$C$3+1,0):E588),"")</f>
        <v>2.3982134402807139E-4</v>
      </c>
      <c r="J589" s="19">
        <f t="array" aca="1" ref="J589" ca="1">IF(ROW()-ROW($C$14)&gt;=$C$3,_xlfn.VAR.P(OFFSET(D589,-$C$3+1,0):D589/OFFSET(D588,-$C$3+1,0):D588),"")</f>
        <v>2.2324509005912903E-4</v>
      </c>
      <c r="K589" s="19">
        <f t="shared" ca="1" si="141"/>
        <v>0.47854146928986657</v>
      </c>
      <c r="L589" s="46">
        <f t="array" aca="1" ref="L589" ca="1">IF(ROW()-ROW($C$14)&lt;$C$3,"",IF(L588="",_xlfn.VAR.P(OFFSET(E589,-$C$3+1,0):E589/OFFSET(E588,-$C$3+1,0):E588),$C$4*L588+$C$5*(1-$C$4)*(E589/E588-1)^2+(1-$C$4)*(1-$C$5)*$C$6))</f>
        <v>4.0999999999999999E-4</v>
      </c>
      <c r="M589" s="30">
        <f t="array" aca="1" ref="M589" ca="1">IF(ROW()-ROW($C$14)&gt;=$C$3,_xlfn.VAR.P(OFFSET(D589,-$C$3+1,0):D589/OFFSET(D588,-$C$3+1,0):D588)*H589^2,"")</f>
        <v>5.8997404575333058E-5</v>
      </c>
      <c r="N589" s="17">
        <f t="shared" ca="1" si="144"/>
        <v>3.5100259542466693E-4</v>
      </c>
      <c r="O589" s="18">
        <f t="shared" ca="1" si="145"/>
        <v>4.3584274589172349E-2</v>
      </c>
      <c r="P589" s="18">
        <f t="shared" ca="1" si="138"/>
        <v>2.4132562605183594E-3</v>
      </c>
      <c r="Q589" s="18">
        <f t="shared" ca="1" si="146"/>
        <v>5.9540658271578749E-3</v>
      </c>
      <c r="R589" s="39"/>
      <c r="V589" s="29">
        <v>41646</v>
      </c>
      <c r="W589" s="19">
        <f t="shared" ca="1" si="142"/>
        <v>-6.8877452308169218E-3</v>
      </c>
      <c r="X589" s="17">
        <f t="shared" si="143"/>
        <v>2.4132562605183594E-3</v>
      </c>
    </row>
    <row r="590" spans="3:24">
      <c r="C590" s="29">
        <v>41647</v>
      </c>
      <c r="D590" s="19">
        <f ca="1">VLOOKUP(C590,MarketData!$B$7:$C$5000,2)</f>
        <v>1306.23</v>
      </c>
      <c r="E590" s="17">
        <f>VLOOKUP('Beta-GARCH'!C590,MarketData!$E$7:$F$5000,2)</f>
        <v>119.849998</v>
      </c>
      <c r="F590" s="17">
        <f t="shared" ca="1" si="139"/>
        <v>167.83548337359329</v>
      </c>
      <c r="G590" s="17">
        <f t="shared" si="140"/>
        <v>168.39960849795216</v>
      </c>
      <c r="H590" s="18">
        <f t="array" aca="1" ref="H590" ca="1">IF(ROW()-ROW($C$14)&gt;=$C$3,IF($C$8,_xlfn.COVARIANCE.P(OFFSET(E590,-$C$3+1,0):E590/OFFSET(E589,-$C$3+1,0):E589,OFFSET(D590,-$C$3+1,0):D590/OFFSET(D589,-$C$3+1,0):D589)/_xlfn.VAR.P(OFFSET(D590,-$C$3+1,0):D590/OFFSET(D589,-$C$3+1,0):D589),$C$9),"")</f>
        <v>0.50731806427555759</v>
      </c>
      <c r="I590" s="19">
        <f t="array" aca="1" ref="I590" ca="1">IF(ROW()-ROW($C$14)&gt;=$C$3,_xlfn.VAR.P(OFFSET(E590,-$C$3+1,0):E590/OFFSET(E589,-$C$3+1,0):E589),"")</f>
        <v>2.381810520399181E-4</v>
      </c>
      <c r="J590" s="19">
        <f t="array" aca="1" ref="J590" ca="1">IF(ROW()-ROW($C$14)&gt;=$C$3,_xlfn.VAR.P(OFFSET(D590,-$C$3+1,0):D590/OFFSET(D589,-$C$3+1,0):D589),"")</f>
        <v>2.2395563375215407E-4</v>
      </c>
      <c r="K590" s="19">
        <f t="shared" ca="1" si="141"/>
        <v>0.47701837583497986</v>
      </c>
      <c r="L590" s="46">
        <f t="array" aca="1" ref="L590" ca="1">IF(ROW()-ROW($C$14)&lt;$C$3,"",IF(L589="",_xlfn.VAR.P(OFFSET(E590,-$C$3+1,0):E590/OFFSET(E589,-$C$3+1,0):E589),$C$4*L589+$C$5*(1-$C$4)*(E590/E589-1)^2+(1-$C$4)*(1-$C$5)*$C$6))</f>
        <v>4.0999999999999999E-4</v>
      </c>
      <c r="M590" s="30">
        <f t="array" aca="1" ref="M590" ca="1">IF(ROW()-ROW($C$14)&gt;=$C$3,_xlfn.VAR.P(OFFSET(D590,-$C$3+1,0):D590/OFFSET(D589,-$C$3+1,0):D589)*H590^2,"")</f>
        <v>5.7639823895219127E-5</v>
      </c>
      <c r="N590" s="17">
        <f t="shared" ca="1" si="144"/>
        <v>3.5236017610478084E-4</v>
      </c>
      <c r="O590" s="18">
        <f t="shared" ca="1" si="145"/>
        <v>4.3668479190221286E-2</v>
      </c>
      <c r="P590" s="18">
        <f t="shared" ca="1" si="138"/>
        <v>-5.063929977286441E-3</v>
      </c>
      <c r="Q590" s="18">
        <f t="shared" ca="1" si="146"/>
        <v>-1.4148807528077307E-2</v>
      </c>
      <c r="R590" s="39"/>
      <c r="V590" s="29">
        <v>41647</v>
      </c>
      <c r="W590" s="19">
        <f t="shared" ca="1" si="142"/>
        <v>1.7907656341320966E-2</v>
      </c>
      <c r="X590" s="17">
        <f t="shared" si="143"/>
        <v>-5.063929977286441E-3</v>
      </c>
    </row>
    <row r="591" spans="3:24">
      <c r="C591" s="29">
        <v>41648</v>
      </c>
      <c r="D591" s="19">
        <f ca="1">VLOOKUP(C591,MarketData!$B$7:$C$5000,2)</f>
        <v>1296.75</v>
      </c>
      <c r="E591" s="17">
        <f>VLOOKUP('Beta-GARCH'!C591,MarketData!$E$7:$F$5000,2)</f>
        <v>120.33000199999999</v>
      </c>
      <c r="F591" s="17">
        <f t="shared" ca="1" si="139"/>
        <v>166.61741275633472</v>
      </c>
      <c r="G591" s="17">
        <f t="shared" si="140"/>
        <v>169.07405561540185</v>
      </c>
      <c r="H591" s="18">
        <f t="array" aca="1" ref="H591" ca="1">IF(ROW()-ROW($C$14)&gt;=$C$3,IF($C$8,_xlfn.COVARIANCE.P(OFFSET(E591,-$C$3+1,0):E591/OFFSET(E590,-$C$3+1,0):E590,OFFSET(D591,-$C$3+1,0):D591/OFFSET(D590,-$C$3+1,0):D590)/_xlfn.VAR.P(OFFSET(D591,-$C$3+1,0):D591/OFFSET(D590,-$C$3+1,0):D590),$C$9),"")</f>
        <v>0.50603827419928082</v>
      </c>
      <c r="I591" s="19">
        <f t="array" aca="1" ref="I591" ca="1">IF(ROW()-ROW($C$14)&gt;=$C$3,_xlfn.VAR.P(OFFSET(E591,-$C$3+1,0):E591/OFFSET(E590,-$C$3+1,0):E590),"")</f>
        <v>2.3816870005673269E-4</v>
      </c>
      <c r="J591" s="19">
        <f t="array" aca="1" ref="J591" ca="1">IF(ROW()-ROW($C$14)&gt;=$C$3,_xlfn.VAR.P(OFFSET(D591,-$C$3+1,0):D591/OFFSET(D590,-$C$3+1,0):D590),"")</f>
        <v>2.242068746126297E-4</v>
      </c>
      <c r="K591" s="19">
        <f t="shared" ca="1" si="141"/>
        <v>0.47637351115223675</v>
      </c>
      <c r="L591" s="46">
        <f t="array" aca="1" ref="L591" ca="1">IF(ROW()-ROW($C$14)&lt;$C$3,"",IF(L590="",_xlfn.VAR.P(OFFSET(E591,-$C$3+1,0):E591/OFFSET(E590,-$C$3+1,0):E590),$C$4*L590+$C$5*(1-$C$4)*(E591/E590-1)^2+(1-$C$4)*(1-$C$5)*$C$6))</f>
        <v>4.0999999999999999E-4</v>
      </c>
      <c r="M591" s="30">
        <f t="array" aca="1" ref="M591" ca="1">IF(ROW()-ROW($C$14)&gt;=$C$3,_xlfn.VAR.P(OFFSET(D591,-$C$3+1,0):D591/OFFSET(D590,-$C$3+1,0):D590)*H591^2,"")</f>
        <v>5.741371599142537E-5</v>
      </c>
      <c r="N591" s="17">
        <f t="shared" ca="1" si="144"/>
        <v>3.5258628400857464E-4</v>
      </c>
      <c r="O591" s="18">
        <f t="shared" ca="1" si="145"/>
        <v>4.3682487874343291E-2</v>
      </c>
      <c r="P591" s="18">
        <f t="shared" ref="P591:P654" ca="1" si="147">IF(ROW()-ROW($C$14)&gt;=$C$3,$C$7*(E591/E590-1),"")</f>
        <v>4.0050396997086679E-3</v>
      </c>
      <c r="Q591" s="18">
        <f t="shared" ca="1" si="146"/>
        <v>7.6776263340756438E-3</v>
      </c>
      <c r="R591" s="39"/>
      <c r="V591" s="29">
        <v>41648</v>
      </c>
      <c r="W591" s="19">
        <f t="shared" ca="1" si="142"/>
        <v>-7.2575273879791347E-3</v>
      </c>
      <c r="X591" s="17">
        <f t="shared" si="143"/>
        <v>4.0050396997086679E-3</v>
      </c>
    </row>
    <row r="592" spans="3:24">
      <c r="C592" s="29">
        <v>41649</v>
      </c>
      <c r="D592" s="19">
        <f>VLOOKUP(C592,MarketData!$B$7:$C$5000,2)</f>
        <v>1298.48</v>
      </c>
      <c r="E592" s="17">
        <f>VLOOKUP('Beta-GARCH'!C592,MarketData!$E$7:$F$5000,2)</f>
        <v>120.80999799999999</v>
      </c>
      <c r="F592" s="17">
        <f t="shared" ref="F592:F655" ca="1" si="148">F591*D592/D591</f>
        <v>166.83969779513822</v>
      </c>
      <c r="G592" s="17">
        <f t="shared" ref="G592:G655" si="149">G591*E592/E591</f>
        <v>169.74849149215993</v>
      </c>
      <c r="H592" s="18">
        <f t="array" aca="1" ref="H592" ca="1">IF(ROW()-ROW($C$14)&gt;=$C$3,IF($C$8,_xlfn.COVARIANCE.P(OFFSET(E592,-$C$3+1,0):E592/OFFSET(E591,-$C$3+1,0):E591,OFFSET(D592,-$C$3+1,0):D592/OFFSET(D591,-$C$3+1,0):D591)/_xlfn.VAR.P(OFFSET(D592,-$C$3+1,0):D592/OFFSET(D591,-$C$3+1,0):D591),$C$9),"")</f>
        <v>0.50863441651078933</v>
      </c>
      <c r="I592" s="19">
        <f t="array" aca="1" ref="I592" ca="1">IF(ROW()-ROW($C$14)&gt;=$C$3,_xlfn.VAR.P(OFFSET(E592,-$C$3+1,0):E592/OFFSET(E591,-$C$3+1,0):E591),"")</f>
        <v>2.3778258129756658E-4</v>
      </c>
      <c r="J592" s="19">
        <f t="array" aca="1" ref="J592" ca="1">IF(ROW()-ROW($C$14)&gt;=$C$3,_xlfn.VAR.P(OFFSET(D592,-$C$3+1,0):D592/OFFSET(D591,-$C$3+1,0):D591),"")</f>
        <v>2.2383069132566707E-4</v>
      </c>
      <c r="K592" s="19">
        <f t="shared" ref="K592:K655" ca="1" si="150">H592/I592*J592</f>
        <v>0.47879029850872584</v>
      </c>
      <c r="L592" s="46">
        <f t="array" aca="1" ref="L592" ca="1">IF(ROW()-ROW($C$14)&lt;$C$3,"",IF(L591="",_xlfn.VAR.P(OFFSET(E592,-$C$3+1,0):E592/OFFSET(E591,-$C$3+1,0):E591),$C$4*L591+$C$5*(1-$C$4)*(E592/E591-1)^2+(1-$C$4)*(1-$C$5)*$C$6))</f>
        <v>4.0999999999999999E-4</v>
      </c>
      <c r="M592" s="30">
        <f t="array" aca="1" ref="M592" ca="1">IF(ROW()-ROW($C$14)&gt;=$C$3,_xlfn.VAR.P(OFFSET(D592,-$C$3+1,0):D592/OFFSET(D591,-$C$3+1,0):D591)*H592^2,"")</f>
        <v>5.7907007530985689E-5</v>
      </c>
      <c r="N592" s="17">
        <f t="shared" ca="1" si="144"/>
        <v>3.5209299246901428E-4</v>
      </c>
      <c r="O592" s="18">
        <f t="shared" ca="1" si="145"/>
        <v>4.3651919833568781E-2</v>
      </c>
      <c r="P592" s="18">
        <f t="shared" ca="1" si="147"/>
        <v>3.9889968588215918E-3</v>
      </c>
      <c r="Q592" s="18">
        <f t="shared" ca="1" si="146"/>
        <v>3.3104253989691447E-3</v>
      </c>
      <c r="R592" s="39"/>
      <c r="V592" s="29">
        <v>41649</v>
      </c>
      <c r="W592" s="19">
        <f t="shared" ref="W592:W655" ca="1" si="151">D592/D591-1</f>
        <v>1.3341044919992218E-3</v>
      </c>
      <c r="X592" s="17">
        <f t="shared" ref="X592:X655" si="152">E592/E591-1</f>
        <v>3.9889968588215918E-3</v>
      </c>
    </row>
    <row r="593" spans="3:24">
      <c r="C593" s="29">
        <v>41653</v>
      </c>
      <c r="D593" s="19">
        <f>VLOOKUP(C593,MarketData!$B$7:$C$5000,2)</f>
        <v>1269.08</v>
      </c>
      <c r="E593" s="17">
        <f>VLOOKUP('Beta-GARCH'!C593,MarketData!$E$7:$F$5000,2)</f>
        <v>119.459999</v>
      </c>
      <c r="F593" s="17">
        <f t="shared" ca="1" si="148"/>
        <v>163.0621370200958</v>
      </c>
      <c r="G593" s="17">
        <f t="shared" si="149"/>
        <v>167.85162618664171</v>
      </c>
      <c r="H593" s="18">
        <f t="array" aca="1" ref="H593" ca="1">IF(ROW()-ROW($C$14)&gt;=$C$3,IF($C$8,_xlfn.COVARIANCE.P(OFFSET(E593,-$C$3+1,0):E593/OFFSET(E592,-$C$3+1,0):E592,OFFSET(D593,-$C$3+1,0):D593/OFFSET(D592,-$C$3+1,0):D592)/_xlfn.VAR.P(OFFSET(D593,-$C$3+1,0):D593/OFFSET(D592,-$C$3+1,0):D592),$C$9),"")</f>
        <v>0.50659433809203835</v>
      </c>
      <c r="I593" s="19">
        <f t="array" aca="1" ref="I593" ca="1">IF(ROW()-ROW($C$14)&gt;=$C$3,_xlfn.VAR.P(OFFSET(E593,-$C$3+1,0):E593/OFFSET(E592,-$C$3+1,0):E592),"")</f>
        <v>2.3630488936378542E-4</v>
      </c>
      <c r="J593" s="19">
        <f t="array" aca="1" ref="J593" ca="1">IF(ROW()-ROW($C$14)&gt;=$C$3,_xlfn.VAR.P(OFFSET(D593,-$C$3+1,0):D593/OFFSET(D592,-$C$3+1,0):D592),"")</f>
        <v>2.2605830041329467E-4</v>
      </c>
      <c r="K593" s="19">
        <f t="shared" ca="1" si="150"/>
        <v>0.48462753088356014</v>
      </c>
      <c r="L593" s="46">
        <f t="array" aca="1" ref="L593" ca="1">IF(ROW()-ROW($C$14)&lt;$C$3,"",IF(L592="",_xlfn.VAR.P(OFFSET(E593,-$C$3+1,0):E593/OFFSET(E592,-$C$3+1,0):E592),$C$4*L592+$C$5*(1-$C$4)*(E593/E592-1)^2+(1-$C$4)*(1-$C$5)*$C$6))</f>
        <v>4.0999999999999999E-4</v>
      </c>
      <c r="M593" s="30">
        <f t="array" aca="1" ref="M593" ca="1">IF(ROW()-ROW($C$14)&gt;=$C$3,_xlfn.VAR.P(OFFSET(D593,-$C$3+1,0):D593/OFFSET(D592,-$C$3+1,0):D592)*H593^2,"")</f>
        <v>5.8015110176612258E-5</v>
      </c>
      <c r="N593" s="17">
        <f t="shared" ca="1" si="144"/>
        <v>3.5198488982338773E-4</v>
      </c>
      <c r="O593" s="18">
        <f t="shared" ca="1" si="145"/>
        <v>4.3645218123529499E-2</v>
      </c>
      <c r="P593" s="18">
        <f t="shared" ca="1" si="147"/>
        <v>-1.1174563548953964E-2</v>
      </c>
      <c r="Q593" s="18">
        <f t="shared" ca="1" si="146"/>
        <v>2.9567360518467992E-4</v>
      </c>
      <c r="R593" s="39"/>
      <c r="V593" s="29">
        <v>41653</v>
      </c>
      <c r="W593" s="19">
        <f t="shared" ca="1" si="151"/>
        <v>-2.2641858172632645E-2</v>
      </c>
      <c r="X593" s="17">
        <f t="shared" si="152"/>
        <v>-1.1174563548953964E-2</v>
      </c>
    </row>
    <row r="594" spans="3:24">
      <c r="C594" s="29">
        <v>41654</v>
      </c>
      <c r="D594" s="19">
        <f ca="1">VLOOKUP(C594,MarketData!$B$7:$C$5000,2)</f>
        <v>1294.52</v>
      </c>
      <c r="E594" s="17">
        <f>VLOOKUP('Beta-GARCH'!C594,MarketData!$E$7:$F$5000,2)</f>
        <v>119.470001</v>
      </c>
      <c r="F594" s="17">
        <f t="shared" ca="1" si="148"/>
        <v>166.33088348666311</v>
      </c>
      <c r="G594" s="17">
        <f t="shared" si="149"/>
        <v>167.86567986133761</v>
      </c>
      <c r="H594" s="18">
        <f t="array" aca="1" ref="H594" ca="1">IF(ROW()-ROW($C$14)&gt;=$C$3,IF($C$8,_xlfn.COVARIANCE.P(OFFSET(E594,-$C$3+1,0):E594/OFFSET(E593,-$C$3+1,0):E593,OFFSET(D594,-$C$3+1,0):D594/OFFSET(D593,-$C$3+1,0):D593)/_xlfn.VAR.P(OFFSET(D594,-$C$3+1,0):D594/OFFSET(D593,-$C$3+1,0):D593),$C$9),"")</f>
        <v>0.50404183458035101</v>
      </c>
      <c r="I594" s="19">
        <f t="array" aca="1" ref="I594" ca="1">IF(ROW()-ROW($C$14)&gt;=$C$3,_xlfn.VAR.P(OFFSET(E594,-$C$3+1,0):E594/OFFSET(E593,-$C$3+1,0):E593),"")</f>
        <v>2.3615579093309792E-4</v>
      </c>
      <c r="J594" s="19">
        <f t="array" aca="1" ref="J594" ca="1">IF(ROW()-ROW($C$14)&gt;=$C$3,_xlfn.VAR.P(OFFSET(D594,-$C$3+1,0):D594/OFFSET(D593,-$C$3+1,0):D593),"")</f>
        <v>2.2729394825106959E-4</v>
      </c>
      <c r="K594" s="19">
        <f t="shared" ca="1" si="150"/>
        <v>0.48512745850020894</v>
      </c>
      <c r="L594" s="46">
        <f t="array" aca="1" ref="L594" ca="1">IF(ROW()-ROW($C$14)&lt;$C$3,"",IF(L593="",_xlfn.VAR.P(OFFSET(E594,-$C$3+1,0):E594/OFFSET(E593,-$C$3+1,0):E593),$C$4*L593+$C$5*(1-$C$4)*(E594/E593-1)^2+(1-$C$4)*(1-$C$5)*$C$6))</f>
        <v>4.0999999999999999E-4</v>
      </c>
      <c r="M594" s="30">
        <f t="array" aca="1" ref="M594" ca="1">IF(ROW()-ROW($C$14)&gt;=$C$3,_xlfn.VAR.P(OFFSET(D594,-$C$3+1,0):D594/OFFSET(D593,-$C$3+1,0):D593)*H594^2,"")</f>
        <v>5.7745884773655068E-5</v>
      </c>
      <c r="N594" s="17">
        <f t="shared" ca="1" si="144"/>
        <v>3.5225411522634494E-4</v>
      </c>
      <c r="O594" s="18">
        <f t="shared" ca="1" si="145"/>
        <v>4.3661906560632804E-2</v>
      </c>
      <c r="P594" s="18">
        <f t="shared" ca="1" si="147"/>
        <v>8.3726771167969005E-5</v>
      </c>
      <c r="Q594" s="18">
        <f t="shared" ca="1" si="146"/>
        <v>-1.0020304709687627E-2</v>
      </c>
      <c r="R594" s="39"/>
      <c r="V594" s="29">
        <v>41654</v>
      </c>
      <c r="W594" s="19">
        <f t="shared" ca="1" si="151"/>
        <v>2.0046017587543874E-2</v>
      </c>
      <c r="X594" s="17">
        <f t="shared" si="152"/>
        <v>8.3726771167969005E-5</v>
      </c>
    </row>
    <row r="595" spans="3:24">
      <c r="C595" s="29">
        <v>41655</v>
      </c>
      <c r="D595" s="19">
        <f ca="1">VLOOKUP(C595,MarketData!$B$7:$C$5000,2)</f>
        <v>1294.3900000000001</v>
      </c>
      <c r="E595" s="17">
        <f>VLOOKUP('Beta-GARCH'!C595,MarketData!$E$7:$F$5000,2)</f>
        <v>119.83000199999999</v>
      </c>
      <c r="F595" s="17">
        <f t="shared" ca="1" si="148"/>
        <v>166.31417998663741</v>
      </c>
      <c r="G595" s="17">
        <f t="shared" si="149"/>
        <v>168.37151238925196</v>
      </c>
      <c r="H595" s="18">
        <f t="array" aca="1" ref="H595" ca="1">IF(ROW()-ROW($C$14)&gt;=$C$3,IF($C$8,_xlfn.COVARIANCE.P(OFFSET(E595,-$C$3+1,0):E595/OFFSET(E594,-$C$3+1,0):E594,OFFSET(D595,-$C$3+1,0):D595/OFFSET(D594,-$C$3+1,0):D594)/_xlfn.VAR.P(OFFSET(D595,-$C$3+1,0):D595/OFFSET(D594,-$C$3+1,0):D594),$C$9),"")</f>
        <v>0.4812892112218467</v>
      </c>
      <c r="I595" s="19">
        <f t="array" aca="1" ref="I595" ca="1">IF(ROW()-ROW($C$14)&gt;=$C$3,_xlfn.VAR.P(OFFSET(E595,-$C$3+1,0):E595/OFFSET(E594,-$C$3+1,0):E594),"")</f>
        <v>2.2363991015613522E-4</v>
      </c>
      <c r="J595" s="19">
        <f t="array" aca="1" ref="J595" ca="1">IF(ROW()-ROW($C$14)&gt;=$C$3,_xlfn.VAR.P(OFFSET(D595,-$C$3+1,0):D595/OFFSET(D594,-$C$3+1,0):D594),"")</f>
        <v>2.2331404048906952E-4</v>
      </c>
      <c r="K595" s="19">
        <f t="shared" ca="1" si="150"/>
        <v>0.48058791620293134</v>
      </c>
      <c r="L595" s="46">
        <f t="array" aca="1" ref="L595" ca="1">IF(ROW()-ROW($C$14)&lt;$C$3,"",IF(L594="",_xlfn.VAR.P(OFFSET(E595,-$C$3+1,0):E595/OFFSET(E594,-$C$3+1,0):E594),$C$4*L594+$C$5*(1-$C$4)*(E595/E594-1)^2+(1-$C$4)*(1-$C$5)*$C$6))</f>
        <v>4.0999999999999999E-4</v>
      </c>
      <c r="M595" s="30">
        <f t="array" aca="1" ref="M595" ca="1">IF(ROW()-ROW($C$14)&gt;=$C$3,_xlfn.VAR.P(OFFSET(D595,-$C$3+1,0):D595/OFFSET(D594,-$C$3+1,0):D594)*H595^2,"")</f>
        <v>5.1728309099575284E-5</v>
      </c>
      <c r="N595" s="17">
        <f t="shared" ca="1" si="144"/>
        <v>3.5827169090042472E-4</v>
      </c>
      <c r="O595" s="18">
        <f t="shared" ca="1" si="145"/>
        <v>4.4033266615008594E-2</v>
      </c>
      <c r="P595" s="18">
        <f t="shared" ca="1" si="147"/>
        <v>3.01331712552666E-3</v>
      </c>
      <c r="Q595" s="18">
        <f t="shared" ca="1" si="146"/>
        <v>3.0616497874080923E-3</v>
      </c>
      <c r="R595" s="39"/>
      <c r="V595" s="29">
        <v>41655</v>
      </c>
      <c r="W595" s="19">
        <f t="shared" ca="1" si="151"/>
        <v>-1.0042332293036527E-4</v>
      </c>
      <c r="X595" s="17">
        <f t="shared" si="152"/>
        <v>3.01331712552666E-3</v>
      </c>
    </row>
    <row r="596" spans="3:24">
      <c r="C596" s="29">
        <v>41656</v>
      </c>
      <c r="D596" s="19">
        <f ca="1">VLOOKUP(C596,MarketData!$B$7:$C$5000,2)</f>
        <v>1297.3900000000001</v>
      </c>
      <c r="E596" s="17">
        <f>VLOOKUP('Beta-GARCH'!C596,MarketData!$E$7:$F$5000,2)</f>
        <v>119.19000200000001</v>
      </c>
      <c r="F596" s="17">
        <f t="shared" ca="1" si="148"/>
        <v>166.6996453718458</v>
      </c>
      <c r="G596" s="17">
        <f t="shared" si="149"/>
        <v>167.47225705978013</v>
      </c>
      <c r="H596" s="18">
        <f t="array" aca="1" ref="H596" ca="1">IF(ROW()-ROW($C$14)&gt;=$C$3,IF($C$8,_xlfn.COVARIANCE.P(OFFSET(E596,-$C$3+1,0):E596/OFFSET(E595,-$C$3+1,0):E595,OFFSET(D596,-$C$3+1,0):D596/OFFSET(D595,-$C$3+1,0):D595)/_xlfn.VAR.P(OFFSET(D596,-$C$3+1,0):D596/OFFSET(D595,-$C$3+1,0):D595),$C$9),"")</f>
        <v>0.47858079574229767</v>
      </c>
      <c r="I596" s="19">
        <f t="array" aca="1" ref="I596" ca="1">IF(ROW()-ROW($C$14)&gt;=$C$3,_xlfn.VAR.P(OFFSET(E596,-$C$3+1,0):E596/OFFSET(E595,-$C$3+1,0):E595),"")</f>
        <v>2.2227978268917568E-4</v>
      </c>
      <c r="J596" s="19">
        <f t="array" aca="1" ref="J596" ca="1">IF(ROW()-ROW($C$14)&gt;=$C$3,_xlfn.VAR.P(OFFSET(D596,-$C$3+1,0):D596/OFFSET(D595,-$C$3+1,0):D595),"")</f>
        <v>2.2291812731606007E-4</v>
      </c>
      <c r="K596" s="19">
        <f t="shared" ca="1" si="150"/>
        <v>0.47995518740219661</v>
      </c>
      <c r="L596" s="46">
        <f t="array" aca="1" ref="L596" ca="1">IF(ROW()-ROW($C$14)&lt;$C$3,"",IF(L595="",_xlfn.VAR.P(OFFSET(E596,-$C$3+1,0):E596/OFFSET(E595,-$C$3+1,0):E595),$C$4*L595+$C$5*(1-$C$4)*(E596/E595-1)^2+(1-$C$4)*(1-$C$5)*$C$6))</f>
        <v>4.0999999999999999E-4</v>
      </c>
      <c r="M596" s="30">
        <f t="array" aca="1" ref="M596" ca="1">IF(ROW()-ROW($C$14)&gt;=$C$3,_xlfn.VAR.P(OFFSET(D596,-$C$3+1,0):D596/OFFSET(D595,-$C$3+1,0):D595)*H596^2,"")</f>
        <v>5.1057073820909085E-5</v>
      </c>
      <c r="N596" s="17">
        <f t="shared" ca="1" si="144"/>
        <v>3.5894292617909089E-4</v>
      </c>
      <c r="O596" s="18">
        <f t="shared" ca="1" si="145"/>
        <v>4.4074496290428221E-2</v>
      </c>
      <c r="P596" s="18">
        <f t="shared" ca="1" si="147"/>
        <v>-5.3408995186362551E-3</v>
      </c>
      <c r="Q596" s="18">
        <f t="shared" ca="1" si="146"/>
        <v>-6.4501033808623855E-3</v>
      </c>
      <c r="R596" s="39"/>
      <c r="V596" s="29">
        <v>41656</v>
      </c>
      <c r="W596" s="19">
        <f t="shared" ca="1" si="151"/>
        <v>2.3176940489342268E-3</v>
      </c>
      <c r="X596" s="17">
        <f t="shared" si="152"/>
        <v>-5.3408995186362551E-3</v>
      </c>
    </row>
    <row r="597" spans="3:24">
      <c r="C597" s="29">
        <v>41659</v>
      </c>
      <c r="D597" s="19">
        <f ca="1">VLOOKUP(C597,MarketData!$B$7:$C$5000,2)</f>
        <v>1293.8599999999999</v>
      </c>
      <c r="E597" s="17">
        <f>VLOOKUP('Beta-GARCH'!C597,MarketData!$E$7:$F$5000,2)</f>
        <v>119.19000200000001</v>
      </c>
      <c r="F597" s="17">
        <f t="shared" ca="1" si="148"/>
        <v>166.24608110191721</v>
      </c>
      <c r="G597" s="17">
        <f t="shared" si="149"/>
        <v>167.47225705978013</v>
      </c>
      <c r="H597" s="18">
        <f t="array" aca="1" ref="H597" ca="1">IF(ROW()-ROW($C$14)&gt;=$C$3,IF($C$8,_xlfn.COVARIANCE.P(OFFSET(E597,-$C$3+1,0):E597/OFFSET(E596,-$C$3+1,0):E596,OFFSET(D597,-$C$3+1,0):D597/OFFSET(D596,-$C$3+1,0):D596)/_xlfn.VAR.P(OFFSET(D597,-$C$3+1,0):D597/OFFSET(D596,-$C$3+1,0):D596),$C$9),"")</f>
        <v>0.47591214126122716</v>
      </c>
      <c r="I597" s="19">
        <f t="array" aca="1" ref="I597" ca="1">IF(ROW()-ROW($C$14)&gt;=$C$3,_xlfn.VAR.P(OFFSET(E597,-$C$3+1,0):E597/OFFSET(E596,-$C$3+1,0):E596),"")</f>
        <v>2.2103073753355708E-4</v>
      </c>
      <c r="J597" s="19">
        <f t="array" aca="1" ref="J597" ca="1">IF(ROW()-ROW($C$14)&gt;=$C$3,_xlfn.VAR.P(OFFSET(D597,-$C$3+1,0):D597/OFFSET(D596,-$C$3+1,0):D596),"")</f>
        <v>2.2241503795291591E-4</v>
      </c>
      <c r="K597" s="19">
        <f t="shared" ca="1" si="150"/>
        <v>0.47889274651132663</v>
      </c>
      <c r="L597" s="46">
        <f t="array" aca="1" ref="L597" ca="1">IF(ROW()-ROW($C$14)&lt;$C$3,"",IF(L596="",_xlfn.VAR.P(OFFSET(E597,-$C$3+1,0):E597/OFFSET(E596,-$C$3+1,0):E596),$C$4*L596+$C$5*(1-$C$4)*(E597/E596-1)^2+(1-$C$4)*(1-$C$5)*$C$6))</f>
        <v>4.0999999999999999E-4</v>
      </c>
      <c r="M597" s="30">
        <f t="array" aca="1" ref="M597" ca="1">IF(ROW()-ROW($C$14)&gt;=$C$3,_xlfn.VAR.P(OFFSET(D597,-$C$3+1,0):D597/OFFSET(D596,-$C$3+1,0):D596)*H597^2,"")</f>
        <v>5.0375308224384524E-5</v>
      </c>
      <c r="N597" s="17">
        <f t="shared" ca="1" si="144"/>
        <v>3.5962469177561548E-4</v>
      </c>
      <c r="O597" s="18">
        <f t="shared" ca="1" si="145"/>
        <v>4.4116333332339476E-2</v>
      </c>
      <c r="P597" s="18">
        <f t="shared" ca="1" si="147"/>
        <v>0</v>
      </c>
      <c r="Q597" s="18">
        <f t="shared" ca="1" si="146"/>
        <v>1.2948842357750931E-3</v>
      </c>
      <c r="R597" s="39"/>
      <c r="V597" s="29">
        <v>41659</v>
      </c>
      <c r="W597" s="19">
        <f t="shared" ca="1" si="151"/>
        <v>-2.7208472394578687E-3</v>
      </c>
      <c r="X597" s="17">
        <f t="shared" si="152"/>
        <v>0</v>
      </c>
    </row>
    <row r="598" spans="3:24">
      <c r="C598" s="29">
        <v>41660</v>
      </c>
      <c r="D598" s="19">
        <f ca="1">VLOOKUP(C598,MarketData!$B$7:$C$5000,2)</f>
        <v>1295.95</v>
      </c>
      <c r="E598" s="17">
        <f>VLOOKUP('Beta-GARCH'!C598,MarketData!$E$7:$F$5000,2)</f>
        <v>120.459999</v>
      </c>
      <c r="F598" s="17">
        <f t="shared" ca="1" si="148"/>
        <v>166.51462198694574</v>
      </c>
      <c r="G598" s="17">
        <f t="shared" si="149"/>
        <v>169.25671263894145</v>
      </c>
      <c r="H598" s="18">
        <f t="array" aca="1" ref="H598" ca="1">IF(ROW()-ROW($C$14)&gt;=$C$3,IF($C$8,_xlfn.COVARIANCE.P(OFFSET(E598,-$C$3+1,0):E598/OFFSET(E597,-$C$3+1,0):E597,OFFSET(D598,-$C$3+1,0):D598/OFFSET(D597,-$C$3+1,0):D597)/_xlfn.VAR.P(OFFSET(D598,-$C$3+1,0):D598/OFFSET(D597,-$C$3+1,0):D597),$C$9),"")</f>
        <v>0.47423408018056173</v>
      </c>
      <c r="I598" s="19">
        <f t="array" aca="1" ref="I598" ca="1">IF(ROW()-ROW($C$14)&gt;=$C$3,_xlfn.VAR.P(OFFSET(E598,-$C$3+1,0):E598/OFFSET(E597,-$C$3+1,0):E597),"")</f>
        <v>2.2019922254876603E-4</v>
      </c>
      <c r="J598" s="19">
        <f t="array" aca="1" ref="J598" ca="1">IF(ROW()-ROW($C$14)&gt;=$C$3,_xlfn.VAR.P(OFFSET(D598,-$C$3+1,0):D598/OFFSET(D597,-$C$3+1,0):D597),"")</f>
        <v>2.2224441306986572E-4</v>
      </c>
      <c r="K598" s="19">
        <f t="shared" ca="1" si="150"/>
        <v>0.47863872355005826</v>
      </c>
      <c r="L598" s="46">
        <f t="array" aca="1" ref="L598" ca="1">IF(ROW()-ROW($C$14)&lt;$C$3,"",IF(L597="",_xlfn.VAR.P(OFFSET(E598,-$C$3+1,0):E598/OFFSET(E597,-$C$3+1,0):E597),$C$4*L597+$C$5*(1-$C$4)*(E598/E597-1)^2+(1-$C$4)*(1-$C$5)*$C$6))</f>
        <v>4.0999999999999999E-4</v>
      </c>
      <c r="M598" s="30">
        <f t="array" aca="1" ref="M598" ca="1">IF(ROW()-ROW($C$14)&gt;=$C$3,_xlfn.VAR.P(OFFSET(D598,-$C$3+1,0):D598/OFFSET(D597,-$C$3+1,0):D597)*H598^2,"")</f>
        <v>4.9982315744139808E-5</v>
      </c>
      <c r="N598" s="17">
        <f t="shared" ca="1" si="144"/>
        <v>3.6001768425586016E-4</v>
      </c>
      <c r="O598" s="18">
        <f t="shared" ca="1" si="145"/>
        <v>4.41404315849468E-2</v>
      </c>
      <c r="P598" s="18">
        <f t="shared" ca="1" si="147"/>
        <v>1.0655230964758289E-2</v>
      </c>
      <c r="Q598" s="18">
        <f t="shared" ca="1" si="146"/>
        <v>9.8891904135568389E-3</v>
      </c>
      <c r="R598" s="39"/>
      <c r="V598" s="29">
        <v>41660</v>
      </c>
      <c r="W598" s="19">
        <f t="shared" ca="1" si="151"/>
        <v>1.6153215958452094E-3</v>
      </c>
      <c r="X598" s="17">
        <f t="shared" si="152"/>
        <v>1.0655230964758289E-2</v>
      </c>
    </row>
    <row r="599" spans="3:24">
      <c r="C599" s="29">
        <v>41661</v>
      </c>
      <c r="D599" s="19">
        <f ca="1">VLOOKUP(C599,MarketData!$B$7:$C$5000,2)</f>
        <v>1299.6300000000001</v>
      </c>
      <c r="E599" s="17">
        <f>VLOOKUP('Beta-GARCH'!C599,MarketData!$E$7:$F$5000,2)</f>
        <v>121.69000200000001</v>
      </c>
      <c r="F599" s="17">
        <f t="shared" ca="1" si="148"/>
        <v>166.98745952613473</v>
      </c>
      <c r="G599" s="17">
        <f t="shared" si="149"/>
        <v>170.98497319052953</v>
      </c>
      <c r="H599" s="18">
        <f t="array" aca="1" ref="H599" ca="1">IF(ROW()-ROW($C$14)&gt;=$C$3,IF($C$8,_xlfn.COVARIANCE.P(OFFSET(E599,-$C$3+1,0):E599/OFFSET(E598,-$C$3+1,0):E598,OFFSET(D599,-$C$3+1,0):D599/OFFSET(D598,-$C$3+1,0):D598)/_xlfn.VAR.P(OFFSET(D599,-$C$3+1,0):D599/OFFSET(D598,-$C$3+1,0):D598),$C$9),"")</f>
        <v>0.47321812458913248</v>
      </c>
      <c r="I599" s="19">
        <f t="array" aca="1" ref="I599" ca="1">IF(ROW()-ROW($C$14)&gt;=$C$3,_xlfn.VAR.P(OFFSET(E599,-$C$3+1,0):E599/OFFSET(E598,-$C$3+1,0):E598),"")</f>
        <v>2.2000740012390052E-4</v>
      </c>
      <c r="J599" s="19">
        <f t="array" aca="1" ref="J599" ca="1">IF(ROW()-ROW($C$14)&gt;=$C$3,_xlfn.VAR.P(OFFSET(D599,-$C$3+1,0):D599/OFFSET(D598,-$C$3+1,0):D598),"")</f>
        <v>2.218763554770229E-4</v>
      </c>
      <c r="K599" s="19">
        <f t="shared" ca="1" si="150"/>
        <v>0.47723809640211384</v>
      </c>
      <c r="L599" s="46">
        <f t="array" aca="1" ref="L599" ca="1">IF(ROW()-ROW($C$14)&lt;$C$3,"",IF(L598="",_xlfn.VAR.P(OFFSET(E599,-$C$3+1,0):E599/OFFSET(E598,-$C$3+1,0):E598),$C$4*L598+$C$5*(1-$C$4)*(E599/E598-1)^2+(1-$C$4)*(1-$C$5)*$C$6))</f>
        <v>4.0999999999999999E-4</v>
      </c>
      <c r="M599" s="30">
        <f t="array" aca="1" ref="M599" ca="1">IF(ROW()-ROW($C$14)&gt;=$C$3,_xlfn.VAR.P(OFFSET(D599,-$C$3+1,0):D599/OFFSET(D598,-$C$3+1,0):D598)*H599^2,"")</f>
        <v>4.9685968958704034E-5</v>
      </c>
      <c r="N599" s="17">
        <f t="shared" ca="1" si="144"/>
        <v>3.6031403104129598E-4</v>
      </c>
      <c r="O599" s="18">
        <f t="shared" ca="1" si="145"/>
        <v>4.4158594837507344E-2</v>
      </c>
      <c r="P599" s="18">
        <f t="shared" ca="1" si="147"/>
        <v>1.0210883365523005E-2</v>
      </c>
      <c r="Q599" s="18">
        <f t="shared" ca="1" si="146"/>
        <v>8.86712573715151E-3</v>
      </c>
      <c r="R599" s="39"/>
      <c r="V599" s="29">
        <v>41661</v>
      </c>
      <c r="W599" s="19">
        <f t="shared" ca="1" si="151"/>
        <v>2.8396157259154009E-3</v>
      </c>
      <c r="X599" s="17">
        <f t="shared" si="152"/>
        <v>1.0210883365523005E-2</v>
      </c>
    </row>
    <row r="600" spans="3:24">
      <c r="C600" s="29">
        <v>41662</v>
      </c>
      <c r="D600" s="19">
        <f ca="1">VLOOKUP(C600,MarketData!$B$7:$C$5000,2)</f>
        <v>1287.52</v>
      </c>
      <c r="E600" s="17">
        <f>VLOOKUP('Beta-GARCH'!C600,MarketData!$E$7:$F$5000,2)</f>
        <v>119.360001</v>
      </c>
      <c r="F600" s="17">
        <f t="shared" ca="1" si="148"/>
        <v>165.4314642545101</v>
      </c>
      <c r="G600" s="17">
        <f t="shared" si="149"/>
        <v>167.71112035158464</v>
      </c>
      <c r="H600" s="18">
        <f t="array" aca="1" ref="H600" ca="1">IF(ROW()-ROW($C$14)&gt;=$C$3,IF($C$8,_xlfn.COVARIANCE.P(OFFSET(E600,-$C$3+1,0):E600/OFFSET(E599,-$C$3+1,0):E599,OFFSET(D600,-$C$3+1,0):D600/OFFSET(D599,-$C$3+1,0):D599)/_xlfn.VAR.P(OFFSET(D600,-$C$3+1,0):D600/OFFSET(D599,-$C$3+1,0):D599),$C$9),"")</f>
        <v>0.47831972361062169</v>
      </c>
      <c r="I600" s="19">
        <f t="array" aca="1" ref="I600" ca="1">IF(ROW()-ROW($C$14)&gt;=$C$3,_xlfn.VAR.P(OFFSET(E600,-$C$3+1,0):E600/OFFSET(E599,-$C$3+1,0):E599),"")</f>
        <v>2.2131412684938301E-4</v>
      </c>
      <c r="J600" s="19">
        <f t="array" aca="1" ref="J600" ca="1">IF(ROW()-ROW($C$14)&gt;=$C$3,_xlfn.VAR.P(OFFSET(D600,-$C$3+1,0):D600/OFFSET(D599,-$C$3+1,0):D599),"")</f>
        <v>2.2200452936845227E-4</v>
      </c>
      <c r="K600" s="19">
        <f t="shared" ca="1" si="150"/>
        <v>0.47981187030185402</v>
      </c>
      <c r="L600" s="46">
        <f t="array" aca="1" ref="L600" ca="1">IF(ROW()-ROW($C$14)&lt;$C$3,"",IF(L599="",_xlfn.VAR.P(OFFSET(E600,-$C$3+1,0):E600/OFFSET(E599,-$C$3+1,0):E599),$C$4*L599+$C$5*(1-$C$4)*(E600/E599-1)^2+(1-$C$4)*(1-$C$5)*$C$6))</f>
        <v>4.0999999999999999E-4</v>
      </c>
      <c r="M600" s="30">
        <f t="array" aca="1" ref="M600" ca="1">IF(ROW()-ROW($C$14)&gt;=$C$3,_xlfn.VAR.P(OFFSET(D600,-$C$3+1,0):D600/OFFSET(D599,-$C$3+1,0):D599)*H600^2,"")</f>
        <v>5.0792362547989084E-5</v>
      </c>
      <c r="N600" s="17">
        <f t="shared" ca="1" si="144"/>
        <v>3.5920763745201089E-4</v>
      </c>
      <c r="O600" s="18">
        <f t="shared" ca="1" si="145"/>
        <v>4.4090745204846835E-2</v>
      </c>
      <c r="P600" s="18">
        <f t="shared" ca="1" si="147"/>
        <v>-1.9147020804552328E-2</v>
      </c>
      <c r="Q600" s="18">
        <f t="shared" ca="1" si="146"/>
        <v>-1.4690020079019154E-2</v>
      </c>
      <c r="R600" s="39"/>
      <c r="V600" s="29">
        <v>41662</v>
      </c>
      <c r="W600" s="19">
        <f t="shared" ca="1" si="151"/>
        <v>-9.3180366719759489E-3</v>
      </c>
      <c r="X600" s="17">
        <f t="shared" si="152"/>
        <v>-1.9147020804552328E-2</v>
      </c>
    </row>
    <row r="601" spans="3:24">
      <c r="C601" s="29">
        <v>41663</v>
      </c>
      <c r="D601" s="19">
        <f ca="1">VLOOKUP(C601,MarketData!$B$7:$C$5000,2)</f>
        <v>1264.5999999999999</v>
      </c>
      <c r="E601" s="17">
        <f>VLOOKUP('Beta-GARCH'!C601,MarketData!$E$7:$F$5000,2)</f>
        <v>117.879997</v>
      </c>
      <c r="F601" s="17">
        <f t="shared" ca="1" si="148"/>
        <v>162.48650871151784</v>
      </c>
      <c r="G601" s="17">
        <f t="shared" si="149"/>
        <v>165.63158678183521</v>
      </c>
      <c r="H601" s="18">
        <f t="array" aca="1" ref="H601" ca="1">IF(ROW()-ROW($C$14)&gt;=$C$3,IF($C$8,_xlfn.COVARIANCE.P(OFFSET(E601,-$C$3+1,0):E601/OFFSET(E600,-$C$3+1,0):E600,OFFSET(D601,-$C$3+1,0):D601/OFFSET(D600,-$C$3+1,0):D600)/_xlfn.VAR.P(OFFSET(D601,-$C$3+1,0):D601/OFFSET(D600,-$C$3+1,0):D600),$C$9),"")</f>
        <v>0.47984029145513823</v>
      </c>
      <c r="I601" s="19">
        <f t="array" aca="1" ref="I601" ca="1">IF(ROW()-ROW($C$14)&gt;=$C$3,_xlfn.VAR.P(OFFSET(E601,-$C$3+1,0):E601/OFFSET(E600,-$C$3+1,0):E600),"")</f>
        <v>2.2199745586834417E-4</v>
      </c>
      <c r="J601" s="19">
        <f t="array" aca="1" ref="J601" ca="1">IF(ROW()-ROW($C$14)&gt;=$C$3,_xlfn.VAR.P(OFFSET(D601,-$C$3+1,0):D601/OFFSET(D600,-$C$3+1,0):D600),"")</f>
        <v>2.2329249326109399E-4</v>
      </c>
      <c r="K601" s="19">
        <f t="shared" ca="1" si="150"/>
        <v>0.48263947272301239</v>
      </c>
      <c r="L601" s="46">
        <f t="array" aca="1" ref="L601" ca="1">IF(ROW()-ROW($C$14)&lt;$C$3,"",IF(L600="",_xlfn.VAR.P(OFFSET(E601,-$C$3+1,0):E601/OFFSET(E600,-$C$3+1,0):E600),$C$4*L600+$C$5*(1-$C$4)*(E601/E600-1)^2+(1-$C$4)*(1-$C$5)*$C$6))</f>
        <v>4.0999999999999999E-4</v>
      </c>
      <c r="M601" s="30">
        <f t="array" aca="1" ref="M601" ca="1">IF(ROW()-ROW($C$14)&gt;=$C$3,_xlfn.VAR.P(OFFSET(D601,-$C$3+1,0):D601/OFFSET(D600,-$C$3+1,0):D600)*H601^2,"")</f>
        <v>5.1412360892427144E-5</v>
      </c>
      <c r="N601" s="17">
        <f t="shared" ca="1" si="144"/>
        <v>3.5858763910757285E-4</v>
      </c>
      <c r="O601" s="18">
        <f t="shared" ca="1" si="145"/>
        <v>4.4052678092610854E-2</v>
      </c>
      <c r="P601" s="18">
        <f t="shared" ca="1" si="147"/>
        <v>-1.2399497215151656E-2</v>
      </c>
      <c r="Q601" s="18">
        <f t="shared" ca="1" si="146"/>
        <v>-3.8575409891110739E-3</v>
      </c>
      <c r="R601" s="39"/>
      <c r="V601" s="29">
        <v>41663</v>
      </c>
      <c r="W601" s="19">
        <f t="shared" ca="1" si="151"/>
        <v>-1.7801665216851004E-2</v>
      </c>
      <c r="X601" s="17">
        <f t="shared" si="152"/>
        <v>-1.2399497215151656E-2</v>
      </c>
    </row>
    <row r="602" spans="3:24">
      <c r="C602" s="29">
        <v>41666</v>
      </c>
      <c r="D602" s="19">
        <f ca="1">VLOOKUP(C602,MarketData!$B$7:$C$5000,2)</f>
        <v>1229.23</v>
      </c>
      <c r="E602" s="17">
        <f>VLOOKUP('Beta-GARCH'!C602,MarketData!$E$7:$F$5000,2)</f>
        <v>117.029999</v>
      </c>
      <c r="F602" s="17">
        <f t="shared" ca="1" si="148"/>
        <v>157.94187181991072</v>
      </c>
      <c r="G602" s="17">
        <f t="shared" si="149"/>
        <v>164.43726610755331</v>
      </c>
      <c r="H602" s="18">
        <f t="array" aca="1" ref="H602" ca="1">IF(ROW()-ROW($C$14)&gt;=$C$3,IF($C$8,_xlfn.COVARIANCE.P(OFFSET(E602,-$C$3+1,0):E602/OFFSET(E601,-$C$3+1,0):E601,OFFSET(D602,-$C$3+1,0):D602/OFFSET(D601,-$C$3+1,0):D601)/_xlfn.VAR.P(OFFSET(D602,-$C$3+1,0):D602/OFFSET(D601,-$C$3+1,0):D601),$C$9),"")</f>
        <v>0.4732663019844463</v>
      </c>
      <c r="I602" s="19">
        <f t="array" aca="1" ref="I602" ca="1">IF(ROW()-ROW($C$14)&gt;=$C$3,_xlfn.VAR.P(OFFSET(E602,-$C$3+1,0):E602/OFFSET(E601,-$C$3+1,0):E601),"")</f>
        <v>2.2075261513797615E-4</v>
      </c>
      <c r="J602" s="19">
        <f t="array" aca="1" ref="J602" ca="1">IF(ROW()-ROW($C$14)&gt;=$C$3,_xlfn.VAR.P(OFFSET(D602,-$C$3+1,0):D602/OFFSET(D601,-$C$3+1,0):D601),"")</f>
        <v>2.2490196625009429E-4</v>
      </c>
      <c r="K602" s="19">
        <f t="shared" ca="1" si="150"/>
        <v>0.48216199753595684</v>
      </c>
      <c r="L602" s="46">
        <f t="array" aca="1" ref="L602" ca="1">IF(ROW()-ROW($C$14)&lt;$C$3,"",IF(L601="",_xlfn.VAR.P(OFFSET(E602,-$C$3+1,0):E602/OFFSET(E601,-$C$3+1,0):E601),$C$4*L601+$C$5*(1-$C$4)*(E602/E601-1)^2+(1-$C$4)*(1-$C$5)*$C$6))</f>
        <v>4.0999999999999999E-4</v>
      </c>
      <c r="M602" s="30">
        <f t="array" aca="1" ref="M602" ca="1">IF(ROW()-ROW($C$14)&gt;=$C$3,_xlfn.VAR.P(OFFSET(D602,-$C$3+1,0):D602/OFFSET(D601,-$C$3+1,0):D601)*H602^2,"")</f>
        <v>5.0373765637045856E-5</v>
      </c>
      <c r="N602" s="17">
        <f t="shared" ca="1" si="144"/>
        <v>3.5962623436295411E-4</v>
      </c>
      <c r="O602" s="18">
        <f t="shared" ca="1" si="145"/>
        <v>4.4116427949346872E-2</v>
      </c>
      <c r="P602" s="18">
        <f t="shared" ca="1" si="147"/>
        <v>-7.2107059860206935E-3</v>
      </c>
      <c r="Q602" s="18">
        <f t="shared" ca="1" si="146"/>
        <v>6.0262298839696676E-3</v>
      </c>
      <c r="R602" s="39"/>
      <c r="V602" s="29">
        <v>41666</v>
      </c>
      <c r="W602" s="19">
        <f t="shared" ca="1" si="151"/>
        <v>-2.7969318361537154E-2</v>
      </c>
      <c r="X602" s="17">
        <f t="shared" si="152"/>
        <v>-7.2107059860206935E-3</v>
      </c>
    </row>
    <row r="603" spans="3:24">
      <c r="C603" s="29">
        <v>41667</v>
      </c>
      <c r="D603" s="19">
        <f ca="1">VLOOKUP(C603,MarketData!$B$7:$C$5000,2)</f>
        <v>1224.31</v>
      </c>
      <c r="E603" s="17">
        <f>VLOOKUP('Beta-GARCH'!C603,MarketData!$E$7:$F$5000,2)</f>
        <v>117.83000199999999</v>
      </c>
      <c r="F603" s="17">
        <f t="shared" ca="1" si="148"/>
        <v>157.30970858816892</v>
      </c>
      <c r="G603" s="17">
        <f t="shared" si="149"/>
        <v>165.56133948465245</v>
      </c>
      <c r="H603" s="18">
        <f t="array" aca="1" ref="H603" ca="1">IF(ROW()-ROW($C$14)&gt;=$C$3,IF($C$8,_xlfn.COVARIANCE.P(OFFSET(E603,-$C$3+1,0):E603/OFFSET(E602,-$C$3+1,0):E602,OFFSET(D603,-$C$3+1,0):D603/OFFSET(D602,-$C$3+1,0):D602)/_xlfn.VAR.P(OFFSET(D603,-$C$3+1,0):D603/OFFSET(D602,-$C$3+1,0):D602),$C$9),"")</f>
        <v>0.47199387959207489</v>
      </c>
      <c r="I603" s="19">
        <f t="array" aca="1" ref="I603" ca="1">IF(ROW()-ROW($C$14)&gt;=$C$3,_xlfn.VAR.P(OFFSET(E603,-$C$3+1,0):E603/OFFSET(E602,-$C$3+1,0):E602),"")</f>
        <v>2.1902444469039235E-4</v>
      </c>
      <c r="J603" s="19">
        <f t="array" aca="1" ref="J603" ca="1">IF(ROW()-ROW($C$14)&gt;=$C$3,_xlfn.VAR.P(OFFSET(D603,-$C$3+1,0):D603/OFFSET(D602,-$C$3+1,0):D602),"")</f>
        <v>2.250111202457324E-4</v>
      </c>
      <c r="K603" s="19">
        <f t="shared" ca="1" si="150"/>
        <v>0.4848950615821413</v>
      </c>
      <c r="L603" s="46">
        <f t="array" aca="1" ref="L603" ca="1">IF(ROW()-ROW($C$14)&lt;$C$3,"",IF(L602="",_xlfn.VAR.P(OFFSET(E603,-$C$3+1,0):E603/OFFSET(E602,-$C$3+1,0):E602),$C$4*L602+$C$5*(1-$C$4)*(E603/E602-1)^2+(1-$C$4)*(1-$C$5)*$C$6))</f>
        <v>4.0999999999999999E-4</v>
      </c>
      <c r="M603" s="30">
        <f t="array" aca="1" ref="M603" ca="1">IF(ROW()-ROW($C$14)&gt;=$C$3,_xlfn.VAR.P(OFFSET(D603,-$C$3+1,0):D603/OFFSET(D602,-$C$3+1,0):D602)*H603^2,"")</f>
        <v>5.0127577382361678E-5</v>
      </c>
      <c r="N603" s="17">
        <f t="shared" ca="1" si="144"/>
        <v>3.5987242261763833E-4</v>
      </c>
      <c r="O603" s="18">
        <f t="shared" ca="1" si="145"/>
        <v>4.413152569144229E-2</v>
      </c>
      <c r="P603" s="18">
        <f t="shared" ca="1" si="147"/>
        <v>6.8358797473799804E-3</v>
      </c>
      <c r="Q603" s="18">
        <f t="shared" ca="1" si="146"/>
        <v>8.7250379094757774E-3</v>
      </c>
      <c r="R603" s="39"/>
      <c r="V603" s="29">
        <v>41667</v>
      </c>
      <c r="W603" s="19">
        <f t="shared" ca="1" si="151"/>
        <v>-4.0025056336080445E-3</v>
      </c>
      <c r="X603" s="17">
        <f t="shared" si="152"/>
        <v>6.8358797473799804E-3</v>
      </c>
    </row>
    <row r="604" spans="3:24">
      <c r="C604" s="29">
        <v>41668</v>
      </c>
      <c r="D604" s="19">
        <f ca="1">VLOOKUP(C604,MarketData!$B$7:$C$5000,2)</f>
        <v>1256.18</v>
      </c>
      <c r="E604" s="17">
        <f>VLOOKUP('Beta-GARCH'!C604,MarketData!$E$7:$F$5000,2)</f>
        <v>117.199997</v>
      </c>
      <c r="F604" s="17">
        <f t="shared" ca="1" si="148"/>
        <v>161.40463586369958</v>
      </c>
      <c r="G604" s="17">
        <f t="shared" si="149"/>
        <v>164.67612799427135</v>
      </c>
      <c r="H604" s="18">
        <f t="array" aca="1" ref="H604" ca="1">IF(ROW()-ROW($C$14)&gt;=$C$3,IF($C$8,_xlfn.COVARIANCE.P(OFFSET(E604,-$C$3+1,0):E604/OFFSET(E603,-$C$3+1,0):E603,OFFSET(D604,-$C$3+1,0):D604/OFFSET(D603,-$C$3+1,0):D603)/_xlfn.VAR.P(OFFSET(D604,-$C$3+1,0):D604/OFFSET(D603,-$C$3+1,0):D603),$C$9),"")</f>
        <v>0.47226410839805416</v>
      </c>
      <c r="I604" s="19">
        <f t="array" aca="1" ref="I604" ca="1">IF(ROW()-ROW($C$14)&gt;=$C$3,_xlfn.VAR.P(OFFSET(E604,-$C$3+1,0):E604/OFFSET(E603,-$C$3+1,0):E603),"")</f>
        <v>2.1877486911558511E-4</v>
      </c>
      <c r="J604" s="19">
        <f t="array" aca="1" ref="J604" ca="1">IF(ROW()-ROW($C$14)&gt;=$C$3,_xlfn.VAR.P(OFFSET(D604,-$C$3+1,0):D604/OFFSET(D603,-$C$3+1,0):D603),"")</f>
        <v>2.2547012985311361E-4</v>
      </c>
      <c r="K604" s="19">
        <f t="shared" ca="1" si="150"/>
        <v>0.48671700856654132</v>
      </c>
      <c r="L604" s="46">
        <f t="array" aca="1" ref="L604" ca="1">IF(ROW()-ROW($C$14)&lt;$C$3,"",IF(L603="",_xlfn.VAR.P(OFFSET(E604,-$C$3+1,0):E604/OFFSET(E603,-$C$3+1,0):E603),$C$4*L603+$C$5*(1-$C$4)*(E604/E603-1)^2+(1-$C$4)*(1-$C$5)*$C$6))</f>
        <v>4.0999999999999999E-4</v>
      </c>
      <c r="M604" s="30">
        <f t="array" aca="1" ref="M604" ca="1">IF(ROW()-ROW($C$14)&gt;=$C$3,_xlfn.VAR.P(OFFSET(D604,-$C$3+1,0):D604/OFFSET(D603,-$C$3+1,0):D603)*H604^2,"")</f>
        <v>5.0287366972204992E-5</v>
      </c>
      <c r="N604" s="17">
        <f t="shared" ca="1" si="144"/>
        <v>3.5971263302779499E-4</v>
      </c>
      <c r="O604" s="18">
        <f t="shared" ca="1" si="145"/>
        <v>4.4121727022670101E-2</v>
      </c>
      <c r="P604" s="18">
        <f t="shared" ca="1" si="147"/>
        <v>-5.3467282466820309E-3</v>
      </c>
      <c r="Q604" s="18">
        <f t="shared" ca="1" si="146"/>
        <v>-1.7640230002484058E-2</v>
      </c>
      <c r="R604" s="39"/>
      <c r="V604" s="29">
        <v>41668</v>
      </c>
      <c r="W604" s="19">
        <f t="shared" ca="1" si="151"/>
        <v>2.6030988883534389E-2</v>
      </c>
      <c r="X604" s="17">
        <f t="shared" si="152"/>
        <v>-5.3467282466820309E-3</v>
      </c>
    </row>
    <row r="605" spans="3:24">
      <c r="C605" s="29">
        <v>41669</v>
      </c>
      <c r="D605" s="19">
        <f ca="1">VLOOKUP(C605,MarketData!$B$7:$C$5000,2)</f>
        <v>1224.0899999999999</v>
      </c>
      <c r="E605" s="17">
        <f>VLOOKUP('Beta-GARCH'!C605,MarketData!$E$7:$F$5000,2)</f>
        <v>117.160004</v>
      </c>
      <c r="F605" s="17">
        <f t="shared" ca="1" si="148"/>
        <v>157.28144112658694</v>
      </c>
      <c r="G605" s="17">
        <f t="shared" si="149"/>
        <v>164.61993437178455</v>
      </c>
      <c r="H605" s="18">
        <f t="array" aca="1" ref="H605" ca="1">IF(ROW()-ROW($C$14)&gt;=$C$3,IF($C$8,_xlfn.COVARIANCE.P(OFFSET(E605,-$C$3+1,0):E605/OFFSET(E604,-$C$3+1,0):E604,OFFSET(D605,-$C$3+1,0):D605/OFFSET(D604,-$C$3+1,0):D604)/_xlfn.VAR.P(OFFSET(D605,-$C$3+1,0):D605/OFFSET(D604,-$C$3+1,0):D604),$C$9),"")</f>
        <v>0.46733140380385152</v>
      </c>
      <c r="I605" s="19">
        <f t="array" aca="1" ref="I605" ca="1">IF(ROW()-ROW($C$14)&gt;=$C$3,_xlfn.VAR.P(OFFSET(E605,-$C$3+1,0):E605/OFFSET(E604,-$C$3+1,0):E604),"")</f>
        <v>2.1877778151219821E-4</v>
      </c>
      <c r="J605" s="19">
        <f t="array" aca="1" ref="J605" ca="1">IF(ROW()-ROW($C$14)&gt;=$C$3,_xlfn.VAR.P(OFFSET(D605,-$C$3+1,0):D605/OFFSET(D604,-$C$3+1,0):D604),"")</f>
        <v>2.2807123311418992E-4</v>
      </c>
      <c r="K605" s="19">
        <f t="shared" ca="1" si="150"/>
        <v>0.48718315361739362</v>
      </c>
      <c r="L605" s="46">
        <f t="array" aca="1" ref="L605" ca="1">IF(ROW()-ROW($C$14)&lt;$C$3,"",IF(L604="",_xlfn.VAR.P(OFFSET(E605,-$C$3+1,0):E605/OFFSET(E604,-$C$3+1,0):E604),$C$4*L604+$C$5*(1-$C$4)*(E605/E604-1)^2+(1-$C$4)*(1-$C$5)*$C$6))</f>
        <v>4.0999999999999999E-4</v>
      </c>
      <c r="M605" s="30">
        <f t="array" aca="1" ref="M605" ca="1">IF(ROW()-ROW($C$14)&gt;=$C$3,_xlfn.VAR.P(OFFSET(D605,-$C$3+1,0):D605/OFFSET(D604,-$C$3+1,0):D604)*H605^2,"")</f>
        <v>4.9810447359063448E-5</v>
      </c>
      <c r="N605" s="17">
        <f t="shared" ca="1" si="144"/>
        <v>3.6018955264093656E-4</v>
      </c>
      <c r="O605" s="18">
        <f t="shared" ca="1" si="145"/>
        <v>4.4150966400085048E-2</v>
      </c>
      <c r="P605" s="18">
        <f t="shared" ca="1" si="147"/>
        <v>-3.4123721009993169E-4</v>
      </c>
      <c r="Q605" s="18">
        <f t="shared" ca="1" si="146"/>
        <v>1.1597071589646632E-2</v>
      </c>
      <c r="R605" s="39"/>
      <c r="V605" s="29">
        <v>41669</v>
      </c>
      <c r="W605" s="19">
        <f t="shared" ca="1" si="151"/>
        <v>-2.5545702049069474E-2</v>
      </c>
      <c r="X605" s="17">
        <f t="shared" si="152"/>
        <v>-3.4123721009993169E-4</v>
      </c>
    </row>
    <row r="606" spans="3:24">
      <c r="C606" s="29">
        <v>41670</v>
      </c>
      <c r="D606" s="19">
        <f ca="1">VLOOKUP(C606,MarketData!$B$7:$C$5000,2)</f>
        <v>1220.6400000000001</v>
      </c>
      <c r="E606" s="17">
        <f>VLOOKUP('Beta-GARCH'!C606,MarketData!$E$7:$F$5000,2)</f>
        <v>114.760002</v>
      </c>
      <c r="F606" s="17">
        <f t="shared" ca="1" si="148"/>
        <v>156.83815593359731</v>
      </c>
      <c r="G606" s="17">
        <f t="shared" si="149"/>
        <v>161.24772407609225</v>
      </c>
      <c r="H606" s="18">
        <f t="array" aca="1" ref="H606" ca="1">IF(ROW()-ROW($C$14)&gt;=$C$3,IF($C$8,_xlfn.COVARIANCE.P(OFFSET(E606,-$C$3+1,0):E606/OFFSET(E605,-$C$3+1,0):E605,OFFSET(D606,-$C$3+1,0):D606/OFFSET(D605,-$C$3+1,0):D605)/_xlfn.VAR.P(OFFSET(D606,-$C$3+1,0):D606/OFFSET(D605,-$C$3+1,0):D605),$C$9),"")</f>
        <v>0.4678046247512252</v>
      </c>
      <c r="I606" s="19">
        <f t="array" aca="1" ref="I606" ca="1">IF(ROW()-ROW($C$14)&gt;=$C$3,_xlfn.VAR.P(OFFSET(E606,-$C$3+1,0):E606/OFFSET(E605,-$C$3+1,0):E605),"")</f>
        <v>2.2002432749260409E-4</v>
      </c>
      <c r="J606" s="19">
        <f t="array" aca="1" ref="J606" ca="1">IF(ROW()-ROW($C$14)&gt;=$C$3,_xlfn.VAR.P(OFFSET(D606,-$C$3+1,0):D606/OFFSET(D605,-$C$3+1,0):D605),"")</f>
        <v>2.2800803679210116E-4</v>
      </c>
      <c r="K606" s="19">
        <f t="shared" ca="1" si="150"/>
        <v>0.48477918468073861</v>
      </c>
      <c r="L606" s="46">
        <f t="array" aca="1" ref="L606" ca="1">IF(ROW()-ROW($C$14)&lt;$C$3,"",IF(L605="",_xlfn.VAR.P(OFFSET(E606,-$C$3+1,0):E606/OFFSET(E605,-$C$3+1,0):E605),$C$4*L605+$C$5*(1-$C$4)*(E606/E605-1)^2+(1-$C$4)*(1-$C$5)*$C$6))</f>
        <v>4.0999999999999999E-4</v>
      </c>
      <c r="M606" s="30">
        <f t="array" aca="1" ref="M606" ca="1">IF(ROW()-ROW($C$14)&gt;=$C$3,_xlfn.VAR.P(OFFSET(D606,-$C$3+1,0):D606/OFFSET(D605,-$C$3+1,0):D605)*H606^2,"")</f>
        <v>4.9897544842970552E-5</v>
      </c>
      <c r="N606" s="17">
        <f t="shared" ca="1" si="144"/>
        <v>3.6010245515702942E-4</v>
      </c>
      <c r="O606" s="18">
        <f t="shared" ca="1" si="145"/>
        <v>4.4145628001800163E-2</v>
      </c>
      <c r="P606" s="18">
        <f t="shared" ca="1" si="147"/>
        <v>-2.0484823472692981E-2</v>
      </c>
      <c r="Q606" s="18">
        <f t="shared" ca="1" si="146"/>
        <v>-1.9166353461997996E-2</v>
      </c>
      <c r="R606" s="39"/>
      <c r="V606" s="29">
        <v>41670</v>
      </c>
      <c r="W606" s="19">
        <f t="shared" ca="1" si="151"/>
        <v>-2.8184202141997572E-3</v>
      </c>
      <c r="X606" s="17">
        <f t="shared" si="152"/>
        <v>-2.0484823472692981E-2</v>
      </c>
    </row>
    <row r="607" spans="3:24">
      <c r="C607" s="29">
        <v>41673</v>
      </c>
      <c r="D607" s="19">
        <f ca="1">VLOOKUP(C607,MarketData!$B$7:$C$5000,2)</f>
        <v>1196.32</v>
      </c>
      <c r="E607" s="17">
        <f>VLOOKUP('Beta-GARCH'!C607,MarketData!$E$7:$F$5000,2)</f>
        <v>112.75</v>
      </c>
      <c r="F607" s="17">
        <f t="shared" ca="1" si="148"/>
        <v>153.71331654417443</v>
      </c>
      <c r="G607" s="17">
        <f t="shared" si="149"/>
        <v>158.42349749679684</v>
      </c>
      <c r="H607" s="18">
        <f t="array" aca="1" ref="H607" ca="1">IF(ROW()-ROW($C$14)&gt;=$C$3,IF($C$8,_xlfn.COVARIANCE.P(OFFSET(E607,-$C$3+1,0):E607/OFFSET(E606,-$C$3+1,0):E606,OFFSET(D607,-$C$3+1,0):D607/OFFSET(D606,-$C$3+1,0):D606)/_xlfn.VAR.P(OFFSET(D607,-$C$3+1,0):D607/OFFSET(D606,-$C$3+1,0):D606),$C$9),"")</f>
        <v>0.4716624324070357</v>
      </c>
      <c r="I607" s="19">
        <f t="array" aca="1" ref="I607" ca="1">IF(ROW()-ROW($C$14)&gt;=$C$3,_xlfn.VAR.P(OFFSET(E607,-$C$3+1,0):E607/OFFSET(E606,-$C$3+1,0):E606),"")</f>
        <v>2.2126798088974717E-4</v>
      </c>
      <c r="J607" s="19">
        <f t="array" aca="1" ref="J607" ca="1">IF(ROW()-ROW($C$14)&gt;=$C$3,_xlfn.VAR.P(OFFSET(D607,-$C$3+1,0):D607/OFFSET(D606,-$C$3+1,0):D606),"")</f>
        <v>2.2876406774626978E-4</v>
      </c>
      <c r="K607" s="19">
        <f t="shared" ca="1" si="150"/>
        <v>0.48764134876928866</v>
      </c>
      <c r="L607" s="46">
        <f t="array" aca="1" ref="L607" ca="1">IF(ROW()-ROW($C$14)&lt;$C$3,"",IF(L606="",_xlfn.VAR.P(OFFSET(E607,-$C$3+1,0):E607/OFFSET(E606,-$C$3+1,0):E606),$C$4*L606+$C$5*(1-$C$4)*(E607/E606-1)^2+(1-$C$4)*(1-$C$5)*$C$6))</f>
        <v>4.0999999999999999E-4</v>
      </c>
      <c r="M607" s="30">
        <f t="array" aca="1" ref="M607" ca="1">IF(ROW()-ROW($C$14)&gt;=$C$3,_xlfn.VAR.P(OFFSET(D607,-$C$3+1,0):D607/OFFSET(D606,-$C$3+1,0):D606)*H607^2,"")</f>
        <v>5.0892101307974223E-5</v>
      </c>
      <c r="N607" s="17">
        <f t="shared" ca="1" si="144"/>
        <v>3.5910789869202575E-4</v>
      </c>
      <c r="O607" s="18">
        <f t="shared" ca="1" si="145"/>
        <v>4.4084623590079572E-2</v>
      </c>
      <c r="P607" s="18">
        <f t="shared" ca="1" si="147"/>
        <v>-1.7514830646308321E-2</v>
      </c>
      <c r="Q607" s="18">
        <f t="shared" ca="1" si="146"/>
        <v>-8.1174404607178494E-3</v>
      </c>
      <c r="R607" s="39"/>
      <c r="V607" s="29">
        <v>41673</v>
      </c>
      <c r="W607" s="19">
        <f t="shared" ca="1" si="151"/>
        <v>-1.9923974308559522E-2</v>
      </c>
      <c r="X607" s="17">
        <f t="shared" si="152"/>
        <v>-1.7514830646308321E-2</v>
      </c>
    </row>
    <row r="608" spans="3:24">
      <c r="C608" s="29">
        <v>41674</v>
      </c>
      <c r="D608" s="19">
        <f ca="1">VLOOKUP(C608,MarketData!$B$7:$C$5000,2)</f>
        <v>1139.27</v>
      </c>
      <c r="E608" s="17">
        <f>VLOOKUP('Beta-GARCH'!C608,MarketData!$E$7:$F$5000,2)</f>
        <v>112.489998</v>
      </c>
      <c r="F608" s="17">
        <f t="shared" ca="1" si="148"/>
        <v>146.38304980212786</v>
      </c>
      <c r="G608" s="17">
        <f t="shared" si="149"/>
        <v>158.05817220902603</v>
      </c>
      <c r="H608" s="18">
        <f t="array" aca="1" ref="H608" ca="1">IF(ROW()-ROW($C$14)&gt;=$C$3,IF($C$8,_xlfn.COVARIANCE.P(OFFSET(E608,-$C$3+1,0):E608/OFFSET(E607,-$C$3+1,0):E607,OFFSET(D608,-$C$3+1,0):D608/OFFSET(D607,-$C$3+1,0):D607)/_xlfn.VAR.P(OFFSET(D608,-$C$3+1,0):D608/OFFSET(D607,-$C$3+1,0):D607),$C$9),"")</f>
        <v>0.45403094167622443</v>
      </c>
      <c r="I608" s="19">
        <f t="array" aca="1" ref="I608" ca="1">IF(ROW()-ROW($C$14)&gt;=$C$3,_xlfn.VAR.P(OFFSET(E608,-$C$3+1,0):E608/OFFSET(E607,-$C$3+1,0):E607),"")</f>
        <v>2.2064783876318372E-4</v>
      </c>
      <c r="J608" s="19">
        <f t="array" aca="1" ref="J608" ca="1">IF(ROW()-ROW($C$14)&gt;=$C$3,_xlfn.VAR.P(OFFSET(D608,-$C$3+1,0):D608/OFFSET(D607,-$C$3+1,0):D607),"")</f>
        <v>2.3785340659803343E-4</v>
      </c>
      <c r="K608" s="19">
        <f t="shared" ca="1" si="150"/>
        <v>0.48943514146317663</v>
      </c>
      <c r="L608" s="46">
        <f t="array" aca="1" ref="L608" ca="1">IF(ROW()-ROW($C$14)&lt;$C$3,"",IF(L607="",_xlfn.VAR.P(OFFSET(E608,-$C$3+1,0):E608/OFFSET(E607,-$C$3+1,0):E607),$C$4*L607+$C$5*(1-$C$4)*(E608/E607-1)^2+(1-$C$4)*(1-$C$5)*$C$6))</f>
        <v>4.0999999999999999E-4</v>
      </c>
      <c r="M608" s="30">
        <f t="array" aca="1" ref="M608" ca="1">IF(ROW()-ROW($C$14)&gt;=$C$3,_xlfn.VAR.P(OFFSET(D608,-$C$3+1,0):D608/OFFSET(D607,-$C$3+1,0):D607)*H608^2,"")</f>
        <v>4.9032075483529116E-5</v>
      </c>
      <c r="N608" s="17">
        <f t="shared" ca="1" si="144"/>
        <v>3.6096792451647088E-4</v>
      </c>
      <c r="O608" s="18">
        <f t="shared" ca="1" si="145"/>
        <v>4.419864591228935E-2</v>
      </c>
      <c r="P608" s="18">
        <f t="shared" ca="1" si="147"/>
        <v>-2.3060044345898367E-3</v>
      </c>
      <c r="Q608" s="18">
        <f t="shared" ca="1" si="146"/>
        <v>1.9345782062859501E-2</v>
      </c>
      <c r="R608" s="39"/>
      <c r="V608" s="29">
        <v>41674</v>
      </c>
      <c r="W608" s="19">
        <f t="shared" ca="1" si="151"/>
        <v>-4.7687909589407496E-2</v>
      </c>
      <c r="X608" s="17">
        <f t="shared" si="152"/>
        <v>-2.3060044345898367E-3</v>
      </c>
    </row>
    <row r="609" spans="3:24">
      <c r="C609" s="29">
        <v>41675</v>
      </c>
      <c r="D609" s="19">
        <f ca="1">VLOOKUP(C609,MarketData!$B$7:$C$5000,2)</f>
        <v>1162.6400000000001</v>
      </c>
      <c r="E609" s="17">
        <f>VLOOKUP('Beta-GARCH'!C609,MarketData!$E$7:$F$5000,2)</f>
        <v>115.660004</v>
      </c>
      <c r="F609" s="17">
        <f t="shared" ca="1" si="148"/>
        <v>149.38582515290136</v>
      </c>
      <c r="G609" s="17">
        <f t="shared" si="149"/>
        <v>162.51230469333495</v>
      </c>
      <c r="H609" s="18">
        <f t="array" aca="1" ref="H609" ca="1">IF(ROW()-ROW($C$14)&gt;=$C$3,IF($C$8,_xlfn.COVARIANCE.P(OFFSET(E609,-$C$3+1,0):E609/OFFSET(E608,-$C$3+1,0):E608,OFFSET(D609,-$C$3+1,0):D609/OFFSET(D608,-$C$3+1,0):D608)/_xlfn.VAR.P(OFFSET(D609,-$C$3+1,0):D609/OFFSET(D608,-$C$3+1,0):D608),$C$9),"")</f>
        <v>0.46226075019735274</v>
      </c>
      <c r="I609" s="19">
        <f t="array" aca="1" ref="I609" ca="1">IF(ROW()-ROW($C$14)&gt;=$C$3,_xlfn.VAR.P(OFFSET(E609,-$C$3+1,0):E609/OFFSET(E608,-$C$3+1,0):E608),"")</f>
        <v>2.23588352702376E-4</v>
      </c>
      <c r="J609" s="19">
        <f t="array" aca="1" ref="J609" ca="1">IF(ROW()-ROW($C$14)&gt;=$C$3,_xlfn.VAR.P(OFFSET(D609,-$C$3+1,0):D609/OFFSET(D608,-$C$3+1,0):D608),"")</f>
        <v>2.3766613498001806E-4</v>
      </c>
      <c r="K609" s="19">
        <f t="shared" ca="1" si="150"/>
        <v>0.49136605071110645</v>
      </c>
      <c r="L609" s="46">
        <f t="array" aca="1" ref="L609" ca="1">IF(ROW()-ROW($C$14)&lt;$C$3,"",IF(L608="",_xlfn.VAR.P(OFFSET(E609,-$C$3+1,0):E609/OFFSET(E608,-$C$3+1,0):E608),$C$4*L608+$C$5*(1-$C$4)*(E609/E608-1)^2+(1-$C$4)*(1-$C$5)*$C$6))</f>
        <v>4.0999999999999999E-4</v>
      </c>
      <c r="M609" s="30">
        <f t="array" aca="1" ref="M609" ca="1">IF(ROW()-ROW($C$14)&gt;=$C$3,_xlfn.VAR.P(OFFSET(D609,-$C$3+1,0):D609/OFFSET(D608,-$C$3+1,0):D608)*H609^2,"")</f>
        <v>5.0785688331992136E-5</v>
      </c>
      <c r="N609" s="17">
        <f t="shared" ca="1" si="144"/>
        <v>3.5921431166800787E-4</v>
      </c>
      <c r="O609" s="18">
        <f t="shared" ca="1" si="145"/>
        <v>4.4091154814442202E-2</v>
      </c>
      <c r="P609" s="18">
        <f t="shared" ca="1" si="147"/>
        <v>2.8180336530897687E-2</v>
      </c>
      <c r="Q609" s="18">
        <f t="shared" ca="1" si="146"/>
        <v>1.8697919077517701E-2</v>
      </c>
      <c r="R609" s="39"/>
      <c r="V609" s="29">
        <v>41675</v>
      </c>
      <c r="W609" s="19">
        <f t="shared" ca="1" si="151"/>
        <v>2.0513135604378396E-2</v>
      </c>
      <c r="X609" s="17">
        <f t="shared" si="152"/>
        <v>2.8180336530897687E-2</v>
      </c>
    </row>
    <row r="610" spans="3:24">
      <c r="C610" s="29">
        <v>41676</v>
      </c>
      <c r="D610" s="19">
        <f ca="1">VLOOKUP(C610,MarketData!$B$7:$C$5000,2)</f>
        <v>1162.3699999999999</v>
      </c>
      <c r="E610" s="17">
        <f>VLOOKUP('Beta-GARCH'!C610,MarketData!$E$7:$F$5000,2)</f>
        <v>115.959999</v>
      </c>
      <c r="F610" s="17">
        <f t="shared" ca="1" si="148"/>
        <v>149.35113326823259</v>
      </c>
      <c r="G610" s="17">
        <f t="shared" si="149"/>
        <v>162.93382360359263</v>
      </c>
      <c r="H610" s="18">
        <f t="array" aca="1" ref="H610" ca="1">IF(ROW()-ROW($C$14)&gt;=$C$3,IF($C$8,_xlfn.COVARIANCE.P(OFFSET(E610,-$C$3+1,0):E610/OFFSET(E609,-$C$3+1,0):E609,OFFSET(D610,-$C$3+1,0):D610/OFFSET(D609,-$C$3+1,0):D609)/_xlfn.VAR.P(OFFSET(D610,-$C$3+1,0):D610/OFFSET(D609,-$C$3+1,0):D609),$C$9),"")</f>
        <v>0.46123764700764641</v>
      </c>
      <c r="I610" s="19">
        <f t="array" aca="1" ref="I610" ca="1">IF(ROW()-ROW($C$14)&gt;=$C$3,_xlfn.VAR.P(OFFSET(E610,-$C$3+1,0):E610/OFFSET(E609,-$C$3+1,0):E609),"")</f>
        <v>2.2275244302993085E-4</v>
      </c>
      <c r="J610" s="19">
        <f t="array" aca="1" ref="J610" ca="1">IF(ROW()-ROW($C$14)&gt;=$C$3,_xlfn.VAR.P(OFFSET(D610,-$C$3+1,0):D610/OFFSET(D609,-$C$3+1,0):D609),"")</f>
        <v>2.3758603176334491E-4</v>
      </c>
      <c r="K610" s="19">
        <f t="shared" ca="1" si="150"/>
        <v>0.49195250459131706</v>
      </c>
      <c r="L610" s="46">
        <f t="array" aca="1" ref="L610" ca="1">IF(ROW()-ROW($C$14)&lt;$C$3,"",IF(L609="",_xlfn.VAR.P(OFFSET(E610,-$C$3+1,0):E610/OFFSET(E609,-$C$3+1,0):E609),$C$4*L609+$C$5*(1-$C$4)*(E610/E609-1)^2+(1-$C$4)*(1-$C$5)*$C$6))</f>
        <v>4.0999999999999999E-4</v>
      </c>
      <c r="M610" s="30">
        <f t="array" aca="1" ref="M610" ca="1">IF(ROW()-ROW($C$14)&gt;=$C$3,_xlfn.VAR.P(OFFSET(D610,-$C$3+1,0):D610/OFFSET(D609,-$C$3+1,0):D609)*H610^2,"")</f>
        <v>5.0544092078275955E-5</v>
      </c>
      <c r="N610" s="17">
        <f t="shared" ca="1" si="144"/>
        <v>3.5945590792172403E-4</v>
      </c>
      <c r="O610" s="18">
        <f t="shared" ca="1" si="145"/>
        <v>4.4105979484545629E-2</v>
      </c>
      <c r="P610" s="18">
        <f t="shared" ca="1" si="147"/>
        <v>2.5937661216057784E-3</v>
      </c>
      <c r="Q610" s="18">
        <f t="shared" ca="1" si="146"/>
        <v>2.7008793851200003E-3</v>
      </c>
      <c r="R610" s="39"/>
      <c r="V610" s="29">
        <v>41676</v>
      </c>
      <c r="W610" s="19">
        <f t="shared" ca="1" si="151"/>
        <v>-2.3223009702078024E-4</v>
      </c>
      <c r="X610" s="17">
        <f t="shared" si="152"/>
        <v>2.5937661216057784E-3</v>
      </c>
    </row>
    <row r="611" spans="3:24">
      <c r="C611" s="29">
        <v>41677</v>
      </c>
      <c r="D611" s="19">
        <f ca="1">VLOOKUP(C611,MarketData!$B$7:$C$5000,2)</f>
        <v>1189.1400000000001</v>
      </c>
      <c r="E611" s="17">
        <f>VLOOKUP('Beta-GARCH'!C611,MarketData!$E$7:$F$5000,2)</f>
        <v>117.379997</v>
      </c>
      <c r="F611" s="17">
        <f t="shared" ca="1" si="148"/>
        <v>152.79076938890896</v>
      </c>
      <c r="G611" s="17">
        <f t="shared" si="149"/>
        <v>164.92904355568538</v>
      </c>
      <c r="H611" s="18">
        <f t="array" aca="1" ref="H611" ca="1">IF(ROW()-ROW($C$14)&gt;=$C$3,IF($C$8,_xlfn.COVARIANCE.P(OFFSET(E611,-$C$3+1,0):E611/OFFSET(E610,-$C$3+1,0):E610,OFFSET(D611,-$C$3+1,0):D611/OFFSET(D610,-$C$3+1,0):D610)/_xlfn.VAR.P(OFFSET(D611,-$C$3+1,0):D611/OFFSET(D610,-$C$3+1,0):D610),$C$9),"")</f>
        <v>0.46116780894306442</v>
      </c>
      <c r="I611" s="19">
        <f t="array" aca="1" ref="I611" ca="1">IF(ROW()-ROW($C$14)&gt;=$C$3,_xlfn.VAR.P(OFFSET(E611,-$C$3+1,0):E611/OFFSET(E610,-$C$3+1,0):E610),"")</f>
        <v>2.2302427467174509E-4</v>
      </c>
      <c r="J611" s="19">
        <f t="array" aca="1" ref="J611" ca="1">IF(ROW()-ROW($C$14)&gt;=$C$3,_xlfn.VAR.P(OFFSET(D611,-$C$3+1,0):D611/OFFSET(D610,-$C$3+1,0):D610),"")</f>
        <v>2.3932426030970209E-4</v>
      </c>
      <c r="K611" s="19">
        <f t="shared" ca="1" si="150"/>
        <v>0.49487278869705703</v>
      </c>
      <c r="L611" s="46">
        <f t="array" aca="1" ref="L611" ca="1">IF(ROW()-ROW($C$14)&lt;$C$3,"",IF(L610="",_xlfn.VAR.P(OFFSET(E611,-$C$3+1,0):E611/OFFSET(E610,-$C$3+1,0):E610),$C$4*L610+$C$5*(1-$C$4)*(E611/E610-1)^2+(1-$C$4)*(1-$C$5)*$C$6))</f>
        <v>4.0999999999999999E-4</v>
      </c>
      <c r="M611" s="30">
        <f t="array" aca="1" ref="M611" ca="1">IF(ROW()-ROW($C$14)&gt;=$C$3,_xlfn.VAR.P(OFFSET(D611,-$C$3+1,0):D611/OFFSET(D610,-$C$3+1,0):D610)*H611^2,"")</f>
        <v>5.0898466077192214E-5</v>
      </c>
      <c r="N611" s="17">
        <f t="shared" ref="N611:N674" ca="1" si="153">IF(M611="","",L611-M611)</f>
        <v>3.5910153392280778E-4</v>
      </c>
      <c r="O611" s="18">
        <f t="shared" ref="O611:O674" ca="1" si="154">IF(N611="","",_xlfn.NORM.INV(1-$C$10,0,1)*$C$7*SQRT(N611))</f>
        <v>4.4084232914046652E-2</v>
      </c>
      <c r="P611" s="18">
        <f t="shared" ca="1" si="147"/>
        <v>1.2245584789975839E-2</v>
      </c>
      <c r="Q611" s="18">
        <f t="shared" ref="Q611:Q674" ca="1" si="155">IF(P611="","",P611-H611*$C$7*(D611/D610-1))</f>
        <v>1.624644602767027E-3</v>
      </c>
      <c r="R611" s="39"/>
      <c r="V611" s="29">
        <v>41677</v>
      </c>
      <c r="W611" s="19">
        <f t="shared" ca="1" si="151"/>
        <v>2.3030532446639329E-2</v>
      </c>
      <c r="X611" s="17">
        <f t="shared" si="152"/>
        <v>1.2245584789975839E-2</v>
      </c>
    </row>
    <row r="612" spans="3:24">
      <c r="C612" s="29">
        <v>41680</v>
      </c>
      <c r="D612" s="19">
        <f ca="1">VLOOKUP(C612,MarketData!$B$7:$C$5000,2)</f>
        <v>1204.28</v>
      </c>
      <c r="E612" s="17">
        <f>VLOOKUP('Beta-GARCH'!C612,MarketData!$E$7:$F$5000,2)</f>
        <v>117.040001</v>
      </c>
      <c r="F612" s="17">
        <f t="shared" ca="1" si="148"/>
        <v>154.73608469959404</v>
      </c>
      <c r="G612" s="17">
        <f t="shared" si="149"/>
        <v>164.45131978224927</v>
      </c>
      <c r="H612" s="18">
        <f t="array" aca="1" ref="H612" ca="1">IF(ROW()-ROW($C$14)&gt;=$C$3,IF($C$8,_xlfn.COVARIANCE.P(OFFSET(E612,-$C$3+1,0):E612/OFFSET(E611,-$C$3+1,0):E611,OFFSET(D612,-$C$3+1,0):D612/OFFSET(D611,-$C$3+1,0):D611)/_xlfn.VAR.P(OFFSET(D612,-$C$3+1,0):D612/OFFSET(D611,-$C$3+1,0):D611),$C$9),"")</f>
        <v>0.46111135500049077</v>
      </c>
      <c r="I612" s="19">
        <f t="array" aca="1" ref="I612" ca="1">IF(ROW()-ROW($C$14)&gt;=$C$3,_xlfn.VAR.P(OFFSET(E612,-$C$3+1,0):E612/OFFSET(E611,-$C$3+1,0):E611),"")</f>
        <v>2.2307871602642531E-4</v>
      </c>
      <c r="J612" s="19">
        <f t="array" aca="1" ref="J612" ca="1">IF(ROW()-ROW($C$14)&gt;=$C$3,_xlfn.VAR.P(OFFSET(D612,-$C$3+1,0):D612/OFFSET(D611,-$C$3+1,0):D611),"")</f>
        <v>2.3908318895106111E-4</v>
      </c>
      <c r="K612" s="19">
        <f t="shared" ca="1" si="150"/>
        <v>0.49419314930072916</v>
      </c>
      <c r="L612" s="46">
        <f t="array" aca="1" ref="L612" ca="1">IF(ROW()-ROW($C$14)&lt;$C$3,"",IF(L611="",_xlfn.VAR.P(OFFSET(E612,-$C$3+1,0):E612/OFFSET(E611,-$C$3+1,0):E611),$C$4*L611+$C$5*(1-$C$4)*(E612/E611-1)^2+(1-$C$4)*(1-$C$5)*$C$6))</f>
        <v>4.0999999999999999E-4</v>
      </c>
      <c r="M612" s="30">
        <f t="array" aca="1" ref="M612" ca="1">IF(ROW()-ROW($C$14)&gt;=$C$3,_xlfn.VAR.P(OFFSET(D612,-$C$3+1,0):D612/OFFSET(D611,-$C$3+1,0):D611)*H612^2,"")</f>
        <v>5.083474786983512E-5</v>
      </c>
      <c r="N612" s="17">
        <f t="shared" ca="1" si="153"/>
        <v>3.5916525213016488E-4</v>
      </c>
      <c r="O612" s="18">
        <f t="shared" ca="1" si="154"/>
        <v>4.4088143846520315E-2</v>
      </c>
      <c r="P612" s="18">
        <f t="shared" ca="1" si="147"/>
        <v>-2.8965412224367659E-3</v>
      </c>
      <c r="Q612" s="18">
        <f t="shared" ca="1" si="155"/>
        <v>-8.7673603982338939E-3</v>
      </c>
      <c r="R612" s="39"/>
      <c r="V612" s="29">
        <v>41680</v>
      </c>
      <c r="W612" s="19">
        <f t="shared" ca="1" si="151"/>
        <v>1.2731890273643076E-2</v>
      </c>
      <c r="X612" s="17">
        <f t="shared" si="152"/>
        <v>-2.8965412224367659E-3</v>
      </c>
    </row>
    <row r="613" spans="3:24">
      <c r="C613" s="29">
        <v>41682</v>
      </c>
      <c r="D613" s="19">
        <f ca="1">VLOOKUP(C613,MarketData!$B$7:$C$5000,2)</f>
        <v>1219.5999999999999</v>
      </c>
      <c r="E613" s="17">
        <f>VLOOKUP('Beta-GARCH'!C613,MarketData!$E$7:$F$5000,2)</f>
        <v>117.55999799999999</v>
      </c>
      <c r="F613" s="17">
        <f t="shared" ca="1" si="148"/>
        <v>156.70452793339166</v>
      </c>
      <c r="G613" s="17">
        <f t="shared" si="149"/>
        <v>165.18196052218576</v>
      </c>
      <c r="H613" s="18">
        <f t="array" aca="1" ref="H613" ca="1">IF(ROW()-ROW($C$14)&gt;=$C$3,IF($C$8,_xlfn.COVARIANCE.P(OFFSET(E613,-$C$3+1,0):E613/OFFSET(E612,-$C$3+1,0):E612,OFFSET(D613,-$C$3+1,0):D613/OFFSET(D612,-$C$3+1,0):D612)/_xlfn.VAR.P(OFFSET(D613,-$C$3+1,0):D613/OFFSET(D612,-$C$3+1,0):D612),$C$9),"")</f>
        <v>0.46120614023037926</v>
      </c>
      <c r="I613" s="19">
        <f t="array" aca="1" ref="I613" ca="1">IF(ROW()-ROW($C$14)&gt;=$C$3,_xlfn.VAR.P(OFFSET(E613,-$C$3+1,0):E613/OFFSET(E612,-$C$3+1,0):E612),"")</f>
        <v>2.2308364973964057E-4</v>
      </c>
      <c r="J613" s="19">
        <f t="array" aca="1" ref="J613" ca="1">IF(ROW()-ROW($C$14)&gt;=$C$3,_xlfn.VAR.P(OFFSET(D613,-$C$3+1,0):D613/OFFSET(D612,-$C$3+1,0):D612),"")</f>
        <v>2.3952287394745221E-4</v>
      </c>
      <c r="K613" s="19">
        <f t="shared" ca="1" si="150"/>
        <v>0.49519281363345197</v>
      </c>
      <c r="L613" s="46">
        <f t="array" aca="1" ref="L613" ca="1">IF(ROW()-ROW($C$14)&lt;$C$3,"",IF(L612="",_xlfn.VAR.P(OFFSET(E613,-$C$3+1,0):E613/OFFSET(E612,-$C$3+1,0):E612),$C$4*L612+$C$5*(1-$C$4)*(E613/E612-1)^2+(1-$C$4)*(1-$C$5)*$C$6))</f>
        <v>4.0999999999999999E-4</v>
      </c>
      <c r="M613" s="30">
        <f t="array" aca="1" ref="M613" ca="1">IF(ROW()-ROW($C$14)&gt;=$C$3,_xlfn.VAR.P(OFFSET(D613,-$C$3+1,0):D613/OFFSET(D612,-$C$3+1,0):D612)*H613^2,"")</f>
        <v>5.0949174899406423E-5</v>
      </c>
      <c r="N613" s="17">
        <f t="shared" ca="1" si="153"/>
        <v>3.5905082510059356E-4</v>
      </c>
      <c r="O613" s="18">
        <f t="shared" ca="1" si="154"/>
        <v>4.4081120231084965E-2</v>
      </c>
      <c r="P613" s="18">
        <f t="shared" ca="1" si="147"/>
        <v>4.442899825334079E-3</v>
      </c>
      <c r="Q613" s="18">
        <f t="shared" ca="1" si="155"/>
        <v>-1.4242391027635632E-3</v>
      </c>
      <c r="R613" s="39"/>
      <c r="V613" s="29">
        <v>41682</v>
      </c>
      <c r="W613" s="19">
        <f t="shared" ca="1" si="151"/>
        <v>1.2721294051217358E-2</v>
      </c>
      <c r="X613" s="17">
        <f t="shared" si="152"/>
        <v>4.442899825334079E-3</v>
      </c>
    </row>
    <row r="614" spans="3:24">
      <c r="C614" s="29">
        <v>41683</v>
      </c>
      <c r="D614" s="19">
        <f ca="1">VLOOKUP(C614,MarketData!$B$7:$C$5000,2)</f>
        <v>1199.74</v>
      </c>
      <c r="E614" s="17">
        <f>VLOOKUP('Beta-GARCH'!C614,MarketData!$E$7:$F$5000,2)</f>
        <v>116.150002</v>
      </c>
      <c r="F614" s="17">
        <f t="shared" ca="1" si="148"/>
        <v>154.15274708331199</v>
      </c>
      <c r="G614" s="17">
        <f t="shared" si="149"/>
        <v>163.20079424478894</v>
      </c>
      <c r="H614" s="18">
        <f t="array" aca="1" ref="H614" ca="1">IF(ROW()-ROW($C$14)&gt;=$C$3,IF($C$8,_xlfn.COVARIANCE.P(OFFSET(E614,-$C$3+1,0):E614/OFFSET(E613,-$C$3+1,0):E613,OFFSET(D614,-$C$3+1,0):D614/OFFSET(D613,-$C$3+1,0):D613)/_xlfn.VAR.P(OFFSET(D614,-$C$3+1,0):D614/OFFSET(D613,-$C$3+1,0):D613),$C$9),"")</f>
        <v>0.46194194277489681</v>
      </c>
      <c r="I614" s="19">
        <f t="array" aca="1" ref="I614" ca="1">IF(ROW()-ROW($C$14)&gt;=$C$3,_xlfn.VAR.P(OFFSET(E614,-$C$3+1,0):E614/OFFSET(E613,-$C$3+1,0):E613),"")</f>
        <v>2.2061045634958417E-4</v>
      </c>
      <c r="J614" s="19">
        <f t="array" aca="1" ref="J614" ca="1">IF(ROW()-ROW($C$14)&gt;=$C$3,_xlfn.VAR.P(OFFSET(D614,-$C$3+1,0):D614/OFFSET(D613,-$C$3+1,0):D613),"")</f>
        <v>2.4071608359800477E-4</v>
      </c>
      <c r="K614" s="19">
        <f t="shared" ca="1" si="150"/>
        <v>0.50404163589699402</v>
      </c>
      <c r="L614" s="46">
        <f t="array" aca="1" ref="L614" ca="1">IF(ROW()-ROW($C$14)&lt;$C$3,"",IF(L613="",_xlfn.VAR.P(OFFSET(E614,-$C$3+1,0):E614/OFFSET(E613,-$C$3+1,0):E613),$C$4*L613+$C$5*(1-$C$4)*(E614/E613-1)^2+(1-$C$4)*(1-$C$5)*$C$6))</f>
        <v>4.0999999999999999E-4</v>
      </c>
      <c r="M614" s="30">
        <f t="array" aca="1" ref="M614" ca="1">IF(ROW()-ROW($C$14)&gt;=$C$3,_xlfn.VAR.P(OFFSET(D614,-$C$3+1,0):D614/OFFSET(D613,-$C$3+1,0):D613)*H614^2,"")</f>
        <v>5.1366491374405428E-5</v>
      </c>
      <c r="N614" s="17">
        <f t="shared" ca="1" si="153"/>
        <v>3.5863350862559457E-4</v>
      </c>
      <c r="O614" s="18">
        <f t="shared" ca="1" si="154"/>
        <v>4.4055495549594419E-2</v>
      </c>
      <c r="P614" s="18">
        <f t="shared" ca="1" si="147"/>
        <v>-1.1993841646713799E-2</v>
      </c>
      <c r="Q614" s="18">
        <f t="shared" ca="1" si="155"/>
        <v>-4.4715663240593052E-3</v>
      </c>
      <c r="R614" s="39"/>
      <c r="V614" s="29">
        <v>41683</v>
      </c>
      <c r="W614" s="19">
        <f t="shared" ca="1" si="151"/>
        <v>-1.6284027550016344E-2</v>
      </c>
      <c r="X614" s="17">
        <f t="shared" si="152"/>
        <v>-1.1993841646713799E-2</v>
      </c>
    </row>
    <row r="615" spans="3:24">
      <c r="C615" s="29">
        <v>41684</v>
      </c>
      <c r="D615" s="19">
        <f ca="1">VLOOKUP(C615,MarketData!$B$7:$C$5000,2)</f>
        <v>1183.82</v>
      </c>
      <c r="E615" s="17">
        <f>VLOOKUP('Beta-GARCH'!C615,MarketData!$E$7:$F$5000,2)</f>
        <v>115.16999800000001</v>
      </c>
      <c r="F615" s="17">
        <f t="shared" ca="1" si="148"/>
        <v>152.10721077247268</v>
      </c>
      <c r="G615" s="17">
        <f t="shared" si="149"/>
        <v>161.82380390118939</v>
      </c>
      <c r="H615" s="18">
        <f t="array" aca="1" ref="H615" ca="1">IF(ROW()-ROW($C$14)&gt;=$C$3,IF($C$8,_xlfn.COVARIANCE.P(OFFSET(E615,-$C$3+1,0):E615/OFFSET(E614,-$C$3+1,0):E614,OFFSET(D615,-$C$3+1,0):D615/OFFSET(D614,-$C$3+1,0):D614)/_xlfn.VAR.P(OFFSET(D615,-$C$3+1,0):D615/OFFSET(D614,-$C$3+1,0):D614),$C$9),"")</f>
        <v>0.46462713500099878</v>
      </c>
      <c r="I615" s="19">
        <f t="array" aca="1" ref="I615" ca="1">IF(ROW()-ROW($C$14)&gt;=$C$3,_xlfn.VAR.P(OFFSET(E615,-$C$3+1,0):E615/OFFSET(E614,-$C$3+1,0):E614),"")</f>
        <v>2.2088867308874411E-4</v>
      </c>
      <c r="J615" s="19">
        <f t="array" aca="1" ref="J615" ca="1">IF(ROW()-ROW($C$14)&gt;=$C$3,_xlfn.VAR.P(OFFSET(D615,-$C$3+1,0):D615/OFFSET(D614,-$C$3+1,0):D614),"")</f>
        <v>2.4086933120211071E-4</v>
      </c>
      <c r="K615" s="19">
        <f t="shared" ca="1" si="150"/>
        <v>0.50665534679128021</v>
      </c>
      <c r="L615" s="46">
        <f t="array" aca="1" ref="L615" ca="1">IF(ROW()-ROW($C$14)&lt;$C$3,"",IF(L614="",_xlfn.VAR.P(OFFSET(E615,-$C$3+1,0):E615/OFFSET(E614,-$C$3+1,0):E614),$C$4*L614+$C$5*(1-$C$4)*(E615/E614-1)^2+(1-$C$4)*(1-$C$5)*$C$6))</f>
        <v>4.0999999999999999E-4</v>
      </c>
      <c r="M615" s="30">
        <f t="array" aca="1" ref="M615" ca="1">IF(ROW()-ROW($C$14)&gt;=$C$3,_xlfn.VAR.P(OFFSET(D615,-$C$3+1,0):D615/OFFSET(D614,-$C$3+1,0):D614)*H615^2,"")</f>
        <v>5.1998479705899392E-5</v>
      </c>
      <c r="N615" s="17">
        <f t="shared" ca="1" si="153"/>
        <v>3.580015202941006E-4</v>
      </c>
      <c r="O615" s="18">
        <f t="shared" ca="1" si="154"/>
        <v>4.4016660868228412E-2</v>
      </c>
      <c r="P615" s="18">
        <f t="shared" ca="1" si="147"/>
        <v>-8.437399768619791E-3</v>
      </c>
      <c r="Q615" s="18">
        <f t="shared" ca="1" si="155"/>
        <v>-2.2720106099554443E-3</v>
      </c>
      <c r="R615" s="39"/>
      <c r="V615" s="29">
        <v>41684</v>
      </c>
      <c r="W615" s="19">
        <f t="shared" ca="1" si="151"/>
        <v>-1.3269541734042489E-2</v>
      </c>
      <c r="X615" s="17">
        <f t="shared" si="152"/>
        <v>-8.437399768619791E-3</v>
      </c>
    </row>
    <row r="616" spans="3:24">
      <c r="C616" s="29">
        <v>41687</v>
      </c>
      <c r="D616" s="19">
        <f ca="1">VLOOKUP(C616,MarketData!$B$7:$C$5000,2)</f>
        <v>1192.05</v>
      </c>
      <c r="E616" s="17">
        <f>VLOOKUP('Beta-GARCH'!C616,MarketData!$E$7:$F$5000,2)</f>
        <v>115.16999800000001</v>
      </c>
      <c r="F616" s="17">
        <f t="shared" ca="1" si="148"/>
        <v>153.16467081256107</v>
      </c>
      <c r="G616" s="17">
        <f t="shared" si="149"/>
        <v>161.82380390118939</v>
      </c>
      <c r="H616" s="18">
        <f t="array" aca="1" ref="H616" ca="1">IF(ROW()-ROW($C$14)&gt;=$C$3,IF($C$8,_xlfn.COVARIANCE.P(OFFSET(E616,-$C$3+1,0):E616/OFFSET(E615,-$C$3+1,0):E615,OFFSET(D616,-$C$3+1,0):D616/OFFSET(D615,-$C$3+1,0):D615)/_xlfn.VAR.P(OFFSET(D616,-$C$3+1,0):D616/OFFSET(D615,-$C$3+1,0):D615),$C$9),"")</f>
        <v>0.46961009816223531</v>
      </c>
      <c r="I616" s="19">
        <f t="array" aca="1" ref="I616" ca="1">IF(ROW()-ROW($C$14)&gt;=$C$3,_xlfn.VAR.P(OFFSET(E616,-$C$3+1,0):E616/OFFSET(E615,-$C$3+1,0):E615),"")</f>
        <v>2.2051035579702597E-4</v>
      </c>
      <c r="J616" s="19">
        <f t="array" aca="1" ref="J616" ca="1">IF(ROW()-ROW($C$14)&gt;=$C$3,_xlfn.VAR.P(OFFSET(D616,-$C$3+1,0):D616/OFFSET(D615,-$C$3+1,0):D615),"")</f>
        <v>2.397502516486017E-4</v>
      </c>
      <c r="K616" s="19">
        <f t="shared" ca="1" si="150"/>
        <v>0.51058436146534458</v>
      </c>
      <c r="L616" s="46">
        <f t="array" aca="1" ref="L616" ca="1">IF(ROW()-ROW($C$14)&lt;$C$3,"",IF(L615="",_xlfn.VAR.P(OFFSET(E616,-$C$3+1,0):E616/OFFSET(E615,-$C$3+1,0):E615),$C$4*L615+$C$5*(1-$C$4)*(E616/E615-1)^2+(1-$C$4)*(1-$C$5)*$C$6))</f>
        <v>4.0999999999999999E-4</v>
      </c>
      <c r="M616" s="30">
        <f t="array" aca="1" ref="M616" ca="1">IF(ROW()-ROW($C$14)&gt;=$C$3,_xlfn.VAR.P(OFFSET(D616,-$C$3+1,0):D616/OFFSET(D615,-$C$3+1,0):D615)*H616^2,"")</f>
        <v>5.2872996716935858E-5</v>
      </c>
      <c r="N616" s="17">
        <f t="shared" ca="1" si="153"/>
        <v>3.5712700328306414E-4</v>
      </c>
      <c r="O616" s="18">
        <f t="shared" ca="1" si="154"/>
        <v>4.3962866606338809E-2</v>
      </c>
      <c r="P616" s="18">
        <f t="shared" ca="1" si="147"/>
        <v>0</v>
      </c>
      <c r="Q616" s="18">
        <f t="shared" ca="1" si="155"/>
        <v>-3.2647624705404556E-3</v>
      </c>
      <c r="R616" s="39"/>
      <c r="V616" s="29">
        <v>41687</v>
      </c>
      <c r="W616" s="19">
        <f t="shared" ca="1" si="151"/>
        <v>6.9520704161105673E-3</v>
      </c>
      <c r="X616" s="17">
        <f t="shared" si="152"/>
        <v>0</v>
      </c>
    </row>
    <row r="617" spans="3:24">
      <c r="C617" s="29">
        <v>41688</v>
      </c>
      <c r="D617" s="19">
        <f ca="1">VLOOKUP(C617,MarketData!$B$7:$C$5000,2)</f>
        <v>1224</v>
      </c>
      <c r="E617" s="17">
        <f>VLOOKUP('Beta-GARCH'!C617,MarketData!$E$7:$F$5000,2)</f>
        <v>116.279999</v>
      </c>
      <c r="F617" s="17">
        <f t="shared" ca="1" si="148"/>
        <v>157.26987716503064</v>
      </c>
      <c r="G617" s="17">
        <f t="shared" si="149"/>
        <v>163.38345126832857</v>
      </c>
      <c r="H617" s="18">
        <f t="array" aca="1" ref="H617" ca="1">IF(ROW()-ROW($C$14)&gt;=$C$3,IF($C$8,_xlfn.COVARIANCE.P(OFFSET(E617,-$C$3+1,0):E617/OFFSET(E616,-$C$3+1,0):E616,OFFSET(D617,-$C$3+1,0):D617/OFFSET(D616,-$C$3+1,0):D616)/_xlfn.VAR.P(OFFSET(D617,-$C$3+1,0):D617/OFFSET(D616,-$C$3+1,0):D616),$C$9),"")</f>
        <v>0.45577605861876375</v>
      </c>
      <c r="I617" s="19">
        <f t="array" aca="1" ref="I617" ca="1">IF(ROW()-ROW($C$14)&gt;=$C$3,_xlfn.VAR.P(OFFSET(E617,-$C$3+1,0):E617/OFFSET(E616,-$C$3+1,0):E616),"")</f>
        <v>2.1473319171741732E-4</v>
      </c>
      <c r="J617" s="19">
        <f t="array" aca="1" ref="J617" ca="1">IF(ROW()-ROW($C$14)&gt;=$C$3,_xlfn.VAR.P(OFFSET(D617,-$C$3+1,0):D617/OFFSET(D616,-$C$3+1,0):D616),"")</f>
        <v>2.3882536549920229E-4</v>
      </c>
      <c r="K617" s="19">
        <f t="shared" ca="1" si="150"/>
        <v>0.50691224265253187</v>
      </c>
      <c r="L617" s="46">
        <f t="array" aca="1" ref="L617" ca="1">IF(ROW()-ROW($C$14)&lt;$C$3,"",IF(L616="",_xlfn.VAR.P(OFFSET(E617,-$C$3+1,0):E617/OFFSET(E616,-$C$3+1,0):E616),$C$4*L616+$C$5*(1-$C$4)*(E617/E616-1)^2+(1-$C$4)*(1-$C$5)*$C$6))</f>
        <v>4.0999999999999999E-4</v>
      </c>
      <c r="M617" s="30">
        <f t="array" aca="1" ref="M617" ca="1">IF(ROW()-ROW($C$14)&gt;=$C$3,_xlfn.VAR.P(OFFSET(D617,-$C$3+1,0):D617/OFFSET(D616,-$C$3+1,0):D616)*H617^2,"")</f>
        <v>4.9611626788884226E-5</v>
      </c>
      <c r="N617" s="17">
        <f t="shared" ca="1" si="153"/>
        <v>3.6038837321111577E-4</v>
      </c>
      <c r="O617" s="18">
        <f t="shared" ca="1" si="154"/>
        <v>4.4163150136714319E-2</v>
      </c>
      <c r="P617" s="18">
        <f t="shared" ca="1" si="147"/>
        <v>9.637935393556285E-3</v>
      </c>
      <c r="Q617" s="18">
        <f t="shared" ca="1" si="155"/>
        <v>-2.5780329574940416E-3</v>
      </c>
      <c r="R617" s="39"/>
      <c r="V617" s="29">
        <v>41688</v>
      </c>
      <c r="W617" s="19">
        <f t="shared" ca="1" si="151"/>
        <v>2.6802567006417588E-2</v>
      </c>
      <c r="X617" s="17">
        <f t="shared" si="152"/>
        <v>9.637935393556285E-3</v>
      </c>
    </row>
    <row r="618" spans="3:24">
      <c r="C618" s="29">
        <v>41689</v>
      </c>
      <c r="D618" s="19">
        <f ca="1">VLOOKUP(C618,MarketData!$B$7:$C$5000,2)</f>
        <v>1218.52</v>
      </c>
      <c r="E618" s="17">
        <f>VLOOKUP('Beta-GARCH'!C618,MarketData!$E$7:$F$5000,2)</f>
        <v>115.220001</v>
      </c>
      <c r="F618" s="17">
        <f t="shared" ca="1" si="148"/>
        <v>156.56576039471659</v>
      </c>
      <c r="G618" s="17">
        <f t="shared" si="149"/>
        <v>161.89406243906373</v>
      </c>
      <c r="H618" s="18">
        <f t="array" aca="1" ref="H618" ca="1">IF(ROW()-ROW($C$14)&gt;=$C$3,IF($C$8,_xlfn.COVARIANCE.P(OFFSET(E618,-$C$3+1,0):E618/OFFSET(E617,-$C$3+1,0):E617,OFFSET(D618,-$C$3+1,0):D618/OFFSET(D617,-$C$3+1,0):D617)/_xlfn.VAR.P(OFFSET(D618,-$C$3+1,0):D618/OFFSET(D617,-$C$3+1,0):D617),$C$9),"")</f>
        <v>0.45643070786328782</v>
      </c>
      <c r="I618" s="19">
        <f t="array" aca="1" ref="I618" ca="1">IF(ROW()-ROW($C$14)&gt;=$C$3,_xlfn.VAR.P(OFFSET(E618,-$C$3+1,0):E618/OFFSET(E617,-$C$3+1,0):E617),"")</f>
        <v>2.1510475645233074E-4</v>
      </c>
      <c r="J618" s="19">
        <f t="array" aca="1" ref="J618" ca="1">IF(ROW()-ROW($C$14)&gt;=$C$3,_xlfn.VAR.P(OFFSET(D618,-$C$3+1,0):D618/OFFSET(D617,-$C$3+1,0):D617),"")</f>
        <v>2.3894432664960777E-4</v>
      </c>
      <c r="K618" s="19">
        <f t="shared" ca="1" si="150"/>
        <v>0.5070158835691122</v>
      </c>
      <c r="L618" s="46">
        <f t="array" aca="1" ref="L618" ca="1">IF(ROW()-ROW($C$14)&lt;$C$3,"",IF(L617="",_xlfn.VAR.P(OFFSET(E618,-$C$3+1,0):E618/OFFSET(E617,-$C$3+1,0):E617),$C$4*L617+$C$5*(1-$C$4)*(E618/E617-1)^2+(1-$C$4)*(1-$C$5)*$C$6))</f>
        <v>4.0999999999999999E-4</v>
      </c>
      <c r="M618" s="30">
        <f t="array" aca="1" ref="M618" ca="1">IF(ROW()-ROW($C$14)&gt;=$C$3,_xlfn.VAR.P(OFFSET(D618,-$C$3+1,0):D618/OFFSET(D617,-$C$3+1,0):D617)*H618^2,"")</f>
        <v>4.9779030495341812E-5</v>
      </c>
      <c r="N618" s="17">
        <f t="shared" ca="1" si="153"/>
        <v>3.6022096950465816E-4</v>
      </c>
      <c r="O618" s="18">
        <f t="shared" ca="1" si="154"/>
        <v>4.4152891851058348E-2</v>
      </c>
      <c r="P618" s="18">
        <f t="shared" ca="1" si="147"/>
        <v>-9.1159099511173292E-3</v>
      </c>
      <c r="Q618" s="18">
        <f t="shared" ca="1" si="155"/>
        <v>-7.0724129910758292E-3</v>
      </c>
      <c r="R618" s="39"/>
      <c r="V618" s="29">
        <v>41689</v>
      </c>
      <c r="W618" s="19">
        <f t="shared" ca="1" si="151"/>
        <v>-4.4771241830064978E-3</v>
      </c>
      <c r="X618" s="17">
        <f t="shared" si="152"/>
        <v>-9.1159099511173292E-3</v>
      </c>
    </row>
    <row r="619" spans="3:24">
      <c r="C619" s="29">
        <v>41690</v>
      </c>
      <c r="D619" s="19">
        <f ca="1">VLOOKUP(C619,MarketData!$B$7:$C$5000,2)</f>
        <v>1194.56</v>
      </c>
      <c r="E619" s="17">
        <f>VLOOKUP('Beta-GARCH'!C619,MarketData!$E$7:$F$5000,2)</f>
        <v>115.33000199999999</v>
      </c>
      <c r="F619" s="17">
        <f t="shared" ca="1" si="148"/>
        <v>153.48717685151877</v>
      </c>
      <c r="G619" s="17">
        <f t="shared" si="149"/>
        <v>162.04862335390314</v>
      </c>
      <c r="H619" s="18">
        <f t="array" aca="1" ref="H619" ca="1">IF(ROW()-ROW($C$14)&gt;=$C$3,IF($C$8,_xlfn.COVARIANCE.P(OFFSET(E619,-$C$3+1,0):E619/OFFSET(E618,-$C$3+1,0):E618,OFFSET(D619,-$C$3+1,0):D619/OFFSET(D618,-$C$3+1,0):D618)/_xlfn.VAR.P(OFFSET(D619,-$C$3+1,0):D619/OFFSET(D618,-$C$3+1,0):D618),$C$9),"")</f>
        <v>0.45777076763831559</v>
      </c>
      <c r="I619" s="19">
        <f t="array" aca="1" ref="I619" ca="1">IF(ROW()-ROW($C$14)&gt;=$C$3,_xlfn.VAR.P(OFFSET(E619,-$C$3+1,0):E619/OFFSET(E618,-$C$3+1,0):E618),"")</f>
        <v>2.14149545009904E-4</v>
      </c>
      <c r="J619" s="19">
        <f t="array" aca="1" ref="J619" ca="1">IF(ROW()-ROW($C$14)&gt;=$C$3,_xlfn.VAR.P(OFFSET(D619,-$C$3+1,0):D619/OFFSET(D618,-$C$3+1,0):D618),"")</f>
        <v>2.3994740425970141E-4</v>
      </c>
      <c r="K619" s="19">
        <f t="shared" ca="1" si="150"/>
        <v>0.51291683779064223</v>
      </c>
      <c r="L619" s="46">
        <f t="array" aca="1" ref="L619" ca="1">IF(ROW()-ROW($C$14)&lt;$C$3,"",IF(L618="",_xlfn.VAR.P(OFFSET(E619,-$C$3+1,0):E619/OFFSET(E618,-$C$3+1,0):E618),$C$4*L618+$C$5*(1-$C$4)*(E619/E618-1)^2+(1-$C$4)*(1-$C$5)*$C$6))</f>
        <v>4.0999999999999999E-4</v>
      </c>
      <c r="M619" s="30">
        <f t="array" aca="1" ref="M619" ca="1">IF(ROW()-ROW($C$14)&gt;=$C$3,_xlfn.VAR.P(OFFSET(D619,-$C$3+1,0):D619/OFFSET(D618,-$C$3+1,0):D618)*H619^2,"")</f>
        <v>5.0281956517257207E-5</v>
      </c>
      <c r="N619" s="17">
        <f t="shared" ca="1" si="153"/>
        <v>3.5971804348274277E-4</v>
      </c>
      <c r="O619" s="18">
        <f t="shared" ca="1" si="154"/>
        <v>4.4122058839927432E-2</v>
      </c>
      <c r="P619" s="18">
        <f t="shared" ca="1" si="147"/>
        <v>9.5470403615083299E-4</v>
      </c>
      <c r="Q619" s="18">
        <f t="shared" ca="1" si="155"/>
        <v>9.9559412687067819E-3</v>
      </c>
      <c r="R619" s="39"/>
      <c r="V619" s="29">
        <v>41690</v>
      </c>
      <c r="W619" s="19">
        <f t="shared" ca="1" si="151"/>
        <v>-1.9663197977874858E-2</v>
      </c>
      <c r="X619" s="17">
        <f t="shared" si="152"/>
        <v>9.5470403615083299E-4</v>
      </c>
    </row>
    <row r="620" spans="3:24">
      <c r="C620" s="29">
        <v>41691</v>
      </c>
      <c r="D620" s="19">
        <f ca="1">VLOOKUP(C620,MarketData!$B$7:$C$5000,2)</f>
        <v>1222.31</v>
      </c>
      <c r="E620" s="17">
        <f>VLOOKUP('Beta-GARCH'!C620,MarketData!$E$7:$F$5000,2)</f>
        <v>116.339996</v>
      </c>
      <c r="F620" s="17">
        <f t="shared" ca="1" si="148"/>
        <v>157.05273166469655</v>
      </c>
      <c r="G620" s="17">
        <f t="shared" si="149"/>
        <v>163.46775224020718</v>
      </c>
      <c r="H620" s="18">
        <f t="array" aca="1" ref="H620" ca="1">IF(ROW()-ROW($C$14)&gt;=$C$3,IF($C$8,_xlfn.COVARIANCE.P(OFFSET(E620,-$C$3+1,0):E620/OFFSET(E619,-$C$3+1,0):E619,OFFSET(D620,-$C$3+1,0):D620/OFFSET(D619,-$C$3+1,0):D619)/_xlfn.VAR.P(OFFSET(D620,-$C$3+1,0):D620/OFFSET(D619,-$C$3+1,0):D619),$C$9),"")</f>
        <v>0.45737348703333364</v>
      </c>
      <c r="I620" s="19">
        <f t="array" aca="1" ref="I620" ca="1">IF(ROW()-ROW($C$14)&gt;=$C$3,_xlfn.VAR.P(OFFSET(E620,-$C$3+1,0):E620/OFFSET(E619,-$C$3+1,0):E619),"")</f>
        <v>2.1438063614236688E-4</v>
      </c>
      <c r="J620" s="19">
        <f t="array" aca="1" ref="J620" ca="1">IF(ROW()-ROW($C$14)&gt;=$C$3,_xlfn.VAR.P(OFFSET(D620,-$C$3+1,0):D620/OFFSET(D619,-$C$3+1,0):D619),"")</f>
        <v>2.4145659367275467E-4</v>
      </c>
      <c r="K620" s="19">
        <f t="shared" ca="1" si="150"/>
        <v>0.51513908253336749</v>
      </c>
      <c r="L620" s="46">
        <f t="array" aca="1" ref="L620" ca="1">IF(ROW()-ROW($C$14)&lt;$C$3,"",IF(L619="",_xlfn.VAR.P(OFFSET(E620,-$C$3+1,0):E620/OFFSET(E619,-$C$3+1,0):E619),$C$4*L619+$C$5*(1-$C$4)*(E620/E619-1)^2+(1-$C$4)*(1-$C$5)*$C$6))</f>
        <v>4.0999999999999999E-4</v>
      </c>
      <c r="M620" s="30">
        <f t="array" aca="1" ref="M620" ca="1">IF(ROW()-ROW($C$14)&gt;=$C$3,_xlfn.VAR.P(OFFSET(D620,-$C$3+1,0):D620/OFFSET(D619,-$C$3+1,0):D619)*H620^2,"")</f>
        <v>5.0510427162221111E-5</v>
      </c>
      <c r="N620" s="17">
        <f t="shared" ca="1" si="153"/>
        <v>3.5948957283777889E-4</v>
      </c>
      <c r="O620" s="18">
        <f t="shared" ca="1" si="154"/>
        <v>4.4108044813422405E-2</v>
      </c>
      <c r="P620" s="18">
        <f t="shared" ca="1" si="147"/>
        <v>8.7574263633500848E-3</v>
      </c>
      <c r="Q620" s="18">
        <f t="shared" ca="1" si="155"/>
        <v>-1.8675018656003749E-3</v>
      </c>
      <c r="R620" s="39"/>
      <c r="V620" s="29">
        <v>41691</v>
      </c>
      <c r="W620" s="19">
        <f t="shared" ca="1" si="151"/>
        <v>2.3230310742030635E-2</v>
      </c>
      <c r="X620" s="17">
        <f t="shared" si="152"/>
        <v>8.7574263633500848E-3</v>
      </c>
    </row>
    <row r="621" spans="3:24">
      <c r="C621" s="29">
        <v>41694</v>
      </c>
      <c r="D621" s="19">
        <f ca="1">VLOOKUP(C621,MarketData!$B$7:$C$5000,2)</f>
        <v>1219.07</v>
      </c>
      <c r="E621" s="17">
        <f>VLOOKUP('Beta-GARCH'!C621,MarketData!$E$7:$F$5000,2)</f>
        <v>116.16999800000001</v>
      </c>
      <c r="F621" s="17">
        <f t="shared" ca="1" si="148"/>
        <v>156.63642904867146</v>
      </c>
      <c r="G621" s="17">
        <f t="shared" si="149"/>
        <v>163.22889035348913</v>
      </c>
      <c r="H621" s="18">
        <f t="array" aca="1" ref="H621" ca="1">IF(ROW()-ROW($C$14)&gt;=$C$3,IF($C$8,_xlfn.COVARIANCE.P(OFFSET(E621,-$C$3+1,0):E621/OFFSET(E620,-$C$3+1,0):E620,OFFSET(D621,-$C$3+1,0):D621/OFFSET(D620,-$C$3+1,0):D620)/_xlfn.VAR.P(OFFSET(D621,-$C$3+1,0):D621/OFFSET(D620,-$C$3+1,0):D620),$C$9),"")</f>
        <v>0.45727736252313828</v>
      </c>
      <c r="I621" s="19">
        <f t="array" aca="1" ref="I621" ca="1">IF(ROW()-ROW($C$14)&gt;=$C$3,_xlfn.VAR.P(OFFSET(E621,-$C$3+1,0):E621/OFFSET(E620,-$C$3+1,0):E620),"")</f>
        <v>2.1423160554308576E-4</v>
      </c>
      <c r="J621" s="19">
        <f t="array" aca="1" ref="J621" ca="1">IF(ROW()-ROW($C$14)&gt;=$C$3,_xlfn.VAR.P(OFFSET(D621,-$C$3+1,0):D621/OFFSET(D620,-$C$3+1,0):D620),"")</f>
        <v>2.4084924317446425E-4</v>
      </c>
      <c r="K621" s="19">
        <f t="shared" ca="1" si="150"/>
        <v>0.51409271010837332</v>
      </c>
      <c r="L621" s="46">
        <f t="array" aca="1" ref="L621" ca="1">IF(ROW()-ROW($C$14)&lt;$C$3,"",IF(L620="",_xlfn.VAR.P(OFFSET(E621,-$C$3+1,0):E621/OFFSET(E620,-$C$3+1,0):E620),$C$4*L620+$C$5*(1-$C$4)*(E621/E620-1)^2+(1-$C$4)*(1-$C$5)*$C$6))</f>
        <v>4.0999999999999999E-4</v>
      </c>
      <c r="M621" s="30">
        <f t="array" aca="1" ref="M621" ca="1">IF(ROW()-ROW($C$14)&gt;=$C$3,_xlfn.VAR.P(OFFSET(D621,-$C$3+1,0):D621/OFFSET(D620,-$C$3+1,0):D620)*H621^2,"")</f>
        <v>5.0362199650426044E-5</v>
      </c>
      <c r="N621" s="17">
        <f t="shared" ca="1" si="153"/>
        <v>3.5963780034957394E-4</v>
      </c>
      <c r="O621" s="18">
        <f t="shared" ca="1" si="154"/>
        <v>4.411713736076369E-2</v>
      </c>
      <c r="P621" s="18">
        <f t="shared" ca="1" si="147"/>
        <v>-1.4612171724673884E-3</v>
      </c>
      <c r="Q621" s="18">
        <f t="shared" ca="1" si="155"/>
        <v>-2.4910350688750081E-4</v>
      </c>
      <c r="R621" s="39"/>
      <c r="V621" s="29">
        <v>41694</v>
      </c>
      <c r="W621" s="19">
        <f t="shared" ca="1" si="151"/>
        <v>-2.6507187211100014E-3</v>
      </c>
      <c r="X621" s="17">
        <f t="shared" si="152"/>
        <v>-1.4612171724673884E-3</v>
      </c>
    </row>
    <row r="622" spans="3:24">
      <c r="C622" s="29">
        <v>41695</v>
      </c>
      <c r="D622" s="19">
        <f ca="1">VLOOKUP(C622,MarketData!$B$7:$C$5000,2)</f>
        <v>1233.6600000000001</v>
      </c>
      <c r="E622" s="17">
        <f>VLOOKUP('Beta-GARCH'!C622,MarketData!$E$7:$F$5000,2)</f>
        <v>116.470001</v>
      </c>
      <c r="F622" s="17">
        <f t="shared" ca="1" si="148"/>
        <v>158.51107570540171</v>
      </c>
      <c r="G622" s="17">
        <f t="shared" si="149"/>
        <v>163.65042050443842</v>
      </c>
      <c r="H622" s="18">
        <f t="array" aca="1" ref="H622" ca="1">IF(ROW()-ROW($C$14)&gt;=$C$3,IF($C$8,_xlfn.COVARIANCE.P(OFFSET(E622,-$C$3+1,0):E622/OFFSET(E621,-$C$3+1,0):E621,OFFSET(D622,-$C$3+1,0):D622/OFFSET(D621,-$C$3+1,0):D621)/_xlfn.VAR.P(OFFSET(D622,-$C$3+1,0):D622/OFFSET(D621,-$C$3+1,0):D621),$C$9),"")</f>
        <v>0.45597309447671314</v>
      </c>
      <c r="I622" s="19">
        <f t="array" aca="1" ref="I622" ca="1">IF(ROW()-ROW($C$14)&gt;=$C$3,_xlfn.VAR.P(OFFSET(E622,-$C$3+1,0):E622/OFFSET(E621,-$C$3+1,0):E621),"")</f>
        <v>2.1327713846855886E-4</v>
      </c>
      <c r="J622" s="19">
        <f t="array" aca="1" ref="J622" ca="1">IF(ROW()-ROW($C$14)&gt;=$C$3,_xlfn.VAR.P(OFFSET(D622,-$C$3+1,0):D622/OFFSET(D621,-$C$3+1,0):D621),"")</f>
        <v>2.4127266157702803E-4</v>
      </c>
      <c r="K622" s="19">
        <f t="shared" ca="1" si="150"/>
        <v>0.51582576033168404</v>
      </c>
      <c r="L622" s="46">
        <f t="array" aca="1" ref="L622" ca="1">IF(ROW()-ROW($C$14)&lt;$C$3,"",IF(L621="",_xlfn.VAR.P(OFFSET(E622,-$C$3+1,0):E622/OFFSET(E621,-$C$3+1,0):E621),$C$4*L621+$C$5*(1-$C$4)*(E622/E621-1)^2+(1-$C$4)*(1-$C$5)*$C$6))</f>
        <v>4.0999999999999999E-4</v>
      </c>
      <c r="M622" s="30">
        <f t="array" aca="1" ref="M622" ca="1">IF(ROW()-ROW($C$14)&gt;=$C$3,_xlfn.VAR.P(OFFSET(D622,-$C$3+1,0):D622/OFFSET(D621,-$C$3+1,0):D621)*H622^2,"")</f>
        <v>5.0163352023040248E-5</v>
      </c>
      <c r="N622" s="17">
        <f t="shared" ca="1" si="153"/>
        <v>3.5983664797695973E-4</v>
      </c>
      <c r="O622" s="18">
        <f t="shared" ca="1" si="154"/>
        <v>4.4129332096415973E-2</v>
      </c>
      <c r="P622" s="18">
        <f t="shared" ca="1" si="147"/>
        <v>2.5824481808116584E-3</v>
      </c>
      <c r="Q622" s="18">
        <f t="shared" ca="1" si="155"/>
        <v>-2.8747014893592913E-3</v>
      </c>
      <c r="R622" s="39"/>
      <c r="V622" s="29">
        <v>41695</v>
      </c>
      <c r="W622" s="19">
        <f t="shared" ca="1" si="151"/>
        <v>1.196813964743626E-2</v>
      </c>
      <c r="X622" s="17">
        <f t="shared" si="152"/>
        <v>2.5824481808116584E-3</v>
      </c>
    </row>
    <row r="623" spans="3:24">
      <c r="C623" s="29">
        <v>41696</v>
      </c>
      <c r="D623" s="19">
        <f ca="1">VLOOKUP(C623,MarketData!$B$7:$C$5000,2)</f>
        <v>1225.3499999999999</v>
      </c>
      <c r="E623" s="17">
        <f>VLOOKUP('Beta-GARCH'!C623,MarketData!$E$7:$F$5000,2)</f>
        <v>115.58000199999999</v>
      </c>
      <c r="F623" s="17">
        <f t="shared" ca="1" si="148"/>
        <v>157.44333658837439</v>
      </c>
      <c r="G623" s="17">
        <f t="shared" si="149"/>
        <v>162.39989496697808</v>
      </c>
      <c r="H623" s="18">
        <f t="array" aca="1" ref="H623" ca="1">IF(ROW()-ROW($C$14)&gt;=$C$3,IF($C$8,_xlfn.COVARIANCE.P(OFFSET(E623,-$C$3+1,0):E623/OFFSET(E622,-$C$3+1,0):E622,OFFSET(D623,-$C$3+1,0):D623/OFFSET(D622,-$C$3+1,0):D622)/_xlfn.VAR.P(OFFSET(D623,-$C$3+1,0):D623/OFFSET(D622,-$C$3+1,0):D622),$C$9),"")</f>
        <v>0.45786369896559542</v>
      </c>
      <c r="I623" s="19">
        <f t="array" aca="1" ref="I623" ca="1">IF(ROW()-ROW($C$14)&gt;=$C$3,_xlfn.VAR.P(OFFSET(E623,-$C$3+1,0):E623/OFFSET(E622,-$C$3+1,0):E622),"")</f>
        <v>2.1354240360196863E-4</v>
      </c>
      <c r="J623" s="19">
        <f t="array" aca="1" ref="J623" ca="1">IF(ROW()-ROW($C$14)&gt;=$C$3,_xlfn.VAR.P(OFFSET(D623,-$C$3+1,0):D623/OFFSET(D622,-$C$3+1,0):D622),"")</f>
        <v>2.4071820818430392E-4</v>
      </c>
      <c r="K623" s="19">
        <f t="shared" ca="1" si="150"/>
        <v>0.51613228730473837</v>
      </c>
      <c r="L623" s="46">
        <f t="array" aca="1" ref="L623" ca="1">IF(ROW()-ROW($C$14)&lt;$C$3,"",IF(L622="",_xlfn.VAR.P(OFFSET(E623,-$C$3+1,0):E623/OFFSET(E622,-$C$3+1,0):E622),$C$4*L622+$C$5*(1-$C$4)*(E623/E622-1)^2+(1-$C$4)*(1-$C$5)*$C$6))</f>
        <v>4.0999999999999999E-4</v>
      </c>
      <c r="M623" s="30">
        <f t="array" aca="1" ref="M623" ca="1">IF(ROW()-ROW($C$14)&gt;=$C$3,_xlfn.VAR.P(OFFSET(D623,-$C$3+1,0):D623/OFFSET(D622,-$C$3+1,0):D622)*H623^2,"")</f>
        <v>5.0463964604678062E-5</v>
      </c>
      <c r="N623" s="17">
        <f t="shared" ca="1" si="153"/>
        <v>3.5953603539532191E-4</v>
      </c>
      <c r="O623" s="18">
        <f t="shared" ca="1" si="154"/>
        <v>4.4110895113557813E-2</v>
      </c>
      <c r="P623" s="18">
        <f t="shared" ca="1" si="147"/>
        <v>-7.6414440830991914E-3</v>
      </c>
      <c r="Q623" s="18">
        <f t="shared" ca="1" si="155"/>
        <v>-4.5572496223853943E-3</v>
      </c>
      <c r="R623" s="39"/>
      <c r="V623" s="29">
        <v>41696</v>
      </c>
      <c r="W623" s="19">
        <f t="shared" ca="1" si="151"/>
        <v>-6.7360536938866344E-3</v>
      </c>
      <c r="X623" s="17">
        <f t="shared" si="152"/>
        <v>-7.6414440830991914E-3</v>
      </c>
    </row>
    <row r="624" spans="3:24">
      <c r="C624" s="29">
        <v>41697</v>
      </c>
      <c r="D624" s="19">
        <f ca="1">VLOOKUP(C624,MarketData!$B$7:$C$5000,2)</f>
        <v>1217.3499999999999</v>
      </c>
      <c r="E624" s="17">
        <f>VLOOKUP('Beta-GARCH'!C624,MarketData!$E$7:$F$5000,2)</f>
        <v>116.019997</v>
      </c>
      <c r="F624" s="17">
        <f t="shared" ca="1" si="148"/>
        <v>156.4154288944853</v>
      </c>
      <c r="G624" s="17">
        <f t="shared" si="149"/>
        <v>163.01812598055773</v>
      </c>
      <c r="H624" s="18">
        <f t="array" aca="1" ref="H624" ca="1">IF(ROW()-ROW($C$14)&gt;=$C$3,IF($C$8,_xlfn.COVARIANCE.P(OFFSET(E624,-$C$3+1,0):E624/OFFSET(E623,-$C$3+1,0):E623,OFFSET(D624,-$C$3+1,0):D624/OFFSET(D623,-$C$3+1,0):D623)/_xlfn.VAR.P(OFFSET(D624,-$C$3+1,0):D624/OFFSET(D623,-$C$3+1,0):D623),$C$9),"")</f>
        <v>0.46037510034757906</v>
      </c>
      <c r="I624" s="19">
        <f t="array" aca="1" ref="I624" ca="1">IF(ROW()-ROW($C$14)&gt;=$C$3,_xlfn.VAR.P(OFFSET(E624,-$C$3+1,0):E624/OFFSET(E623,-$C$3+1,0):E623),"")</f>
        <v>2.1358218843414034E-4</v>
      </c>
      <c r="J624" s="19">
        <f t="array" aca="1" ref="J624" ca="1">IF(ROW()-ROW($C$14)&gt;=$C$3,_xlfn.VAR.P(OFFSET(D624,-$C$3+1,0):D624/OFFSET(D623,-$C$3+1,0):D623),"")</f>
        <v>2.3929630505395153E-4</v>
      </c>
      <c r="K624" s="19">
        <f t="shared" ca="1" si="150"/>
        <v>0.51580172138740099</v>
      </c>
      <c r="L624" s="46">
        <f t="array" aca="1" ref="L624" ca="1">IF(ROW()-ROW($C$14)&lt;$C$3,"",IF(L623="",_xlfn.VAR.P(OFFSET(E624,-$C$3+1,0):E624/OFFSET(E623,-$C$3+1,0):E623),$C$4*L623+$C$5*(1-$C$4)*(E624/E623-1)^2+(1-$C$4)*(1-$C$5)*$C$6))</f>
        <v>4.0999999999999999E-4</v>
      </c>
      <c r="M624" s="30">
        <f t="array" aca="1" ref="M624" ca="1">IF(ROW()-ROW($C$14)&gt;=$C$3,_xlfn.VAR.P(OFFSET(D624,-$C$3+1,0):D624/OFFSET(D623,-$C$3+1,0):D623)*H624^2,"")</f>
        <v>5.0717711135495165E-5</v>
      </c>
      <c r="N624" s="17">
        <f t="shared" ca="1" si="153"/>
        <v>3.5928228886450485E-4</v>
      </c>
      <c r="O624" s="18">
        <f t="shared" ca="1" si="154"/>
        <v>4.4095326490255979E-2</v>
      </c>
      <c r="P624" s="18">
        <f t="shared" ca="1" si="147"/>
        <v>3.8068436787188631E-3</v>
      </c>
      <c r="Q624" s="18">
        <f t="shared" ca="1" si="155"/>
        <v>6.8125161827222985E-3</v>
      </c>
      <c r="R624" s="39"/>
      <c r="V624" s="29">
        <v>41697</v>
      </c>
      <c r="W624" s="19">
        <f t="shared" ca="1" si="151"/>
        <v>-6.5287468886440214E-3</v>
      </c>
      <c r="X624" s="17">
        <f t="shared" si="152"/>
        <v>3.8068436787188631E-3</v>
      </c>
    </row>
    <row r="625" spans="3:24">
      <c r="C625" s="29">
        <v>41698</v>
      </c>
      <c r="D625" s="19">
        <f ca="1">VLOOKUP(C625,MarketData!$B$7:$C$5000,2)</f>
        <v>1211.6600000000001</v>
      </c>
      <c r="E625" s="17">
        <f>VLOOKUP('Beta-GARCH'!C625,MarketData!$E$7:$F$5000,2)</f>
        <v>115.300003</v>
      </c>
      <c r="F625" s="17">
        <f t="shared" ca="1" si="148"/>
        <v>155.68432954720669</v>
      </c>
      <c r="G625" s="17">
        <f t="shared" si="149"/>
        <v>162.0064721654206</v>
      </c>
      <c r="H625" s="18">
        <f t="array" aca="1" ref="H625" ca="1">IF(ROW()-ROW($C$14)&gt;=$C$3,IF($C$8,_xlfn.COVARIANCE.P(OFFSET(E625,-$C$3+1,0):E625/OFFSET(E624,-$C$3+1,0):E624,OFFSET(D625,-$C$3+1,0):D625/OFFSET(D624,-$C$3+1,0):D624)/_xlfn.VAR.P(OFFSET(D625,-$C$3+1,0):D625/OFFSET(D624,-$C$3+1,0):D624),$C$9),"")</f>
        <v>0.46076709014739237</v>
      </c>
      <c r="I625" s="19">
        <f t="array" aca="1" ref="I625" ca="1">IF(ROW()-ROW($C$14)&gt;=$C$3,_xlfn.VAR.P(OFFSET(E625,-$C$3+1,0):E625/OFFSET(E624,-$C$3+1,0):E624),"")</f>
        <v>2.1375772315246447E-4</v>
      </c>
      <c r="J625" s="19">
        <f t="array" aca="1" ref="J625" ca="1">IF(ROW()-ROW($C$14)&gt;=$C$3,_xlfn.VAR.P(OFFSET(D625,-$C$3+1,0):D625/OFFSET(D624,-$C$3+1,0):D624),"")</f>
        <v>2.3942588142059299E-4</v>
      </c>
      <c r="K625" s="19">
        <f t="shared" ca="1" si="150"/>
        <v>0.51609628443438693</v>
      </c>
      <c r="L625" s="46">
        <f t="array" aca="1" ref="L625" ca="1">IF(ROW()-ROW($C$14)&lt;$C$3,"",IF(L624="",_xlfn.VAR.P(OFFSET(E625,-$C$3+1,0):E625/OFFSET(E624,-$C$3+1,0):E624),$C$4*L624+$C$5*(1-$C$4)*(E625/E624-1)^2+(1-$C$4)*(1-$C$5)*$C$6))</f>
        <v>4.0999999999999999E-4</v>
      </c>
      <c r="M625" s="30">
        <f t="array" aca="1" ref="M625" ca="1">IF(ROW()-ROW($C$14)&gt;=$C$3,_xlfn.VAR.P(OFFSET(D625,-$C$3+1,0):D625/OFFSET(D624,-$C$3+1,0):D624)*H625^2,"")</f>
        <v>5.0831625729216043E-5</v>
      </c>
      <c r="N625" s="17">
        <f t="shared" ca="1" si="153"/>
        <v>3.5916837427078395E-4</v>
      </c>
      <c r="O625" s="18">
        <f t="shared" ca="1" si="154"/>
        <v>4.408833547013196E-2</v>
      </c>
      <c r="P625" s="18">
        <f t="shared" ca="1" si="147"/>
        <v>-6.2057750268688094E-3</v>
      </c>
      <c r="Q625" s="18">
        <f t="shared" ca="1" si="155"/>
        <v>-4.0521094886599215E-3</v>
      </c>
      <c r="R625" s="39"/>
      <c r="V625" s="29">
        <v>41698</v>
      </c>
      <c r="W625" s="19">
        <f t="shared" ca="1" si="151"/>
        <v>-4.6740871565283948E-3</v>
      </c>
      <c r="X625" s="17">
        <f t="shared" si="152"/>
        <v>-6.2057750268688094E-3</v>
      </c>
    </row>
    <row r="626" spans="3:24">
      <c r="C626" s="29">
        <v>41701</v>
      </c>
      <c r="D626" s="19">
        <f ca="1">VLOOKUP(C626,MarketData!$B$7:$C$5000,2)</f>
        <v>1196.76</v>
      </c>
      <c r="E626" s="17">
        <f>VLOOKUP('Beta-GARCH'!C626,MarketData!$E$7:$F$5000,2)</f>
        <v>113.599998</v>
      </c>
      <c r="F626" s="17">
        <f t="shared" ca="1" si="148"/>
        <v>153.76985146733824</v>
      </c>
      <c r="G626" s="17">
        <f t="shared" si="149"/>
        <v>159.61781817107877</v>
      </c>
      <c r="H626" s="18">
        <f t="array" aca="1" ref="H626" ca="1">IF(ROW()-ROW($C$14)&gt;=$C$3,IF($C$8,_xlfn.COVARIANCE.P(OFFSET(E626,-$C$3+1,0):E626/OFFSET(E625,-$C$3+1,0):E625,OFFSET(D626,-$C$3+1,0):D626/OFFSET(D625,-$C$3+1,0):D625)/_xlfn.VAR.P(OFFSET(D626,-$C$3+1,0):D626/OFFSET(D625,-$C$3+1,0):D625),$C$9),"")</f>
        <v>0.46344620938553555</v>
      </c>
      <c r="I626" s="19">
        <f t="array" aca="1" ref="I626" ca="1">IF(ROW()-ROW($C$14)&gt;=$C$3,_xlfn.VAR.P(OFFSET(E626,-$C$3+1,0):E626/OFFSET(E625,-$C$3+1,0):E625),"")</f>
        <v>2.1468489972751361E-4</v>
      </c>
      <c r="J626" s="19">
        <f t="array" aca="1" ref="J626" ca="1">IF(ROW()-ROW($C$14)&gt;=$C$3,_xlfn.VAR.P(OFFSET(D626,-$C$3+1,0):D626/OFFSET(D625,-$C$3+1,0):D625),"")</f>
        <v>2.3976877324019086E-4</v>
      </c>
      <c r="K626" s="19">
        <f t="shared" ca="1" si="150"/>
        <v>0.51759545840543142</v>
      </c>
      <c r="L626" s="46">
        <f t="array" aca="1" ref="L626" ca="1">IF(ROW()-ROW($C$14)&lt;$C$3,"",IF(L625="",_xlfn.VAR.P(OFFSET(E626,-$C$3+1,0):E626/OFFSET(E625,-$C$3+1,0):E625),$C$4*L625+$C$5*(1-$C$4)*(E626/E625-1)^2+(1-$C$4)*(1-$C$5)*$C$6))</f>
        <v>4.0999999999999999E-4</v>
      </c>
      <c r="M626" s="30">
        <f t="array" aca="1" ref="M626" ca="1">IF(ROW()-ROW($C$14)&gt;=$C$3,_xlfn.VAR.P(OFFSET(D626,-$C$3+1,0):D626/OFFSET(D625,-$C$3+1,0):D625)*H626^2,"")</f>
        <v>5.1498109922646086E-5</v>
      </c>
      <c r="N626" s="17">
        <f t="shared" ca="1" si="153"/>
        <v>3.5850189007735389E-4</v>
      </c>
      <c r="O626" s="18">
        <f t="shared" ca="1" si="154"/>
        <v>4.4047410621194147E-2</v>
      </c>
      <c r="P626" s="18">
        <f t="shared" ca="1" si="147"/>
        <v>-1.4744188688355919E-2</v>
      </c>
      <c r="Q626" s="18">
        <f t="shared" ca="1" si="155"/>
        <v>-9.0451076591525729E-3</v>
      </c>
      <c r="R626" s="39"/>
      <c r="V626" s="29">
        <v>41701</v>
      </c>
      <c r="W626" s="19">
        <f t="shared" ca="1" si="151"/>
        <v>-1.2297179076638742E-2</v>
      </c>
      <c r="X626" s="17">
        <f t="shared" si="152"/>
        <v>-1.4744188688355919E-2</v>
      </c>
    </row>
    <row r="627" spans="3:24">
      <c r="C627" s="29">
        <v>41702</v>
      </c>
      <c r="D627" s="19">
        <f ca="1">VLOOKUP(C627,MarketData!$B$7:$C$5000,2)</f>
        <v>1204.1099999999999</v>
      </c>
      <c r="E627" s="17">
        <f>VLOOKUP('Beta-GARCH'!C627,MarketData!$E$7:$F$5000,2)</f>
        <v>115.209999</v>
      </c>
      <c r="F627" s="17">
        <f t="shared" ca="1" si="148"/>
        <v>154.71424166109884</v>
      </c>
      <c r="G627" s="17">
        <f t="shared" si="149"/>
        <v>161.88000876436783</v>
      </c>
      <c r="H627" s="18">
        <f t="array" aca="1" ref="H627" ca="1">IF(ROW()-ROW($C$14)&gt;=$C$3,IF($C$8,_xlfn.COVARIANCE.P(OFFSET(E627,-$C$3+1,0):E627/OFFSET(E626,-$C$3+1,0):E626,OFFSET(D627,-$C$3+1,0):D627/OFFSET(D626,-$C$3+1,0):D626)/_xlfn.VAR.P(OFFSET(D627,-$C$3+1,0):D627/OFFSET(D626,-$C$3+1,0):D626),$C$9),"")</f>
        <v>0.4625033135617509</v>
      </c>
      <c r="I627" s="19">
        <f t="array" aca="1" ref="I627" ca="1">IF(ROW()-ROW($C$14)&gt;=$C$3,_xlfn.VAR.P(OFFSET(E627,-$C$3+1,0):E627/OFFSET(E626,-$C$3+1,0):E626),"")</f>
        <v>2.1451545745767884E-4</v>
      </c>
      <c r="J627" s="19">
        <f t="array" aca="1" ref="J627" ca="1">IF(ROW()-ROW($C$14)&gt;=$C$3,_xlfn.VAR.P(OFFSET(D627,-$C$3+1,0):D627/OFFSET(D626,-$C$3+1,0):D626),"")</f>
        <v>2.3929315088110144E-4</v>
      </c>
      <c r="K627" s="19">
        <f t="shared" ca="1" si="150"/>
        <v>0.51592494315695625</v>
      </c>
      <c r="L627" s="46">
        <f t="array" aca="1" ref="L627" ca="1">IF(ROW()-ROW($C$14)&lt;$C$3,"",IF(L626="",_xlfn.VAR.P(OFFSET(E627,-$C$3+1,0):E627/OFFSET(E626,-$C$3+1,0):E626),$C$4*L626+$C$5*(1-$C$4)*(E627/E626-1)^2+(1-$C$4)*(1-$C$5)*$C$6))</f>
        <v>4.0999999999999999E-4</v>
      </c>
      <c r="M627" s="30">
        <f t="array" aca="1" ref="M627" ca="1">IF(ROW()-ROW($C$14)&gt;=$C$3,_xlfn.VAR.P(OFFSET(D627,-$C$3+1,0):D627/OFFSET(D626,-$C$3+1,0):D626)*H627^2,"")</f>
        <v>5.118703400247258E-5</v>
      </c>
      <c r="N627" s="17">
        <f t="shared" ca="1" si="153"/>
        <v>3.5881296599752743E-4</v>
      </c>
      <c r="O627" s="18">
        <f t="shared" ca="1" si="154"/>
        <v>4.4066516681853907E-2</v>
      </c>
      <c r="P627" s="18">
        <f t="shared" ca="1" si="147"/>
        <v>1.417254426360115E-2</v>
      </c>
      <c r="Q627" s="18">
        <f t="shared" ca="1" si="155"/>
        <v>1.1332042112226753E-2</v>
      </c>
      <c r="R627" s="39"/>
      <c r="V627" s="29">
        <v>41702</v>
      </c>
      <c r="W627" s="19">
        <f t="shared" ca="1" si="151"/>
        <v>6.1415822721346824E-3</v>
      </c>
      <c r="X627" s="17">
        <f t="shared" si="152"/>
        <v>1.417254426360115E-2</v>
      </c>
    </row>
    <row r="628" spans="3:24">
      <c r="C628" s="29">
        <v>41703</v>
      </c>
      <c r="D628" s="19">
        <f ca="1">VLOOKUP(C628,MarketData!$B$7:$C$5000,2)</f>
        <v>1212.9000000000001</v>
      </c>
      <c r="E628" s="17">
        <f>VLOOKUP('Beta-GARCH'!C628,MarketData!$E$7:$F$5000,2)</f>
        <v>113.260002</v>
      </c>
      <c r="F628" s="17">
        <f t="shared" ca="1" si="148"/>
        <v>155.8436552397595</v>
      </c>
      <c r="G628" s="17">
        <f t="shared" si="149"/>
        <v>159.14009439764268</v>
      </c>
      <c r="H628" s="18">
        <f t="array" aca="1" ref="H628" ca="1">IF(ROW()-ROW($C$14)&gt;=$C$3,IF($C$8,_xlfn.COVARIANCE.P(OFFSET(E628,-$C$3+1,0):E628/OFFSET(E627,-$C$3+1,0):E627,OFFSET(D628,-$C$3+1,0):D628/OFFSET(D627,-$C$3+1,0):D627)/_xlfn.VAR.P(OFFSET(D628,-$C$3+1,0):D628/OFFSET(D627,-$C$3+1,0):D627),$C$9),"")</f>
        <v>0.46045507597718321</v>
      </c>
      <c r="I628" s="19">
        <f t="array" aca="1" ref="I628" ca="1">IF(ROW()-ROW($C$14)&gt;=$C$3,_xlfn.VAR.P(OFFSET(E628,-$C$3+1,0):E628/OFFSET(E627,-$C$3+1,0):E627),"")</f>
        <v>2.1518675759124245E-4</v>
      </c>
      <c r="J628" s="19">
        <f t="array" aca="1" ref="J628" ca="1">IF(ROW()-ROW($C$14)&gt;=$C$3,_xlfn.VAR.P(OFFSET(D628,-$C$3+1,0):D628/OFFSET(D627,-$C$3+1,0):D627),"")</f>
        <v>2.3944903375627949E-4</v>
      </c>
      <c r="K628" s="19">
        <f t="shared" ca="1" si="150"/>
        <v>0.51237131998775876</v>
      </c>
      <c r="L628" s="46">
        <f t="array" aca="1" ref="L628" ca="1">IF(ROW()-ROW($C$14)&lt;$C$3,"",IF(L627="",_xlfn.VAR.P(OFFSET(E628,-$C$3+1,0):E628/OFFSET(E627,-$C$3+1,0):E627),$C$4*L627+$C$5*(1-$C$4)*(E628/E627-1)^2+(1-$C$4)*(1-$C$5)*$C$6))</f>
        <v>4.0999999999999999E-4</v>
      </c>
      <c r="M628" s="30">
        <f t="array" aca="1" ref="M628" ca="1">IF(ROW()-ROW($C$14)&gt;=$C$3,_xlfn.VAR.P(OFFSET(D628,-$C$3+1,0):D628/OFFSET(D627,-$C$3+1,0):D627)*H628^2,"")</f>
        <v>5.0767715234102091E-5</v>
      </c>
      <c r="N628" s="17">
        <f t="shared" ca="1" si="153"/>
        <v>3.5923228476589789E-4</v>
      </c>
      <c r="O628" s="18">
        <f t="shared" ca="1" si="154"/>
        <v>4.4092257839438084E-2</v>
      </c>
      <c r="P628" s="18">
        <f t="shared" ca="1" si="147"/>
        <v>-1.6925588203502984E-2</v>
      </c>
      <c r="Q628" s="18">
        <f t="shared" ca="1" si="155"/>
        <v>-2.0286909110928023E-2</v>
      </c>
      <c r="R628" s="39"/>
      <c r="V628" s="29">
        <v>41703</v>
      </c>
      <c r="W628" s="19">
        <f t="shared" ca="1" si="151"/>
        <v>7.2999975085334956E-3</v>
      </c>
      <c r="X628" s="17">
        <f t="shared" si="152"/>
        <v>-1.6925588203502984E-2</v>
      </c>
    </row>
    <row r="629" spans="3:24">
      <c r="C629" s="29">
        <v>41704</v>
      </c>
      <c r="D629" s="19">
        <f ca="1">VLOOKUP(C629,MarketData!$B$7:$C$5000,2)</f>
        <v>1228.3599999999999</v>
      </c>
      <c r="E629" s="17">
        <f>VLOOKUP('Beta-GARCH'!C629,MarketData!$E$7:$F$5000,2)</f>
        <v>114.650002</v>
      </c>
      <c r="F629" s="17">
        <f t="shared" ca="1" si="148"/>
        <v>157.83008685820013</v>
      </c>
      <c r="G629" s="17">
        <f t="shared" si="149"/>
        <v>161.09316456633934</v>
      </c>
      <c r="H629" s="18">
        <f t="array" aca="1" ref="H629" ca="1">IF(ROW()-ROW($C$14)&gt;=$C$3,IF($C$8,_xlfn.COVARIANCE.P(OFFSET(E629,-$C$3+1,0):E629/OFFSET(E628,-$C$3+1,0):E628,OFFSET(D629,-$C$3+1,0):D629/OFFSET(D628,-$C$3+1,0):D628)/_xlfn.VAR.P(OFFSET(D629,-$C$3+1,0):D629/OFFSET(D628,-$C$3+1,0):D628),$C$9),"")</f>
        <v>0.47200192767020599</v>
      </c>
      <c r="I629" s="19">
        <f t="array" aca="1" ref="I629" ca="1">IF(ROW()-ROW($C$14)&gt;=$C$3,_xlfn.VAR.P(OFFSET(E629,-$C$3+1,0):E629/OFFSET(E628,-$C$3+1,0):E628),"")</f>
        <v>2.1236271188513438E-4</v>
      </c>
      <c r="J629" s="19">
        <f t="array" aca="1" ref="J629" ca="1">IF(ROW()-ROW($C$14)&gt;=$C$3,_xlfn.VAR.P(OFFSET(D629,-$C$3+1,0):D629/OFFSET(D628,-$C$3+1,0):D628),"")</f>
        <v>2.3886782232135229E-4</v>
      </c>
      <c r="K629" s="19">
        <f t="shared" ca="1" si="150"/>
        <v>0.53091275579041475</v>
      </c>
      <c r="L629" s="46">
        <f t="array" aca="1" ref="L629" ca="1">IF(ROW()-ROW($C$14)&lt;$C$3,"",IF(L628="",_xlfn.VAR.P(OFFSET(E629,-$C$3+1,0):E629/OFFSET(E628,-$C$3+1,0):E628),$C$4*L628+$C$5*(1-$C$4)*(E629/E628-1)^2+(1-$C$4)*(1-$C$5)*$C$6))</f>
        <v>4.0999999999999999E-4</v>
      </c>
      <c r="M629" s="30">
        <f t="array" aca="1" ref="M629" ca="1">IF(ROW()-ROW($C$14)&gt;=$C$3,_xlfn.VAR.P(OFFSET(D629,-$C$3+1,0):D629/OFFSET(D628,-$C$3+1,0):D628)*H629^2,"")</f>
        <v>5.3216363601642501E-5</v>
      </c>
      <c r="N629" s="17">
        <f t="shared" ca="1" si="153"/>
        <v>3.5678363639835746E-4</v>
      </c>
      <c r="O629" s="18">
        <f t="shared" ca="1" si="154"/>
        <v>4.3941727036105292E-2</v>
      </c>
      <c r="P629" s="18">
        <f t="shared" ca="1" si="147"/>
        <v>1.2272646790170372E-2</v>
      </c>
      <c r="Q629" s="18">
        <f t="shared" ca="1" si="155"/>
        <v>6.2563636656082951E-3</v>
      </c>
      <c r="R629" s="39"/>
      <c r="V629" s="29">
        <v>41704</v>
      </c>
      <c r="W629" s="19">
        <f t="shared" ca="1" si="151"/>
        <v>1.2746310495506563E-2</v>
      </c>
      <c r="X629" s="17">
        <f t="shared" si="152"/>
        <v>1.2272646790170372E-2</v>
      </c>
    </row>
    <row r="630" spans="3:24">
      <c r="C630" s="29">
        <v>41705</v>
      </c>
      <c r="D630" s="19">
        <f ca="1">VLOOKUP(C630,MarketData!$B$7:$C$5000,2)</f>
        <v>1236.97</v>
      </c>
      <c r="E630" s="17">
        <f>VLOOKUP('Beta-GARCH'!C630,MarketData!$E$7:$F$5000,2)</f>
        <v>113.959999</v>
      </c>
      <c r="F630" s="17">
        <f t="shared" ca="1" si="148"/>
        <v>158.93637251374827</v>
      </c>
      <c r="G630" s="17">
        <f t="shared" si="149"/>
        <v>160.12365069899315</v>
      </c>
      <c r="H630" s="18">
        <f t="array" aca="1" ref="H630" ca="1">IF(ROW()-ROW($C$14)&gt;=$C$3,IF($C$8,_xlfn.COVARIANCE.P(OFFSET(E630,-$C$3+1,0):E630/OFFSET(E629,-$C$3+1,0):E629,OFFSET(D630,-$C$3+1,0):D630/OFFSET(D629,-$C$3+1,0):D629)/_xlfn.VAR.P(OFFSET(D630,-$C$3+1,0):D630/OFFSET(D629,-$C$3+1,0):D629),$C$9),"")</f>
        <v>0.48052353154559185</v>
      </c>
      <c r="I630" s="19">
        <f t="array" aca="1" ref="I630" ca="1">IF(ROW()-ROW($C$14)&gt;=$C$3,_xlfn.VAR.P(OFFSET(E630,-$C$3+1,0):E630/OFFSET(E629,-$C$3+1,0):E629),"")</f>
        <v>2.0897013332473889E-4</v>
      </c>
      <c r="J630" s="19">
        <f t="array" aca="1" ref="J630" ca="1">IF(ROW()-ROW($C$14)&gt;=$C$3,_xlfn.VAR.P(OFFSET(D630,-$C$3+1,0):D630/OFFSET(D629,-$C$3+1,0):D629),"")</f>
        <v>2.3808436519512111E-4</v>
      </c>
      <c r="K630" s="19">
        <f t="shared" ca="1" si="150"/>
        <v>0.54747124935583402</v>
      </c>
      <c r="L630" s="46">
        <f t="array" aca="1" ref="L630" ca="1">IF(ROW()-ROW($C$14)&lt;$C$3,"",IF(L629="",_xlfn.VAR.P(OFFSET(E630,-$C$3+1,0):E630/OFFSET(E629,-$C$3+1,0):E629),$C$4*L629+$C$5*(1-$C$4)*(E630/E629-1)^2+(1-$C$4)*(1-$C$5)*$C$6))</f>
        <v>4.0999999999999999E-4</v>
      </c>
      <c r="M630" s="30">
        <f t="array" aca="1" ref="M630" ca="1">IF(ROW()-ROW($C$14)&gt;=$C$3,_xlfn.VAR.P(OFFSET(D630,-$C$3+1,0):D630/OFFSET(D629,-$C$3+1,0):D629)*H630^2,"")</f>
        <v>5.4974361885039804E-5</v>
      </c>
      <c r="N630" s="17">
        <f t="shared" ca="1" si="153"/>
        <v>3.550256381149602E-4</v>
      </c>
      <c r="O630" s="18">
        <f t="shared" ca="1" si="154"/>
        <v>4.3833335189052934E-2</v>
      </c>
      <c r="P630" s="18">
        <f t="shared" ca="1" si="147"/>
        <v>-6.0183426773948723E-3</v>
      </c>
      <c r="Q630" s="18">
        <f t="shared" ca="1" si="155"/>
        <v>-9.3864982723407039E-3</v>
      </c>
      <c r="R630" s="39"/>
      <c r="V630" s="29">
        <v>41705</v>
      </c>
      <c r="W630" s="19">
        <f t="shared" ca="1" si="151"/>
        <v>7.0093457943927184E-3</v>
      </c>
      <c r="X630" s="17">
        <f t="shared" si="152"/>
        <v>-6.0183426773948723E-3</v>
      </c>
    </row>
    <row r="631" spans="3:24">
      <c r="C631" s="29">
        <v>41708</v>
      </c>
      <c r="D631" s="19">
        <f ca="1">VLOOKUP(C631,MarketData!$B$7:$C$5000,2)</f>
        <v>1227.6099999999999</v>
      </c>
      <c r="E631" s="17">
        <f>VLOOKUP('Beta-GARCH'!C631,MarketData!$E$7:$F$5000,2)</f>
        <v>113.339996</v>
      </c>
      <c r="F631" s="17">
        <f t="shared" ca="1" si="148"/>
        <v>157.73372051189801</v>
      </c>
      <c r="G631" s="17">
        <f t="shared" si="149"/>
        <v>159.25249288330792</v>
      </c>
      <c r="H631" s="18">
        <f t="array" aca="1" ref="H631" ca="1">IF(ROW()-ROW($C$14)&gt;=$C$3,IF($C$8,_xlfn.COVARIANCE.P(OFFSET(E631,-$C$3+1,0):E631/OFFSET(E630,-$C$3+1,0):E630,OFFSET(D631,-$C$3+1,0):D631/OFFSET(D630,-$C$3+1,0):D630)/_xlfn.VAR.P(OFFSET(D631,-$C$3+1,0):D631/OFFSET(D630,-$C$3+1,0):D630),$C$9),"")</f>
        <v>0.48034363488254989</v>
      </c>
      <c r="I631" s="19">
        <f t="array" aca="1" ref="I631" ca="1">IF(ROW()-ROW($C$14)&gt;=$C$3,_xlfn.VAR.P(OFFSET(E631,-$C$3+1,0):E631/OFFSET(E630,-$C$3+1,0):E630),"")</f>
        <v>2.08802436158715E-4</v>
      </c>
      <c r="J631" s="19">
        <f t="array" aca="1" ref="J631" ca="1">IF(ROW()-ROW($C$14)&gt;=$C$3,_xlfn.VAR.P(OFFSET(D631,-$C$3+1,0):D631/OFFSET(D630,-$C$3+1,0):D630),"")</f>
        <v>2.3753626782575764E-4</v>
      </c>
      <c r="K631" s="19">
        <f t="shared" ca="1" si="150"/>
        <v>0.54644493810948791</v>
      </c>
      <c r="L631" s="46">
        <f t="array" aca="1" ref="L631" ca="1">IF(ROW()-ROW($C$14)&lt;$C$3,"",IF(L630="",_xlfn.VAR.P(OFFSET(E631,-$C$3+1,0):E631/OFFSET(E630,-$C$3+1,0):E630),$C$4*L630+$C$5*(1-$C$4)*(E631/E630-1)^2+(1-$C$4)*(1-$C$5)*$C$6))</f>
        <v>4.0999999999999999E-4</v>
      </c>
      <c r="M631" s="30">
        <f t="array" aca="1" ref="M631" ca="1">IF(ROW()-ROW($C$14)&gt;=$C$3,_xlfn.VAR.P(OFFSET(D631,-$C$3+1,0):D631/OFFSET(D630,-$C$3+1,0):D630)*H631^2,"")</f>
        <v>5.4806744874104532E-5</v>
      </c>
      <c r="N631" s="17">
        <f t="shared" ca="1" si="153"/>
        <v>3.5519325512589547E-4</v>
      </c>
      <c r="O631" s="18">
        <f t="shared" ca="1" si="154"/>
        <v>4.3843681407517508E-2</v>
      </c>
      <c r="P631" s="18">
        <f t="shared" ca="1" si="147"/>
        <v>-5.4405318132724201E-3</v>
      </c>
      <c r="Q631" s="18">
        <f t="shared" ca="1" si="155"/>
        <v>-1.8058305492961576E-3</v>
      </c>
      <c r="R631" s="39"/>
      <c r="V631" s="29">
        <v>41708</v>
      </c>
      <c r="W631" s="19">
        <f t="shared" ca="1" si="151"/>
        <v>-7.5668771271737434E-3</v>
      </c>
      <c r="X631" s="17">
        <f t="shared" si="152"/>
        <v>-5.4405318132724201E-3</v>
      </c>
    </row>
    <row r="632" spans="3:24">
      <c r="C632" s="29">
        <v>41709</v>
      </c>
      <c r="D632" s="19">
        <f ca="1">VLOOKUP(C632,MarketData!$B$7:$C$5000,2)</f>
        <v>1233.21</v>
      </c>
      <c r="E632" s="17">
        <f>VLOOKUP('Beta-GARCH'!C632,MarketData!$E$7:$F$5000,2)</f>
        <v>112.459999</v>
      </c>
      <c r="F632" s="17">
        <f t="shared" ca="1" si="148"/>
        <v>158.45325589762041</v>
      </c>
      <c r="G632" s="17">
        <f t="shared" si="149"/>
        <v>158.01602102054349</v>
      </c>
      <c r="H632" s="18">
        <f t="array" aca="1" ref="H632" ca="1">IF(ROW()-ROW($C$14)&gt;=$C$3,IF($C$8,_xlfn.COVARIANCE.P(OFFSET(E632,-$C$3+1,0):E632/OFFSET(E631,-$C$3+1,0):E631,OFFSET(D632,-$C$3+1,0):D632/OFFSET(D631,-$C$3+1,0):D631)/_xlfn.VAR.P(OFFSET(D632,-$C$3+1,0):D632/OFFSET(D631,-$C$3+1,0):D631),$C$9),"")</f>
        <v>0.48023752242059181</v>
      </c>
      <c r="I632" s="19">
        <f t="array" aca="1" ref="I632" ca="1">IF(ROW()-ROW($C$14)&gt;=$C$3,_xlfn.VAR.P(OFFSET(E632,-$C$3+1,0):E632/OFFSET(E631,-$C$3+1,0):E631),"")</f>
        <v>2.0873481199978008E-4</v>
      </c>
      <c r="J632" s="19">
        <f t="array" aca="1" ref="J632" ca="1">IF(ROW()-ROW($C$14)&gt;=$C$3,_xlfn.VAR.P(OFFSET(D632,-$C$3+1,0):D632/OFFSET(D631,-$C$3+1,0):D631),"")</f>
        <v>2.3567761290106736E-4</v>
      </c>
      <c r="K632" s="19">
        <f t="shared" ca="1" si="150"/>
        <v>0.54222499747539543</v>
      </c>
      <c r="L632" s="46">
        <f t="array" aca="1" ref="L632" ca="1">IF(ROW()-ROW($C$14)&lt;$C$3,"",IF(L631="",_xlfn.VAR.P(OFFSET(E632,-$C$3+1,0):E632/OFFSET(E631,-$C$3+1,0):E631),$C$4*L631+$C$5*(1-$C$4)*(E632/E631-1)^2+(1-$C$4)*(1-$C$5)*$C$6))</f>
        <v>4.0999999999999999E-4</v>
      </c>
      <c r="M632" s="30">
        <f t="array" aca="1" ref="M632" ca="1">IF(ROW()-ROW($C$14)&gt;=$C$3,_xlfn.VAR.P(OFFSET(D632,-$C$3+1,0):D632/OFFSET(D631,-$C$3+1,0):D631)*H632^2,"")</f>
        <v>5.4353874877018046E-5</v>
      </c>
      <c r="N632" s="17">
        <f t="shared" ca="1" si="153"/>
        <v>3.5564612512298195E-4</v>
      </c>
      <c r="O632" s="18">
        <f t="shared" ca="1" si="154"/>
        <v>4.3871622764369234E-2</v>
      </c>
      <c r="P632" s="18">
        <f t="shared" ca="1" si="147"/>
        <v>-7.7642229667981288E-3</v>
      </c>
      <c r="Q632" s="18">
        <f t="shared" ca="1" si="155"/>
        <v>-9.9549269571170239E-3</v>
      </c>
      <c r="R632" s="39"/>
      <c r="V632" s="29">
        <v>41709</v>
      </c>
      <c r="W632" s="19">
        <f t="shared" ca="1" si="151"/>
        <v>4.5617093376562057E-3</v>
      </c>
      <c r="X632" s="17">
        <f t="shared" si="152"/>
        <v>-7.7642229667981288E-3</v>
      </c>
    </row>
    <row r="633" spans="3:24">
      <c r="C633" s="29">
        <v>41710</v>
      </c>
      <c r="D633" s="19">
        <f ca="1">VLOOKUP(C633,MarketData!$B$7:$C$5000,2)</f>
        <v>1206.94</v>
      </c>
      <c r="E633" s="17">
        <f>VLOOKUP('Beta-GARCH'!C633,MarketData!$E$7:$F$5000,2)</f>
        <v>111.300003</v>
      </c>
      <c r="F633" s="17">
        <f t="shared" ca="1" si="148"/>
        <v>155.07786400781214</v>
      </c>
      <c r="G633" s="17">
        <f t="shared" si="149"/>
        <v>156.38612635622161</v>
      </c>
      <c r="H633" s="18">
        <f t="array" aca="1" ref="H633" ca="1">IF(ROW()-ROW($C$14)&gt;=$C$3,IF($C$8,_xlfn.COVARIANCE.P(OFFSET(E633,-$C$3+1,0):E633/OFFSET(E632,-$C$3+1,0):E632,OFFSET(D633,-$C$3+1,0):D633/OFFSET(D632,-$C$3+1,0):D632)/_xlfn.VAR.P(OFFSET(D633,-$C$3+1,0):D633/OFFSET(D632,-$C$3+1,0):D632),$C$9),"")</f>
        <v>0.48070202338050388</v>
      </c>
      <c r="I633" s="19">
        <f t="array" aca="1" ref="I633" ca="1">IF(ROW()-ROW($C$14)&gt;=$C$3,_xlfn.VAR.P(OFFSET(E633,-$C$3+1,0):E633/OFFSET(E632,-$C$3+1,0):E632),"")</f>
        <v>2.0919355541179551E-4</v>
      </c>
      <c r="J633" s="19">
        <f t="array" aca="1" ref="J633" ca="1">IF(ROW()-ROW($C$14)&gt;=$C$3,_xlfn.VAR.P(OFFSET(D633,-$C$3+1,0):D633/OFFSET(D632,-$C$3+1,0):D632),"")</f>
        <v>2.3740182766878237E-4</v>
      </c>
      <c r="K633" s="19">
        <f t="shared" ca="1" si="150"/>
        <v>0.54552129337813571</v>
      </c>
      <c r="L633" s="46">
        <f t="array" aca="1" ref="L633" ca="1">IF(ROW()-ROW($C$14)&lt;$C$3,"",IF(L632="",_xlfn.VAR.P(OFFSET(E633,-$C$3+1,0):E633/OFFSET(E632,-$C$3+1,0):E632),$C$4*L632+$C$5*(1-$C$4)*(E633/E632-1)^2+(1-$C$4)*(1-$C$5)*$C$6))</f>
        <v>4.0999999999999999E-4</v>
      </c>
      <c r="M633" s="30">
        <f t="array" aca="1" ref="M633" ca="1">IF(ROW()-ROW($C$14)&gt;=$C$3,_xlfn.VAR.P(OFFSET(D633,-$C$3+1,0):D633/OFFSET(D632,-$C$3+1,0):D632)*H633^2,"")</f>
        <v>5.4857493263504803E-5</v>
      </c>
      <c r="N633" s="17">
        <f t="shared" ca="1" si="153"/>
        <v>3.5514250673649518E-4</v>
      </c>
      <c r="O633" s="18">
        <f t="shared" ca="1" si="154"/>
        <v>4.3840549203196771E-2</v>
      </c>
      <c r="P633" s="18">
        <f t="shared" ca="1" si="147"/>
        <v>-1.0314743111459523E-2</v>
      </c>
      <c r="Q633" s="18">
        <f t="shared" ca="1" si="155"/>
        <v>-7.4766015745221515E-5</v>
      </c>
      <c r="R633" s="39"/>
      <c r="V633" s="29">
        <v>41710</v>
      </c>
      <c r="W633" s="19">
        <f t="shared" ca="1" si="151"/>
        <v>-2.1302130213021298E-2</v>
      </c>
      <c r="X633" s="17">
        <f t="shared" si="152"/>
        <v>-1.0314743111459523E-2</v>
      </c>
    </row>
    <row r="634" spans="3:24">
      <c r="C634" s="29">
        <v>41711</v>
      </c>
      <c r="D634" s="19">
        <f ca="1">VLOOKUP(C634,MarketData!$B$7:$C$5000,2)</f>
        <v>1203.46</v>
      </c>
      <c r="E634" s="17">
        <f>VLOOKUP('Beta-GARCH'!C634,MarketData!$E$7:$F$5000,2)</f>
        <v>110.209999</v>
      </c>
      <c r="F634" s="17">
        <f t="shared" ca="1" si="148"/>
        <v>154.63072416097037</v>
      </c>
      <c r="G634" s="17">
        <f t="shared" si="149"/>
        <v>154.85457650286907</v>
      </c>
      <c r="H634" s="18">
        <f t="array" aca="1" ref="H634" ca="1">IF(ROW()-ROW($C$14)&gt;=$C$3,IF($C$8,_xlfn.COVARIANCE.P(OFFSET(E634,-$C$3+1,0):E634/OFFSET(E633,-$C$3+1,0):E633,OFFSET(D634,-$C$3+1,0):D634/OFFSET(D633,-$C$3+1,0):D633)/_xlfn.VAR.P(OFFSET(D634,-$C$3+1,0):D634/OFFSET(D633,-$C$3+1,0):D633),$C$9),"")</f>
        <v>0.48198260221178624</v>
      </c>
      <c r="I634" s="19">
        <f t="array" aca="1" ref="I634" ca="1">IF(ROW()-ROW($C$14)&gt;=$C$3,_xlfn.VAR.P(OFFSET(E634,-$C$3+1,0):E634/OFFSET(E633,-$C$3+1,0):E633),"")</f>
        <v>2.0957452032108439E-4</v>
      </c>
      <c r="J634" s="19">
        <f t="array" aca="1" ref="J634" ca="1">IF(ROW()-ROW($C$14)&gt;=$C$3,_xlfn.VAR.P(OFFSET(D634,-$C$3+1,0):D634/OFFSET(D633,-$C$3+1,0):D633),"")</f>
        <v>2.3725658990202434E-4</v>
      </c>
      <c r="K634" s="19">
        <f t="shared" ca="1" si="150"/>
        <v>0.54564623799531453</v>
      </c>
      <c r="L634" s="46">
        <f t="array" aca="1" ref="L634" ca="1">IF(ROW()-ROW($C$14)&lt;$C$3,"",IF(L633="",_xlfn.VAR.P(OFFSET(E634,-$C$3+1,0):E634/OFFSET(E633,-$C$3+1,0):E633),$C$4*L633+$C$5*(1-$C$4)*(E634/E633-1)^2+(1-$C$4)*(1-$C$5)*$C$6))</f>
        <v>4.0999999999999999E-4</v>
      </c>
      <c r="M634" s="30">
        <f t="array" aca="1" ref="M634" ca="1">IF(ROW()-ROW($C$14)&gt;=$C$3,_xlfn.VAR.P(OFFSET(D634,-$C$3+1,0):D634/OFFSET(D633,-$C$3+1,0):D633)*H634^2,"")</f>
        <v>5.5116420922944536E-5</v>
      </c>
      <c r="N634" s="17">
        <f t="shared" ca="1" si="153"/>
        <v>3.5488357907705547E-4</v>
      </c>
      <c r="O634" s="18">
        <f t="shared" ca="1" si="154"/>
        <v>4.3824564633088467E-2</v>
      </c>
      <c r="P634" s="18">
        <f t="shared" ca="1" si="147"/>
        <v>-9.7933869777164784E-3</v>
      </c>
      <c r="Q634" s="18">
        <f t="shared" ca="1" si="155"/>
        <v>-8.4036746012130688E-3</v>
      </c>
      <c r="R634" s="39"/>
      <c r="V634" s="29">
        <v>41711</v>
      </c>
      <c r="W634" s="19">
        <f t="shared" ca="1" si="151"/>
        <v>-2.883324771736806E-3</v>
      </c>
      <c r="X634" s="17">
        <f t="shared" si="152"/>
        <v>-9.7933869777164784E-3</v>
      </c>
    </row>
    <row r="635" spans="3:24">
      <c r="C635" s="29">
        <v>41712</v>
      </c>
      <c r="D635" s="19">
        <f ca="1">VLOOKUP(C635,MarketData!$B$7:$C$5000,2)</f>
        <v>1164.7</v>
      </c>
      <c r="E635" s="17">
        <f>VLOOKUP('Beta-GARCH'!C635,MarketData!$E$7:$F$5000,2)</f>
        <v>108.760002</v>
      </c>
      <c r="F635" s="17">
        <f t="shared" ca="1" si="148"/>
        <v>149.65051138407776</v>
      </c>
      <c r="G635" s="17">
        <f t="shared" si="149"/>
        <v>152.81720536229381</v>
      </c>
      <c r="H635" s="18">
        <f t="array" aca="1" ref="H635" ca="1">IF(ROW()-ROW($C$14)&gt;=$C$3,IF($C$8,_xlfn.COVARIANCE.P(OFFSET(E635,-$C$3+1,0):E635/OFFSET(E634,-$C$3+1,0):E634,OFFSET(D635,-$C$3+1,0):D635/OFFSET(D634,-$C$3+1,0):D634)/_xlfn.VAR.P(OFFSET(D635,-$C$3+1,0):D635/OFFSET(D634,-$C$3+1,0):D634),$C$9),"")</f>
        <v>0.48142451236629419</v>
      </c>
      <c r="I635" s="19">
        <f t="array" aca="1" ref="I635" ca="1">IF(ROW()-ROW($C$14)&gt;=$C$3,_xlfn.VAR.P(OFFSET(E635,-$C$3+1,0):E635/OFFSET(E634,-$C$3+1,0):E634),"")</f>
        <v>2.1004188594471806E-4</v>
      </c>
      <c r="J635" s="19">
        <f t="array" aca="1" ref="J635" ca="1">IF(ROW()-ROW($C$14)&gt;=$C$3,_xlfn.VAR.P(OFFSET(D635,-$C$3+1,0):D635/OFFSET(D634,-$C$3+1,0):D634),"")</f>
        <v>2.4150750723294775E-4</v>
      </c>
      <c r="K635" s="19">
        <f t="shared" ca="1" si="150"/>
        <v>0.55354499117867462</v>
      </c>
      <c r="L635" s="46">
        <f t="array" aca="1" ref="L635" ca="1">IF(ROW()-ROW($C$14)&lt;$C$3,"",IF(L634="",_xlfn.VAR.P(OFFSET(E635,-$C$3+1,0):E635/OFFSET(E634,-$C$3+1,0):E634),$C$4*L634+$C$5*(1-$C$4)*(E635/E634-1)^2+(1-$C$4)*(1-$C$5)*$C$6))</f>
        <v>4.0999999999999999E-4</v>
      </c>
      <c r="M635" s="30">
        <f t="array" aca="1" ref="M635" ca="1">IF(ROW()-ROW($C$14)&gt;=$C$3,_xlfn.VAR.P(OFFSET(D635,-$C$3+1,0):D635/OFFSET(D634,-$C$3+1,0):D634)*H635^2,"")</f>
        <v>5.5974088955455913E-5</v>
      </c>
      <c r="N635" s="17">
        <f t="shared" ca="1" si="153"/>
        <v>3.5402591104454406E-4</v>
      </c>
      <c r="O635" s="18">
        <f t="shared" ca="1" si="154"/>
        <v>4.3771575896132717E-2</v>
      </c>
      <c r="P635" s="18">
        <f t="shared" ca="1" si="147"/>
        <v>-1.3156673742461433E-2</v>
      </c>
      <c r="Q635" s="18">
        <f t="shared" ca="1" si="155"/>
        <v>2.3486310448331896E-3</v>
      </c>
      <c r="R635" s="39"/>
      <c r="V635" s="29">
        <v>41712</v>
      </c>
      <c r="W635" s="19">
        <f t="shared" ca="1" si="151"/>
        <v>-3.2207136090937838E-2</v>
      </c>
      <c r="X635" s="17">
        <f t="shared" si="152"/>
        <v>-1.3156673742461433E-2</v>
      </c>
    </row>
    <row r="636" spans="3:24">
      <c r="C636" s="29">
        <v>41715</v>
      </c>
      <c r="D636" s="19">
        <f ca="1">VLOOKUP(C636,MarketData!$B$7:$C$5000,2)</f>
        <v>1154.93</v>
      </c>
      <c r="E636" s="17">
        <f>VLOOKUP('Beta-GARCH'!C636,MarketData!$E$7:$F$5000,2)</f>
        <v>110.66999800000001</v>
      </c>
      <c r="F636" s="17">
        <f t="shared" ca="1" si="148"/>
        <v>148.39517911291571</v>
      </c>
      <c r="G636" s="17">
        <f t="shared" si="149"/>
        <v>155.50091486584054</v>
      </c>
      <c r="H636" s="18">
        <f t="array" aca="1" ref="H636" ca="1">IF(ROW()-ROW($C$14)&gt;=$C$3,IF($C$8,_xlfn.COVARIANCE.P(OFFSET(E636,-$C$3+1,0):E636/OFFSET(E635,-$C$3+1,0):E635,OFFSET(D636,-$C$3+1,0):D636/OFFSET(D635,-$C$3+1,0):D635)/_xlfn.VAR.P(OFFSET(D636,-$C$3+1,0):D636/OFFSET(D635,-$C$3+1,0):D635),$C$9),"")</f>
        <v>0.47724301373292977</v>
      </c>
      <c r="I636" s="19">
        <f t="array" aca="1" ref="I636" ca="1">IF(ROW()-ROW($C$14)&gt;=$C$3,_xlfn.VAR.P(OFFSET(E636,-$C$3+1,0):E636/OFFSET(E635,-$C$3+1,0):E635),"")</f>
        <v>2.1075751711615329E-4</v>
      </c>
      <c r="J636" s="19">
        <f t="array" aca="1" ref="J636" ca="1">IF(ROW()-ROW($C$14)&gt;=$C$3,_xlfn.VAR.P(OFFSET(D636,-$C$3+1,0):D636/OFFSET(D635,-$C$3+1,0):D635),"")</f>
        <v>2.4105471777425782E-4</v>
      </c>
      <c r="K636" s="19">
        <f t="shared" ca="1" si="150"/>
        <v>0.54584852563871089</v>
      </c>
      <c r="L636" s="46">
        <f t="array" aca="1" ref="L636" ca="1">IF(ROW()-ROW($C$14)&lt;$C$3,"",IF(L635="",_xlfn.VAR.P(OFFSET(E636,-$C$3+1,0):E636/OFFSET(E635,-$C$3+1,0):E635),$C$4*L635+$C$5*(1-$C$4)*(E636/E635-1)^2+(1-$C$4)*(1-$C$5)*$C$6))</f>
        <v>4.0999999999999999E-4</v>
      </c>
      <c r="M636" s="30">
        <f t="array" aca="1" ref="M636" ca="1">IF(ROW()-ROW($C$14)&gt;=$C$3,_xlfn.VAR.P(OFFSET(D636,-$C$3+1,0):D636/OFFSET(D635,-$C$3+1,0):D635)*H636^2,"")</f>
        <v>5.4902838061001574E-5</v>
      </c>
      <c r="N636" s="17">
        <f t="shared" ca="1" si="153"/>
        <v>3.5509716193899842E-4</v>
      </c>
      <c r="O636" s="18">
        <f t="shared" ca="1" si="154"/>
        <v>4.3837750320709509E-2</v>
      </c>
      <c r="P636" s="18">
        <f t="shared" ca="1" si="147"/>
        <v>1.7561566429540987E-2</v>
      </c>
      <c r="Q636" s="18">
        <f t="shared" ca="1" si="155"/>
        <v>2.156488423169664E-2</v>
      </c>
      <c r="R636" s="39"/>
      <c r="V636" s="29">
        <v>41715</v>
      </c>
      <c r="W636" s="19">
        <f t="shared" ca="1" si="151"/>
        <v>-8.3884262041726831E-3</v>
      </c>
      <c r="X636" s="17">
        <f t="shared" si="152"/>
        <v>1.7561566429540987E-2</v>
      </c>
    </row>
    <row r="637" spans="3:24">
      <c r="C637" s="29">
        <v>41716</v>
      </c>
      <c r="D637" s="19">
        <f ca="1">VLOOKUP(C637,MarketData!$B$7:$C$5000,2)</f>
        <v>1165.94</v>
      </c>
      <c r="E637" s="17">
        <f>VLOOKUP('Beta-GARCH'!C637,MarketData!$E$7:$F$5000,2)</f>
        <v>109.83000199999999</v>
      </c>
      <c r="F637" s="17">
        <f t="shared" ca="1" si="148"/>
        <v>149.80983707663057</v>
      </c>
      <c r="G637" s="17">
        <f t="shared" si="149"/>
        <v>154.32064786625455</v>
      </c>
      <c r="H637" s="18">
        <f t="array" aca="1" ref="H637" ca="1">IF(ROW()-ROW($C$14)&gt;=$C$3,IF($C$8,_xlfn.COVARIANCE.P(OFFSET(E637,-$C$3+1,0):E637/OFFSET(E636,-$C$3+1,0):E636,OFFSET(D637,-$C$3+1,0):D637/OFFSET(D636,-$C$3+1,0):D636)/_xlfn.VAR.P(OFFSET(D637,-$C$3+1,0):D637/OFFSET(D636,-$C$3+1,0):D636),$C$9),"")</f>
        <v>0.47556236888184444</v>
      </c>
      <c r="I637" s="19">
        <f t="array" aca="1" ref="I637" ca="1">IF(ROW()-ROW($C$14)&gt;=$C$3,_xlfn.VAR.P(OFFSET(E637,-$C$3+1,0):E637/OFFSET(E636,-$C$3+1,0):E636),"")</f>
        <v>2.1046072859591511E-4</v>
      </c>
      <c r="J637" s="19">
        <f t="array" aca="1" ref="J637" ca="1">IF(ROW()-ROW($C$14)&gt;=$C$3,_xlfn.VAR.P(OFFSET(D637,-$C$3+1,0):D637/OFFSET(D636,-$C$3+1,0):D636),"")</f>
        <v>2.4136382267861265E-4</v>
      </c>
      <c r="K637" s="19">
        <f t="shared" ca="1" si="150"/>
        <v>0.54539177946021011</v>
      </c>
      <c r="L637" s="46">
        <f t="array" aca="1" ref="L637" ca="1">IF(ROW()-ROW($C$14)&lt;$C$3,"",IF(L636="",_xlfn.VAR.P(OFFSET(E637,-$C$3+1,0):E637/OFFSET(E636,-$C$3+1,0):E636),$C$4*L636+$C$5*(1-$C$4)*(E637/E636-1)^2+(1-$C$4)*(1-$C$5)*$C$6))</f>
        <v>4.0999999999999999E-4</v>
      </c>
      <c r="M637" s="30">
        <f t="array" aca="1" ref="M637" ca="1">IF(ROW()-ROW($C$14)&gt;=$C$3,_xlfn.VAR.P(OFFSET(D637,-$C$3+1,0):D637/OFFSET(D636,-$C$3+1,0):D636)*H637^2,"")</f>
        <v>5.4586737553208675E-5</v>
      </c>
      <c r="N637" s="17">
        <f t="shared" ca="1" si="153"/>
        <v>3.554132624467913E-4</v>
      </c>
      <c r="O637" s="18">
        <f t="shared" ca="1" si="154"/>
        <v>4.38572577318583E-2</v>
      </c>
      <c r="P637" s="18">
        <f t="shared" ca="1" si="147"/>
        <v>-7.5900968210012021E-3</v>
      </c>
      <c r="Q637" s="18">
        <f t="shared" ca="1" si="155"/>
        <v>-1.2123654423097475E-2</v>
      </c>
      <c r="R637" s="39"/>
      <c r="V637" s="29">
        <v>41716</v>
      </c>
      <c r="W637" s="19">
        <f t="shared" ca="1" si="151"/>
        <v>9.5330452927882003E-3</v>
      </c>
      <c r="X637" s="17">
        <f t="shared" si="152"/>
        <v>-7.5900968210012021E-3</v>
      </c>
    </row>
    <row r="638" spans="3:24">
      <c r="C638" s="29">
        <v>41717</v>
      </c>
      <c r="D638" s="19">
        <f ca="1">VLOOKUP(C638,MarketData!$B$7:$C$5000,2)</f>
        <v>1164.33</v>
      </c>
      <c r="E638" s="17">
        <f>VLOOKUP('Beta-GARCH'!C638,MarketData!$E$7:$F$5000,2)</f>
        <v>108.68</v>
      </c>
      <c r="F638" s="17">
        <f t="shared" ca="1" si="148"/>
        <v>149.60297065323539</v>
      </c>
      <c r="G638" s="17">
        <f t="shared" si="149"/>
        <v>152.70479563593693</v>
      </c>
      <c r="H638" s="18">
        <f t="array" aca="1" ref="H638" ca="1">IF(ROW()-ROW($C$14)&gt;=$C$3,IF($C$8,_xlfn.COVARIANCE.P(OFFSET(E638,-$C$3+1,0):E638/OFFSET(E637,-$C$3+1,0):E637,OFFSET(D638,-$C$3+1,0):D638/OFFSET(D637,-$C$3+1,0):D637)/_xlfn.VAR.P(OFFSET(D638,-$C$3+1,0):D638/OFFSET(D637,-$C$3+1,0):D637),$C$9),"")</f>
        <v>0.47678057451307032</v>
      </c>
      <c r="I638" s="19">
        <f t="array" aca="1" ref="I638" ca="1">IF(ROW()-ROW($C$14)&gt;=$C$3,_xlfn.VAR.P(OFFSET(E638,-$C$3+1,0):E638/OFFSET(E637,-$C$3+1,0):E637),"")</f>
        <v>2.1086420041717134E-4</v>
      </c>
      <c r="J638" s="19">
        <f t="array" aca="1" ref="J638" ca="1">IF(ROW()-ROW($C$14)&gt;=$C$3,_xlfn.VAR.P(OFFSET(D638,-$C$3+1,0):D638/OFFSET(D637,-$C$3+1,0):D637),"")</f>
        <v>2.4043939973450294E-4</v>
      </c>
      <c r="K638" s="19">
        <f t="shared" ca="1" si="150"/>
        <v>0.54365243087350945</v>
      </c>
      <c r="L638" s="46">
        <f t="array" aca="1" ref="L638" ca="1">IF(ROW()-ROW($C$14)&lt;$C$3,"",IF(L637="",_xlfn.VAR.P(OFFSET(E638,-$C$3+1,0):E638/OFFSET(E637,-$C$3+1,0):E637),$C$4*L637+$C$5*(1-$C$4)*(E638/E637-1)^2+(1-$C$4)*(1-$C$5)*$C$6))</f>
        <v>4.0999999999999999E-4</v>
      </c>
      <c r="M638" s="30">
        <f t="array" aca="1" ref="M638" ca="1">IF(ROW()-ROW($C$14)&gt;=$C$3,_xlfn.VAR.P(OFFSET(D638,-$C$3+1,0):D638/OFFSET(D637,-$C$3+1,0):D637)*H638^2,"")</f>
        <v>5.4656616118883281E-5</v>
      </c>
      <c r="N638" s="17">
        <f t="shared" ca="1" si="153"/>
        <v>3.5534338388111672E-4</v>
      </c>
      <c r="O638" s="18">
        <f t="shared" ca="1" si="154"/>
        <v>4.3852946085049062E-2</v>
      </c>
      <c r="P638" s="18">
        <f t="shared" ca="1" si="147"/>
        <v>-1.047074550722471E-2</v>
      </c>
      <c r="Q638" s="18">
        <f t="shared" ca="1" si="155"/>
        <v>-9.8123782456451328E-3</v>
      </c>
      <c r="R638" s="39"/>
      <c r="V638" s="29">
        <v>41717</v>
      </c>
      <c r="W638" s="19">
        <f t="shared" ca="1" si="151"/>
        <v>-1.3808600785633063E-3</v>
      </c>
      <c r="X638" s="17">
        <f t="shared" si="152"/>
        <v>-1.047074550722471E-2</v>
      </c>
    </row>
    <row r="639" spans="3:24">
      <c r="C639" s="29">
        <v>41718</v>
      </c>
      <c r="D639" s="19">
        <f ca="1">VLOOKUP(C639,MarketData!$B$7:$C$5000,2)</f>
        <v>1145.97</v>
      </c>
      <c r="E639" s="17">
        <f>VLOOKUP('Beta-GARCH'!C639,MarketData!$E$7:$F$5000,2)</f>
        <v>107.610001</v>
      </c>
      <c r="F639" s="17">
        <f t="shared" ca="1" si="148"/>
        <v>147.24392249575993</v>
      </c>
      <c r="G639" s="17">
        <f t="shared" si="149"/>
        <v>151.20135453706263</v>
      </c>
      <c r="H639" s="18">
        <f t="array" aca="1" ref="H639" ca="1">IF(ROW()-ROW($C$14)&gt;=$C$3,IF($C$8,_xlfn.COVARIANCE.P(OFFSET(E639,-$C$3+1,0):E639/OFFSET(E638,-$C$3+1,0):E638,OFFSET(D639,-$C$3+1,0):D639/OFFSET(D638,-$C$3+1,0):D638)/_xlfn.VAR.P(OFFSET(D639,-$C$3+1,0):D639/OFFSET(D638,-$C$3+1,0):D638),$C$9),"")</f>
        <v>0.47871136623014882</v>
      </c>
      <c r="I639" s="19">
        <f t="array" aca="1" ref="I639" ca="1">IF(ROW()-ROW($C$14)&gt;=$C$3,_xlfn.VAR.P(OFFSET(E639,-$C$3+1,0):E639/OFFSET(E638,-$C$3+1,0):E638),"")</f>
        <v>2.1118711458230769E-4</v>
      </c>
      <c r="J639" s="19">
        <f t="array" aca="1" ref="J639" ca="1">IF(ROW()-ROW($C$14)&gt;=$C$3,_xlfn.VAR.P(OFFSET(D639,-$C$3+1,0):D639/OFFSET(D638,-$C$3+1,0):D638),"")</f>
        <v>2.4013925706840384E-4</v>
      </c>
      <c r="K639" s="19">
        <f t="shared" ca="1" si="150"/>
        <v>0.54433904295759117</v>
      </c>
      <c r="L639" s="46">
        <f t="array" aca="1" ref="L639" ca="1">IF(ROW()-ROW($C$14)&lt;$C$3,"",IF(L638="",_xlfn.VAR.P(OFFSET(E639,-$C$3+1,0):E639/OFFSET(E638,-$C$3+1,0):E638),$C$4*L638+$C$5*(1-$C$4)*(E639/E638-1)^2+(1-$C$4)*(1-$C$5)*$C$6))</f>
        <v>4.0999999999999999E-4</v>
      </c>
      <c r="M639" s="30">
        <f t="array" aca="1" ref="M639" ca="1">IF(ROW()-ROW($C$14)&gt;=$C$3,_xlfn.VAR.P(OFFSET(D639,-$C$3+1,0):D639/OFFSET(D638,-$C$3+1,0):D638)*H639^2,"")</f>
        <v>5.5031410104405298E-5</v>
      </c>
      <c r="N639" s="17">
        <f t="shared" ca="1" si="153"/>
        <v>3.5496858989559471E-4</v>
      </c>
      <c r="O639" s="18">
        <f t="shared" ca="1" si="154"/>
        <v>4.382981331074981E-2</v>
      </c>
      <c r="P639" s="18">
        <f t="shared" ca="1" si="147"/>
        <v>-9.8454085388296475E-3</v>
      </c>
      <c r="Q639" s="18">
        <f t="shared" ca="1" si="155"/>
        <v>-2.2967404773818782E-3</v>
      </c>
      <c r="R639" s="39"/>
      <c r="V639" s="29">
        <v>41718</v>
      </c>
      <c r="W639" s="19">
        <f t="shared" ca="1" si="151"/>
        <v>-1.5768725361366531E-2</v>
      </c>
      <c r="X639" s="17">
        <f t="shared" si="152"/>
        <v>-9.8454085388296475E-3</v>
      </c>
    </row>
    <row r="640" spans="3:24">
      <c r="C640" s="29">
        <v>41722</v>
      </c>
      <c r="D640" s="19">
        <f ca="1">VLOOKUP(C640,MarketData!$B$7:$C$5000,2)</f>
        <v>1163.04</v>
      </c>
      <c r="E640" s="17">
        <f>VLOOKUP('Beta-GARCH'!C640,MarketData!$E$7:$F$5000,2)</f>
        <v>107.94000200000001</v>
      </c>
      <c r="F640" s="17">
        <f t="shared" ca="1" si="148"/>
        <v>149.43722053759578</v>
      </c>
      <c r="G640" s="17">
        <f t="shared" si="149"/>
        <v>151.66503447140801</v>
      </c>
      <c r="H640" s="18">
        <f t="array" aca="1" ref="H640" ca="1">IF(ROW()-ROW($C$14)&gt;=$C$3,IF($C$8,_xlfn.COVARIANCE.P(OFFSET(E640,-$C$3+1,0):E640/OFFSET(E639,-$C$3+1,0):E639,OFFSET(D640,-$C$3+1,0):D640/OFFSET(D639,-$C$3+1,0):D639)/_xlfn.VAR.P(OFFSET(D640,-$C$3+1,0):D640/OFFSET(D639,-$C$3+1,0):D639),$C$9),"")</f>
        <v>0.47687673835062655</v>
      </c>
      <c r="I640" s="19">
        <f t="array" aca="1" ref="I640" ca="1">IF(ROW()-ROW($C$14)&gt;=$C$3,_xlfn.VAR.P(OFFSET(E640,-$C$3+1,0):E640/OFFSET(E639,-$C$3+1,0):E639),"")</f>
        <v>2.1044140124241124E-4</v>
      </c>
      <c r="J640" s="19">
        <f t="array" aca="1" ref="J640" ca="1">IF(ROW()-ROW($C$14)&gt;=$C$3,_xlfn.VAR.P(OFFSET(D640,-$C$3+1,0):D640/OFFSET(D639,-$C$3+1,0):D639),"")</f>
        <v>2.4087752884690349E-4</v>
      </c>
      <c r="K640" s="19">
        <f t="shared" ca="1" si="150"/>
        <v>0.54584739324250531</v>
      </c>
      <c r="L640" s="46">
        <f t="array" aca="1" ref="L640" ca="1">IF(ROW()-ROW($C$14)&lt;$C$3,"",IF(L639="",_xlfn.VAR.P(OFFSET(E640,-$C$3+1,0):E640/OFFSET(E639,-$C$3+1,0):E639),$C$4*L639+$C$5*(1-$C$4)*(E640/E639-1)^2+(1-$C$4)*(1-$C$5)*$C$6))</f>
        <v>4.0999999999999999E-4</v>
      </c>
      <c r="M640" s="30">
        <f t="array" aca="1" ref="M640" ca="1">IF(ROW()-ROW($C$14)&gt;=$C$3,_xlfn.VAR.P(OFFSET(D640,-$C$3+1,0):D640/OFFSET(D639,-$C$3+1,0):D639)*H640^2,"")</f>
        <v>5.4778301743490447E-5</v>
      </c>
      <c r="N640" s="17">
        <f t="shared" ca="1" si="153"/>
        <v>3.5522169825650954E-4</v>
      </c>
      <c r="O640" s="18">
        <f t="shared" ca="1" si="154"/>
        <v>4.3845436827383406E-2</v>
      </c>
      <c r="P640" s="18">
        <f t="shared" ca="1" si="147"/>
        <v>3.0666387597191314E-3</v>
      </c>
      <c r="Q640" s="18">
        <f t="shared" ca="1" si="155"/>
        <v>-4.0367635314797071E-3</v>
      </c>
      <c r="R640" s="39"/>
      <c r="V640" s="29">
        <v>41722</v>
      </c>
      <c r="W640" s="19">
        <f t="shared" ca="1" si="151"/>
        <v>1.4895677897327042E-2</v>
      </c>
      <c r="X640" s="17">
        <f t="shared" si="152"/>
        <v>3.0666387597191314E-3</v>
      </c>
    </row>
    <row r="641" spans="3:24">
      <c r="C641" s="29">
        <v>41723</v>
      </c>
      <c r="D641" s="19">
        <f ca="1">VLOOKUP(C641,MarketData!$B$7:$C$5000,2)</f>
        <v>1163.7</v>
      </c>
      <c r="E641" s="17">
        <f>VLOOKUP('Beta-GARCH'!C641,MarketData!$E$7:$F$5000,2)</f>
        <v>108.459999</v>
      </c>
      <c r="F641" s="17">
        <f t="shared" ca="1" si="148"/>
        <v>149.52202292234162</v>
      </c>
      <c r="G641" s="17">
        <f t="shared" si="149"/>
        <v>152.3956752113445</v>
      </c>
      <c r="H641" s="18">
        <f t="array" aca="1" ref="H641" ca="1">IF(ROW()-ROW($C$14)&gt;=$C$3,IF($C$8,_xlfn.COVARIANCE.P(OFFSET(E641,-$C$3+1,0):E641/OFFSET(E640,-$C$3+1,0):E640,OFFSET(D641,-$C$3+1,0):D641/OFFSET(D640,-$C$3+1,0):D640)/_xlfn.VAR.P(OFFSET(D641,-$C$3+1,0):D641/OFFSET(D640,-$C$3+1,0):D640),$C$9),"")</f>
        <v>0.47718990195871863</v>
      </c>
      <c r="I641" s="19">
        <f t="array" aca="1" ref="I641" ca="1">IF(ROW()-ROW($C$14)&gt;=$C$3,_xlfn.VAR.P(OFFSET(E641,-$C$3+1,0):E641/OFFSET(E640,-$C$3+1,0):E640),"")</f>
        <v>2.1051272800354394E-4</v>
      </c>
      <c r="J641" s="19">
        <f t="array" aca="1" ref="J641" ca="1">IF(ROW()-ROW($C$14)&gt;=$C$3,_xlfn.VAR.P(OFFSET(D641,-$C$3+1,0):D641/OFFSET(D640,-$C$3+1,0):D640),"")</f>
        <v>2.4078166853092159E-4</v>
      </c>
      <c r="K641" s="19">
        <f t="shared" ca="1" si="150"/>
        <v>0.54580348603811202</v>
      </c>
      <c r="L641" s="46">
        <f t="array" aca="1" ref="L641" ca="1">IF(ROW()-ROW($C$14)&lt;$C$3,"",IF(L640="",_xlfn.VAR.P(OFFSET(E641,-$C$3+1,0):E641/OFFSET(E640,-$C$3+1,0):E640),$C$4*L640+$C$5*(1-$C$4)*(E641/E640-1)^2+(1-$C$4)*(1-$C$5)*$C$6))</f>
        <v>4.0999999999999999E-4</v>
      </c>
      <c r="M641" s="30">
        <f t="array" aca="1" ref="M641" ca="1">IF(ROW()-ROW($C$14)&gt;=$C$3,_xlfn.VAR.P(OFFSET(D641,-$C$3+1,0):D641/OFFSET(D640,-$C$3+1,0):D640)*H641^2,"")</f>
        <v>5.4828442507017713E-5</v>
      </c>
      <c r="N641" s="17">
        <f t="shared" ca="1" si="153"/>
        <v>3.5517155749298227E-4</v>
      </c>
      <c r="O641" s="18">
        <f t="shared" ca="1" si="154"/>
        <v>4.3842342251129415E-2</v>
      </c>
      <c r="P641" s="18">
        <f t="shared" ca="1" si="147"/>
        <v>4.8174633163338143E-3</v>
      </c>
      <c r="Q641" s="18">
        <f t="shared" ca="1" si="155"/>
        <v>4.5466683864150217E-3</v>
      </c>
      <c r="R641" s="39"/>
      <c r="V641" s="29">
        <v>41723</v>
      </c>
      <c r="W641" s="19">
        <f t="shared" ca="1" si="151"/>
        <v>5.6747833264547687E-4</v>
      </c>
      <c r="X641" s="17">
        <f t="shared" si="152"/>
        <v>4.8174633163338143E-3</v>
      </c>
    </row>
    <row r="642" spans="3:24">
      <c r="C642" s="29">
        <v>41724</v>
      </c>
      <c r="D642" s="19">
        <f ca="1">VLOOKUP(C642,MarketData!$B$7:$C$5000,2)</f>
        <v>1172.07</v>
      </c>
      <c r="E642" s="17">
        <f>VLOOKUP('Beta-GARCH'!C642,MarketData!$E$7:$F$5000,2)</f>
        <v>110.529999</v>
      </c>
      <c r="F642" s="17">
        <f t="shared" ca="1" si="148"/>
        <v>150.59747134707305</v>
      </c>
      <c r="G642" s="17">
        <f t="shared" si="149"/>
        <v>155.30420416760498</v>
      </c>
      <c r="H642" s="18">
        <f t="array" aca="1" ref="H642" ca="1">IF(ROW()-ROW($C$14)&gt;=$C$3,IF($C$8,_xlfn.COVARIANCE.P(OFFSET(E642,-$C$3+1,0):E642/OFFSET(E641,-$C$3+1,0):E641,OFFSET(D642,-$C$3+1,0):D642/OFFSET(D641,-$C$3+1,0):D641)/_xlfn.VAR.P(OFFSET(D642,-$C$3+1,0):D642/OFFSET(D641,-$C$3+1,0):D641),$C$9),"")</f>
        <v>0.47863410534709838</v>
      </c>
      <c r="I642" s="19">
        <f t="array" aca="1" ref="I642" ca="1">IF(ROW()-ROW($C$14)&gt;=$C$3,_xlfn.VAR.P(OFFSET(E642,-$C$3+1,0):E642/OFFSET(E641,-$C$3+1,0):E641),"")</f>
        <v>2.117920019139125E-4</v>
      </c>
      <c r="J642" s="19">
        <f t="array" aca="1" ref="J642" ca="1">IF(ROW()-ROW($C$14)&gt;=$C$3,_xlfn.VAR.P(OFFSET(D642,-$C$3+1,0):D642/OFFSET(D641,-$C$3+1,0):D641),"")</f>
        <v>2.4081390985428906E-4</v>
      </c>
      <c r="K642" s="19">
        <f t="shared" ca="1" si="150"/>
        <v>0.54422144961401853</v>
      </c>
      <c r="L642" s="46">
        <f t="array" aca="1" ref="L642" ca="1">IF(ROW()-ROW($C$14)&lt;$C$3,"",IF(L641="",_xlfn.VAR.P(OFFSET(E642,-$C$3+1,0):E642/OFFSET(E641,-$C$3+1,0):E641),$C$4*L641+$C$5*(1-$C$4)*(E642/E641-1)^2+(1-$C$4)*(1-$C$5)*$C$6))</f>
        <v>4.0999999999999999E-4</v>
      </c>
      <c r="M642" s="30">
        <f t="array" aca="1" ref="M642" ca="1">IF(ROW()-ROW($C$14)&gt;=$C$3,_xlfn.VAR.P(OFFSET(D642,-$C$3+1,0):D642/OFFSET(D641,-$C$3+1,0):D641)*H642^2,"")</f>
        <v>5.5168204734740877E-5</v>
      </c>
      <c r="N642" s="17">
        <f t="shared" ca="1" si="153"/>
        <v>3.5483179526525914E-4</v>
      </c>
      <c r="O642" s="18">
        <f t="shared" ca="1" si="154"/>
        <v>4.3821367125605172E-2</v>
      </c>
      <c r="P642" s="18">
        <f t="shared" ca="1" si="147"/>
        <v>1.9085377273514448E-2</v>
      </c>
      <c r="Q642" s="18">
        <f t="shared" ca="1" si="155"/>
        <v>1.5642765378906555E-2</v>
      </c>
      <c r="R642" s="39"/>
      <c r="V642" s="29">
        <v>41724</v>
      </c>
      <c r="W642" s="19">
        <f t="shared" ca="1" si="151"/>
        <v>7.1925754060324643E-3</v>
      </c>
      <c r="X642" s="17">
        <f t="shared" si="152"/>
        <v>1.9085377273514448E-2</v>
      </c>
    </row>
    <row r="643" spans="3:24">
      <c r="C643" s="29">
        <v>41725</v>
      </c>
      <c r="D643" s="19">
        <f ca="1">VLOOKUP(C643,MarketData!$B$7:$C$5000,2)</f>
        <v>1176.9000000000001</v>
      </c>
      <c r="E643" s="17">
        <f>VLOOKUP('Beta-GARCH'!C643,MarketData!$E$7:$F$5000,2)</f>
        <v>111.58000199999999</v>
      </c>
      <c r="F643" s="17">
        <f t="shared" ca="1" si="148"/>
        <v>151.2180706172586</v>
      </c>
      <c r="G643" s="17">
        <f t="shared" si="149"/>
        <v>156.77954915777906</v>
      </c>
      <c r="H643" s="18">
        <f t="array" aca="1" ref="H643" ca="1">IF(ROW()-ROW($C$14)&gt;=$C$3,IF($C$8,_xlfn.COVARIANCE.P(OFFSET(E643,-$C$3+1,0):E643/OFFSET(E642,-$C$3+1,0):E642,OFFSET(D643,-$C$3+1,0):D643/OFFSET(D642,-$C$3+1,0):D642)/_xlfn.VAR.P(OFFSET(D643,-$C$3+1,0):D643/OFFSET(D642,-$C$3+1,0):D642),$C$9),"")</f>
        <v>0.47958915428950655</v>
      </c>
      <c r="I643" s="19">
        <f t="array" aca="1" ref="I643" ca="1">IF(ROW()-ROW($C$14)&gt;=$C$3,_xlfn.VAR.P(OFFSET(E643,-$C$3+1,0):E643/OFFSET(E642,-$C$3+1,0):E642),"")</f>
        <v>2.1207670743689819E-4</v>
      </c>
      <c r="J643" s="19">
        <f t="array" aca="1" ref="J643" ca="1">IF(ROW()-ROW($C$14)&gt;=$C$3,_xlfn.VAR.P(OFFSET(D643,-$C$3+1,0):D643/OFFSET(D642,-$C$3+1,0):D642),"")</f>
        <v>2.4025342262220202E-4</v>
      </c>
      <c r="K643" s="19">
        <f t="shared" ca="1" si="150"/>
        <v>0.54330783028034779</v>
      </c>
      <c r="L643" s="46">
        <f t="array" aca="1" ref="L643" ca="1">IF(ROW()-ROW($C$14)&lt;$C$3,"",IF(L642="",_xlfn.VAR.P(OFFSET(E643,-$C$3+1,0):E643/OFFSET(E642,-$C$3+1,0):E642),$C$4*L642+$C$5*(1-$C$4)*(E643/E642-1)^2+(1-$C$4)*(1-$C$5)*$C$6))</f>
        <v>4.0999999999999999E-4</v>
      </c>
      <c r="M643" s="30">
        <f t="array" aca="1" ref="M643" ca="1">IF(ROW()-ROW($C$14)&gt;=$C$3,_xlfn.VAR.P(OFFSET(D643,-$C$3+1,0):D643/OFFSET(D642,-$C$3+1,0):D642)*H643^2,"")</f>
        <v>5.5259670320948014E-5</v>
      </c>
      <c r="N643" s="17">
        <f t="shared" ca="1" si="153"/>
        <v>3.54740329679052E-4</v>
      </c>
      <c r="O643" s="18">
        <f t="shared" ca="1" si="154"/>
        <v>4.3815718807985363E-2</v>
      </c>
      <c r="P643" s="18">
        <f t="shared" ca="1" si="147"/>
        <v>9.4997105717877783E-3</v>
      </c>
      <c r="Q643" s="18">
        <f t="shared" ca="1" si="155"/>
        <v>7.5233647774082795E-3</v>
      </c>
      <c r="R643" s="39"/>
      <c r="V643" s="29">
        <v>41725</v>
      </c>
      <c r="W643" s="19">
        <f t="shared" ca="1" si="151"/>
        <v>4.1209142798639409E-3</v>
      </c>
      <c r="X643" s="17">
        <f t="shared" si="152"/>
        <v>9.4997105717877783E-3</v>
      </c>
    </row>
    <row r="644" spans="3:24">
      <c r="C644" s="29">
        <v>41726</v>
      </c>
      <c r="D644" s="19">
        <f ca="1">VLOOKUP(C644,MarketData!$B$7:$C$5000,2)</f>
        <v>1186.52</v>
      </c>
      <c r="E644" s="17">
        <f>VLOOKUP('Beta-GARCH'!C644,MarketData!$E$7:$F$5000,2)</f>
        <v>112.83000199999999</v>
      </c>
      <c r="F644" s="17">
        <f t="shared" ca="1" si="148"/>
        <v>152.45412961916023</v>
      </c>
      <c r="G644" s="17">
        <f t="shared" si="149"/>
        <v>158.53590722315374</v>
      </c>
      <c r="H644" s="18">
        <f t="array" aca="1" ref="H644" ca="1">IF(ROW()-ROW($C$14)&gt;=$C$3,IF($C$8,_xlfn.COVARIANCE.P(OFFSET(E644,-$C$3+1,0):E644/OFFSET(E643,-$C$3+1,0):E643,OFFSET(D644,-$C$3+1,0):D644/OFFSET(D643,-$C$3+1,0):D643)/_xlfn.VAR.P(OFFSET(D644,-$C$3+1,0):D644/OFFSET(D643,-$C$3+1,0):D643),$C$9),"")</f>
        <v>0.48060232699622113</v>
      </c>
      <c r="I644" s="19">
        <f t="array" aca="1" ref="I644" ca="1">IF(ROW()-ROW($C$14)&gt;=$C$3,_xlfn.VAR.P(OFFSET(E644,-$C$3+1,0):E644/OFFSET(E643,-$C$3+1,0):E643),"")</f>
        <v>2.1208893186823579E-4</v>
      </c>
      <c r="J644" s="19">
        <f t="array" aca="1" ref="J644" ca="1">IF(ROW()-ROW($C$14)&gt;=$C$3,_xlfn.VAR.P(OFFSET(D644,-$C$3+1,0):D644/OFFSET(D643,-$C$3+1,0):D643),"")</f>
        <v>2.3841786641785889E-4</v>
      </c>
      <c r="K644" s="19">
        <f t="shared" ca="1" si="150"/>
        <v>0.54026478604307726</v>
      </c>
      <c r="L644" s="46">
        <f t="array" aca="1" ref="L644" ca="1">IF(ROW()-ROW($C$14)&lt;$C$3,"",IF(L643="",_xlfn.VAR.P(OFFSET(E644,-$C$3+1,0):E644/OFFSET(E643,-$C$3+1,0):E643),$C$4*L643+$C$5*(1-$C$4)*(E644/E643-1)^2+(1-$C$4)*(1-$C$5)*$C$6))</f>
        <v>4.0999999999999999E-4</v>
      </c>
      <c r="M644" s="30">
        <f t="array" aca="1" ref="M644" ca="1">IF(ROW()-ROW($C$14)&gt;=$C$3,_xlfn.VAR.P(OFFSET(D644,-$C$3+1,0):D644/OFFSET(D643,-$C$3+1,0):D643)*H644^2,"")</f>
        <v>5.5069424216786506E-5</v>
      </c>
      <c r="N644" s="17">
        <f t="shared" ca="1" si="153"/>
        <v>3.5493057578321347E-4</v>
      </c>
      <c r="O644" s="18">
        <f t="shared" ca="1" si="154"/>
        <v>4.3827466348079984E-2</v>
      </c>
      <c r="P644" s="18">
        <f t="shared" ca="1" si="147"/>
        <v>1.1202724301797362E-2</v>
      </c>
      <c r="Q644" s="18">
        <f t="shared" ca="1" si="155"/>
        <v>7.2742729586895696E-3</v>
      </c>
      <c r="R644" s="39"/>
      <c r="V644" s="29">
        <v>41726</v>
      </c>
      <c r="W644" s="19">
        <f t="shared" ca="1" si="151"/>
        <v>8.174016483983193E-3</v>
      </c>
      <c r="X644" s="17">
        <f t="shared" si="152"/>
        <v>1.1202724301797362E-2</v>
      </c>
    </row>
    <row r="645" spans="3:24">
      <c r="C645" s="29">
        <v>41729</v>
      </c>
      <c r="D645" s="19">
        <f ca="1">VLOOKUP(C645,MarketData!$B$7:$C$5000,2)</f>
        <v>1202.8900000000001</v>
      </c>
      <c r="E645" s="17">
        <f>VLOOKUP('Beta-GARCH'!C645,MarketData!$E$7:$F$5000,2)</f>
        <v>112.900002</v>
      </c>
      <c r="F645" s="17">
        <f t="shared" ca="1" si="148"/>
        <v>154.55748573778078</v>
      </c>
      <c r="G645" s="17">
        <f t="shared" si="149"/>
        <v>158.63426327481474</v>
      </c>
      <c r="H645" s="18">
        <f t="array" aca="1" ref="H645" ca="1">IF(ROW()-ROW($C$14)&gt;=$C$3,IF($C$8,_xlfn.COVARIANCE.P(OFFSET(E645,-$C$3+1,0):E645/OFFSET(E644,-$C$3+1,0):E644,OFFSET(D645,-$C$3+1,0):D645/OFFSET(D644,-$C$3+1,0):D644)/_xlfn.VAR.P(OFFSET(D645,-$C$3+1,0):D645/OFFSET(D644,-$C$3+1,0):D644),$C$9),"")</f>
        <v>0.48079282435588916</v>
      </c>
      <c r="I645" s="19">
        <f t="array" aca="1" ref="I645" ca="1">IF(ROW()-ROW($C$14)&gt;=$C$3,_xlfn.VAR.P(OFFSET(E645,-$C$3+1,0):E645/OFFSET(E644,-$C$3+1,0):E644),"")</f>
        <v>2.1206886747046565E-4</v>
      </c>
      <c r="J645" s="19">
        <f t="array" aca="1" ref="J645" ca="1">IF(ROW()-ROW($C$14)&gt;=$C$3,_xlfn.VAR.P(OFFSET(D645,-$C$3+1,0):D645/OFFSET(D644,-$C$3+1,0):D644),"")</f>
        <v>2.3803509942767073E-4</v>
      </c>
      <c r="K645" s="19">
        <f t="shared" ca="1" si="150"/>
        <v>0.5396622762914659</v>
      </c>
      <c r="L645" s="46">
        <f t="array" aca="1" ref="L645" ca="1">IF(ROW()-ROW($C$14)&lt;$C$3,"",IF(L644="",_xlfn.VAR.P(OFFSET(E645,-$C$3+1,0):E645/OFFSET(E644,-$C$3+1,0):E644),$C$4*L644+$C$5*(1-$C$4)*(E645/E644-1)^2+(1-$C$4)*(1-$C$5)*$C$6))</f>
        <v>4.0999999999999999E-4</v>
      </c>
      <c r="M645" s="30">
        <f t="array" aca="1" ref="M645" ca="1">IF(ROW()-ROW($C$14)&gt;=$C$3,_xlfn.VAR.P(OFFSET(D645,-$C$3+1,0):D645/OFFSET(D644,-$C$3+1,0):D644)*H645^2,"")</f>
        <v>5.5024607753374557E-5</v>
      </c>
      <c r="N645" s="17">
        <f t="shared" ca="1" si="153"/>
        <v>3.5497539224662542E-4</v>
      </c>
      <c r="O645" s="18">
        <f t="shared" ca="1" si="154"/>
        <v>4.3830233269523462E-2</v>
      </c>
      <c r="P645" s="18">
        <f t="shared" ca="1" si="147"/>
        <v>6.2040236425775497E-4</v>
      </c>
      <c r="Q645" s="18">
        <f t="shared" ca="1" si="155"/>
        <v>-6.0129274866558575E-3</v>
      </c>
      <c r="R645" s="39"/>
      <c r="V645" s="29">
        <v>41729</v>
      </c>
      <c r="W645" s="19">
        <f t="shared" ca="1" si="151"/>
        <v>1.3796649024036878E-2</v>
      </c>
      <c r="X645" s="17">
        <f t="shared" si="152"/>
        <v>6.2040236425775497E-4</v>
      </c>
    </row>
    <row r="646" spans="3:24">
      <c r="C646" s="29">
        <v>41730</v>
      </c>
      <c r="D646" s="19">
        <f ca="1">VLOOKUP(C646,MarketData!$B$7:$C$5000,2)</f>
        <v>1204.25</v>
      </c>
      <c r="E646" s="17">
        <f>VLOOKUP('Beta-GARCH'!C646,MarketData!$E$7:$F$5000,2)</f>
        <v>113.220001</v>
      </c>
      <c r="F646" s="17">
        <f t="shared" ca="1" si="148"/>
        <v>154.73223004574191</v>
      </c>
      <c r="G646" s="17">
        <f t="shared" si="149"/>
        <v>159.08388953446422</v>
      </c>
      <c r="H646" s="18">
        <f t="array" aca="1" ref="H646" ca="1">IF(ROW()-ROW($C$14)&gt;=$C$3,IF($C$8,_xlfn.COVARIANCE.P(OFFSET(E646,-$C$3+1,0):E646/OFFSET(E645,-$C$3+1,0):E645,OFFSET(D646,-$C$3+1,0):D646/OFFSET(D645,-$C$3+1,0):D645)/_xlfn.VAR.P(OFFSET(D646,-$C$3+1,0):D646/OFFSET(D645,-$C$3+1,0):D645),$C$9),"")</f>
        <v>0.48119222248558785</v>
      </c>
      <c r="I646" s="19">
        <f t="array" aca="1" ref="I646" ca="1">IF(ROW()-ROW($C$14)&gt;=$C$3,_xlfn.VAR.P(OFFSET(E646,-$C$3+1,0):E646/OFFSET(E645,-$C$3+1,0):E645),"")</f>
        <v>2.1205000919592278E-4</v>
      </c>
      <c r="J646" s="19">
        <f t="array" aca="1" ref="J646" ca="1">IF(ROW()-ROW($C$14)&gt;=$C$3,_xlfn.VAR.P(OFFSET(D646,-$C$3+1,0):D646/OFFSET(D645,-$C$3+1,0):D645),"")</f>
        <v>2.3755406044053656E-4</v>
      </c>
      <c r="K646" s="19">
        <f t="shared" ca="1" si="150"/>
        <v>0.53906701884762454</v>
      </c>
      <c r="L646" s="46">
        <f t="array" aca="1" ref="L646" ca="1">IF(ROW()-ROW($C$14)&lt;$C$3,"",IF(L645="",_xlfn.VAR.P(OFFSET(E646,-$C$3+1,0):E646/OFFSET(E645,-$C$3+1,0):E645),$C$4*L645+$C$5*(1-$C$4)*(E646/E645-1)^2+(1-$C$4)*(1-$C$5)*$C$6))</f>
        <v>4.0999999999999999E-4</v>
      </c>
      <c r="M646" s="30">
        <f t="array" aca="1" ref="M646" ca="1">IF(ROW()-ROW($C$14)&gt;=$C$3,_xlfn.VAR.P(OFFSET(D646,-$C$3+1,0):D646/OFFSET(D645,-$C$3+1,0):D645)*H646^2,"")</f>
        <v>5.500468178422784E-5</v>
      </c>
      <c r="N646" s="17">
        <f t="shared" ca="1" si="153"/>
        <v>3.5499531821577213E-4</v>
      </c>
      <c r="O646" s="18">
        <f t="shared" ca="1" si="154"/>
        <v>4.383146342186512E-2</v>
      </c>
      <c r="P646" s="18">
        <f t="shared" ca="1" si="147"/>
        <v>2.8343577885852067E-3</v>
      </c>
      <c r="Q646" s="18">
        <f t="shared" ca="1" si="155"/>
        <v>2.2903168350646656E-3</v>
      </c>
      <c r="R646" s="39"/>
      <c r="V646" s="29">
        <v>41730</v>
      </c>
      <c r="W646" s="19">
        <f t="shared" ca="1" si="151"/>
        <v>1.1306104465078626E-3</v>
      </c>
      <c r="X646" s="17">
        <f t="shared" si="152"/>
        <v>2.8343577885852067E-3</v>
      </c>
    </row>
    <row r="647" spans="3:24">
      <c r="C647" s="29">
        <v>41731</v>
      </c>
      <c r="D647" s="19">
        <f ca="1">VLOOKUP(C647,MarketData!$B$7:$C$5000,2)</f>
        <v>1211.3599999999999</v>
      </c>
      <c r="E647" s="17">
        <f>VLOOKUP('Beta-GARCH'!C647,MarketData!$E$7:$F$5000,2)</f>
        <v>113.44000200000001</v>
      </c>
      <c r="F647" s="17">
        <f t="shared" ca="1" si="148"/>
        <v>155.64578300868584</v>
      </c>
      <c r="G647" s="17">
        <f t="shared" si="149"/>
        <v>159.39300995905663</v>
      </c>
      <c r="H647" s="18">
        <f t="array" aca="1" ref="H647" ca="1">IF(ROW()-ROW($C$14)&gt;=$C$3,IF($C$8,_xlfn.COVARIANCE.P(OFFSET(E647,-$C$3+1,0):E647/OFFSET(E646,-$C$3+1,0):E646,OFFSET(D647,-$C$3+1,0):D647/OFFSET(D646,-$C$3+1,0):D646)/_xlfn.VAR.P(OFFSET(D647,-$C$3+1,0):D647/OFFSET(D646,-$C$3+1,0):D646),$C$9),"")</f>
        <v>0.48534545892576431</v>
      </c>
      <c r="I647" s="19">
        <f t="array" aca="1" ref="I647" ca="1">IF(ROW()-ROW($C$14)&gt;=$C$3,_xlfn.VAR.P(OFFSET(E647,-$C$3+1,0):E647/OFFSET(E646,-$C$3+1,0):E646),"")</f>
        <v>2.1199569285042445E-4</v>
      </c>
      <c r="J647" s="19">
        <f t="array" aca="1" ref="J647" ca="1">IF(ROW()-ROW($C$14)&gt;=$C$3,_xlfn.VAR.P(OFFSET(D647,-$C$3+1,0):D647/OFFSET(D646,-$C$3+1,0):D646),"")</f>
        <v>2.3620874319242748E-4</v>
      </c>
      <c r="K647" s="19">
        <f t="shared" ca="1" si="150"/>
        <v>0.54077910416743258</v>
      </c>
      <c r="L647" s="46">
        <f t="array" aca="1" ref="L647" ca="1">IF(ROW()-ROW($C$14)&lt;$C$3,"",IF(L646="",_xlfn.VAR.P(OFFSET(E647,-$C$3+1,0):E647/OFFSET(E646,-$C$3+1,0):E646),$C$4*L646+$C$5*(1-$C$4)*(E647/E646-1)^2+(1-$C$4)*(1-$C$5)*$C$6))</f>
        <v>4.0999999999999999E-4</v>
      </c>
      <c r="M647" s="30">
        <f t="array" aca="1" ref="M647" ca="1">IF(ROW()-ROW($C$14)&gt;=$C$3,_xlfn.VAR.P(OFFSET(D647,-$C$3+1,0):D647/OFFSET(D646,-$C$3+1,0):D646)*H647^2,"")</f>
        <v>5.5641382213150742E-5</v>
      </c>
      <c r="N647" s="17">
        <f t="shared" ca="1" si="153"/>
        <v>3.5435861778684928E-4</v>
      </c>
      <c r="O647" s="18">
        <f t="shared" ca="1" si="154"/>
        <v>4.3792138908675872E-2</v>
      </c>
      <c r="P647" s="18">
        <f t="shared" ca="1" si="147"/>
        <v>1.9431284053779141E-3</v>
      </c>
      <c r="Q647" s="18">
        <f t="shared" ca="1" si="155"/>
        <v>-9.2239471105313824E-4</v>
      </c>
      <c r="R647" s="39"/>
      <c r="V647" s="29">
        <v>41731</v>
      </c>
      <c r="W647" s="19">
        <f t="shared" ca="1" si="151"/>
        <v>5.9040896823747691E-3</v>
      </c>
      <c r="X647" s="17">
        <f t="shared" si="152"/>
        <v>1.9431284053779141E-3</v>
      </c>
    </row>
    <row r="648" spans="3:24">
      <c r="C648" s="29">
        <v>41732</v>
      </c>
      <c r="D648" s="19">
        <f ca="1">VLOOKUP(C648,MarketData!$B$7:$C$5000,2)</f>
        <v>1216.77</v>
      </c>
      <c r="E648" s="17">
        <f>VLOOKUP('Beta-GARCH'!C648,MarketData!$E$7:$F$5000,2)</f>
        <v>112.860001</v>
      </c>
      <c r="F648" s="17">
        <f t="shared" ca="1" si="148"/>
        <v>156.34090558667833</v>
      </c>
      <c r="G648" s="17">
        <f t="shared" si="149"/>
        <v>158.57805841163631</v>
      </c>
      <c r="H648" s="18">
        <f t="array" aca="1" ref="H648" ca="1">IF(ROW()-ROW($C$14)&gt;=$C$3,IF($C$8,_xlfn.COVARIANCE.P(OFFSET(E648,-$C$3+1,0):E648/OFFSET(E647,-$C$3+1,0):E647,OFFSET(D648,-$C$3+1,0):D648/OFFSET(D647,-$C$3+1,0):D647)/_xlfn.VAR.P(OFFSET(D648,-$C$3+1,0):D648/OFFSET(D647,-$C$3+1,0):D647),$C$9),"")</f>
        <v>0.48626345526752612</v>
      </c>
      <c r="I648" s="19">
        <f t="array" aca="1" ref="I648" ca="1">IF(ROW()-ROW($C$14)&gt;=$C$3,_xlfn.VAR.P(OFFSET(E648,-$C$3+1,0):E648/OFFSET(E647,-$C$3+1,0):E647),"")</f>
        <v>2.1192461312008167E-4</v>
      </c>
      <c r="J648" s="19">
        <f t="array" aca="1" ref="J648" ca="1">IF(ROW()-ROW($C$14)&gt;=$C$3,_xlfn.VAR.P(OFFSET(D648,-$C$3+1,0):D648/OFFSET(D647,-$C$3+1,0):D647),"")</f>
        <v>2.3603066329140165E-4</v>
      </c>
      <c r="K648" s="19">
        <f t="shared" ca="1" si="150"/>
        <v>0.54157506384654697</v>
      </c>
      <c r="L648" s="46">
        <f t="array" aca="1" ref="L648" ca="1">IF(ROW()-ROW($C$14)&lt;$C$3,"",IF(L647="",_xlfn.VAR.P(OFFSET(E648,-$C$3+1,0):E648/OFFSET(E647,-$C$3+1,0):E647),$C$4*L647+$C$5*(1-$C$4)*(E648/E647-1)^2+(1-$C$4)*(1-$C$5)*$C$6))</f>
        <v>4.0999999999999999E-4</v>
      </c>
      <c r="M648" s="30">
        <f t="array" aca="1" ref="M648" ca="1">IF(ROW()-ROW($C$14)&gt;=$C$3,_xlfn.VAR.P(OFFSET(D648,-$C$3+1,0):D648/OFFSET(D647,-$C$3+1,0):D647)*H648^2,"")</f>
        <v>5.5809957312290841E-5</v>
      </c>
      <c r="N648" s="17">
        <f t="shared" ca="1" si="153"/>
        <v>3.5419004268770916E-4</v>
      </c>
      <c r="O648" s="18">
        <f t="shared" ca="1" si="154"/>
        <v>4.3781721295039461E-2</v>
      </c>
      <c r="P648" s="18">
        <f t="shared" ca="1" si="147"/>
        <v>-5.1128437039343888E-3</v>
      </c>
      <c r="Q648" s="18">
        <f t="shared" ca="1" si="155"/>
        <v>-7.2845228851830014E-3</v>
      </c>
      <c r="R648" s="39"/>
      <c r="V648" s="29">
        <v>41732</v>
      </c>
      <c r="W648" s="19">
        <f t="shared" ca="1" si="151"/>
        <v>4.4660546823405145E-3</v>
      </c>
      <c r="X648" s="17">
        <f t="shared" si="152"/>
        <v>-5.1128437039343888E-3</v>
      </c>
    </row>
    <row r="649" spans="3:24">
      <c r="C649" s="29">
        <v>41733</v>
      </c>
      <c r="D649" s="19">
        <f ca="1">VLOOKUP(C649,MarketData!$B$7:$C$5000,2)</f>
        <v>1215.8900000000001</v>
      </c>
      <c r="E649" s="17">
        <f>VLOOKUP('Beta-GARCH'!C649,MarketData!$E$7:$F$5000,2)</f>
        <v>111.260002</v>
      </c>
      <c r="F649" s="17">
        <f t="shared" ca="1" si="148"/>
        <v>156.22783574035054</v>
      </c>
      <c r="G649" s="17">
        <f t="shared" si="149"/>
        <v>156.32992149304317</v>
      </c>
      <c r="H649" s="18">
        <f t="array" aca="1" ref="H649" ca="1">IF(ROW()-ROW($C$14)&gt;=$C$3,IF($C$8,_xlfn.COVARIANCE.P(OFFSET(E649,-$C$3+1,0):E649/OFFSET(E648,-$C$3+1,0):E648,OFFSET(D649,-$C$3+1,0):D649/OFFSET(D648,-$C$3+1,0):D648)/_xlfn.VAR.P(OFFSET(D649,-$C$3+1,0):D649/OFFSET(D648,-$C$3+1,0):D648),$C$9),"")</f>
        <v>0.48683675723960362</v>
      </c>
      <c r="I649" s="19">
        <f t="array" aca="1" ref="I649" ca="1">IF(ROW()-ROW($C$14)&gt;=$C$3,_xlfn.VAR.P(OFFSET(E649,-$C$3+1,0):E649/OFFSET(E648,-$C$3+1,0):E648),"")</f>
        <v>2.1274786156609435E-4</v>
      </c>
      <c r="J649" s="19">
        <f t="array" aca="1" ref="J649" ca="1">IF(ROW()-ROW($C$14)&gt;=$C$3,_xlfn.VAR.P(OFFSET(D649,-$C$3+1,0):D649/OFFSET(D648,-$C$3+1,0):D648),"")</f>
        <v>2.3599144276007213E-4</v>
      </c>
      <c r="K649" s="19">
        <f t="shared" ca="1" si="150"/>
        <v>0.54002568055856293</v>
      </c>
      <c r="L649" s="46">
        <f t="array" aca="1" ref="L649" ca="1">IF(ROW()-ROW($C$14)&lt;$C$3,"",IF(L648="",_xlfn.VAR.P(OFFSET(E649,-$C$3+1,0):E649/OFFSET(E648,-$C$3+1,0):E648),$C$4*L648+$C$5*(1-$C$4)*(E649/E648-1)^2+(1-$C$4)*(1-$C$5)*$C$6))</f>
        <v>4.0999999999999999E-4</v>
      </c>
      <c r="M649" s="30">
        <f t="array" aca="1" ref="M649" ca="1">IF(ROW()-ROW($C$14)&gt;=$C$3,_xlfn.VAR.P(OFFSET(D649,-$C$3+1,0):D649/OFFSET(D648,-$C$3+1,0):D648)*H649^2,"")</f>
        <v>5.5932338503422557E-5</v>
      </c>
      <c r="N649" s="17">
        <f t="shared" ca="1" si="153"/>
        <v>3.5406766149657741E-4</v>
      </c>
      <c r="O649" s="18">
        <f t="shared" ca="1" si="154"/>
        <v>4.3774156821916745E-2</v>
      </c>
      <c r="P649" s="18">
        <f t="shared" ca="1" si="147"/>
        <v>-1.4176847295969797E-2</v>
      </c>
      <c r="Q649" s="18">
        <f t="shared" ca="1" si="155"/>
        <v>-1.3824754175354731E-2</v>
      </c>
      <c r="R649" s="39"/>
      <c r="V649" s="29">
        <v>41733</v>
      </c>
      <c r="W649" s="19">
        <f t="shared" ca="1" si="151"/>
        <v>-7.2322624653786693E-4</v>
      </c>
      <c r="X649" s="17">
        <f t="shared" si="152"/>
        <v>-1.4176847295969797E-2</v>
      </c>
    </row>
    <row r="650" spans="3:24">
      <c r="C650" s="29">
        <v>41736</v>
      </c>
      <c r="D650" s="19">
        <f ca="1">VLOOKUP(C650,MarketData!$B$7:$C$5000,2)</f>
        <v>1196.8399999999999</v>
      </c>
      <c r="E650" s="17">
        <f>VLOOKUP('Beta-GARCH'!C650,MarketData!$E$7:$F$5000,2)</f>
        <v>111.389999</v>
      </c>
      <c r="F650" s="17">
        <f t="shared" ca="1" si="148"/>
        <v>153.78013054427714</v>
      </c>
      <c r="G650" s="17">
        <f t="shared" si="149"/>
        <v>156.51257851658278</v>
      </c>
      <c r="H650" s="18">
        <f t="array" aca="1" ref="H650" ca="1">IF(ROW()-ROW($C$14)&gt;=$C$3,IF($C$8,_xlfn.COVARIANCE.P(OFFSET(E650,-$C$3+1,0):E650/OFFSET(E649,-$C$3+1,0):E649,OFFSET(D650,-$C$3+1,0):D650/OFFSET(D649,-$C$3+1,0):D649)/_xlfn.VAR.P(OFFSET(D650,-$C$3+1,0):D650/OFFSET(D649,-$C$3+1,0):D649),$C$9),"")</f>
        <v>0.48457163889765553</v>
      </c>
      <c r="I650" s="19">
        <f t="array" aca="1" ref="I650" ca="1">IF(ROW()-ROW($C$14)&gt;=$C$3,_xlfn.VAR.P(OFFSET(E650,-$C$3+1,0):E650/OFFSET(E649,-$C$3+1,0):E649),"")</f>
        <v>2.1264177817000046E-4</v>
      </c>
      <c r="J650" s="19">
        <f t="array" aca="1" ref="J650" ca="1">IF(ROW()-ROW($C$14)&gt;=$C$3,_xlfn.VAR.P(OFFSET(D650,-$C$3+1,0):D650/OFFSET(D649,-$C$3+1,0):D649),"")</f>
        <v>2.3704638350617618E-4</v>
      </c>
      <c r="K650" s="19">
        <f t="shared" ca="1" si="150"/>
        <v>0.54018526151769775</v>
      </c>
      <c r="L650" s="46">
        <f t="array" aca="1" ref="L650" ca="1">IF(ROW()-ROW($C$14)&lt;$C$3,"",IF(L649="",_xlfn.VAR.P(OFFSET(E650,-$C$3+1,0):E650/OFFSET(E649,-$C$3+1,0):E649),$C$4*L649+$C$5*(1-$C$4)*(E650/E649-1)^2+(1-$C$4)*(1-$C$5)*$C$6))</f>
        <v>4.0999999999999999E-4</v>
      </c>
      <c r="M650" s="30">
        <f t="array" aca="1" ref="M650" ca="1">IF(ROW()-ROW($C$14)&gt;=$C$3,_xlfn.VAR.P(OFFSET(D650,-$C$3+1,0):D650/OFFSET(D649,-$C$3+1,0):D649)*H650^2,"")</f>
        <v>5.5660783850006698E-5</v>
      </c>
      <c r="N650" s="17">
        <f t="shared" ca="1" si="153"/>
        <v>3.5433921614999331E-4</v>
      </c>
      <c r="O650" s="18">
        <f t="shared" ca="1" si="154"/>
        <v>4.3790940051411417E-2</v>
      </c>
      <c r="P650" s="18">
        <f t="shared" ca="1" si="147"/>
        <v>1.1684073131690287E-3</v>
      </c>
      <c r="Q650" s="18">
        <f t="shared" ca="1" si="155"/>
        <v>8.7604507718704039E-3</v>
      </c>
      <c r="R650" s="39"/>
      <c r="V650" s="29">
        <v>41736</v>
      </c>
      <c r="W650" s="19">
        <f t="shared" ca="1" si="151"/>
        <v>-1.5667535714579572E-2</v>
      </c>
      <c r="X650" s="17">
        <f t="shared" si="152"/>
        <v>1.1684073131690287E-3</v>
      </c>
    </row>
    <row r="651" spans="3:24">
      <c r="C651" s="29">
        <v>41737</v>
      </c>
      <c r="D651" s="19">
        <f ca="1">VLOOKUP(C651,MarketData!$B$7:$C$5000,2)</f>
        <v>1174.56</v>
      </c>
      <c r="E651" s="17">
        <f>VLOOKUP('Beta-GARCH'!C651,MarketData!$E$7:$F$5000,2)</f>
        <v>109.099998</v>
      </c>
      <c r="F651" s="17">
        <f t="shared" ca="1" si="148"/>
        <v>150.91740761679603</v>
      </c>
      <c r="G651" s="17">
        <f t="shared" si="149"/>
        <v>153.29492913572989</v>
      </c>
      <c r="H651" s="18">
        <f t="array" aca="1" ref="H651" ca="1">IF(ROW()-ROW($C$14)&gt;=$C$3,IF($C$8,_xlfn.COVARIANCE.P(OFFSET(E651,-$C$3+1,0):E651/OFFSET(E650,-$C$3+1,0):E650,OFFSET(D651,-$C$3+1,0):D651/OFFSET(D650,-$C$3+1,0):D650)/_xlfn.VAR.P(OFFSET(D651,-$C$3+1,0):D651/OFFSET(D650,-$C$3+1,0):D650),$C$9),"")</f>
        <v>0.48828834916453273</v>
      </c>
      <c r="I651" s="19">
        <f t="array" aca="1" ref="I651" ca="1">IF(ROW()-ROW($C$14)&gt;=$C$3,_xlfn.VAR.P(OFFSET(E651,-$C$3+1,0):E651/OFFSET(E650,-$C$3+1,0):E650),"")</f>
        <v>2.1428860265285067E-4</v>
      </c>
      <c r="J651" s="19">
        <f t="array" aca="1" ref="J651" ca="1">IF(ROW()-ROW($C$14)&gt;=$C$3,_xlfn.VAR.P(OFFSET(D651,-$C$3+1,0):D651/OFFSET(D650,-$C$3+1,0):D650),"")</f>
        <v>2.3812835172573973E-4</v>
      </c>
      <c r="K651" s="19">
        <f t="shared" ca="1" si="150"/>
        <v>0.5426107516403923</v>
      </c>
      <c r="L651" s="46">
        <f t="array" aca="1" ref="L651" ca="1">IF(ROW()-ROW($C$14)&lt;$C$3,"",IF(L650="",_xlfn.VAR.P(OFFSET(E651,-$C$3+1,0):E651/OFFSET(E650,-$C$3+1,0):E650),$C$4*L650+$C$5*(1-$C$4)*(E651/E650-1)^2+(1-$C$4)*(1-$C$5)*$C$6))</f>
        <v>4.0999999999999999E-4</v>
      </c>
      <c r="M651" s="30">
        <f t="array" aca="1" ref="M651" ca="1">IF(ROW()-ROW($C$14)&gt;=$C$3,_xlfn.VAR.P(OFFSET(D651,-$C$3+1,0):D651/OFFSET(D650,-$C$3+1,0):D650)*H651^2,"")</f>
        <v>5.6775874165214835E-5</v>
      </c>
      <c r="N651" s="17">
        <f t="shared" ca="1" si="153"/>
        <v>3.5322412583478516E-4</v>
      </c>
      <c r="O651" s="18">
        <f t="shared" ca="1" si="154"/>
        <v>4.3721981651330843E-2</v>
      </c>
      <c r="P651" s="18">
        <f t="shared" ca="1" si="147"/>
        <v>-2.0558407581994897E-2</v>
      </c>
      <c r="Q651" s="18">
        <f t="shared" ca="1" si="155"/>
        <v>-1.1468584030487805E-2</v>
      </c>
      <c r="R651" s="39"/>
      <c r="V651" s="29">
        <v>41737</v>
      </c>
      <c r="W651" s="19">
        <f t="shared" ca="1" si="151"/>
        <v>-1.8615687978342899E-2</v>
      </c>
      <c r="X651" s="17">
        <f t="shared" si="152"/>
        <v>-2.0558407581994897E-2</v>
      </c>
    </row>
    <row r="652" spans="3:24">
      <c r="C652" s="29">
        <v>41738</v>
      </c>
      <c r="D652" s="19">
        <f ca="1">VLOOKUP(C652,MarketData!$B$7:$C$5000,2)</f>
        <v>1150.44</v>
      </c>
      <c r="E652" s="17">
        <f>VLOOKUP('Beta-GARCH'!C652,MarketData!$E$7:$F$5000,2)</f>
        <v>107.730003</v>
      </c>
      <c r="F652" s="17">
        <f t="shared" ca="1" si="148"/>
        <v>147.81826591972043</v>
      </c>
      <c r="G652" s="17">
        <f t="shared" si="149"/>
        <v>151.36996772151147</v>
      </c>
      <c r="H652" s="18">
        <f t="array" aca="1" ref="H652" ca="1">IF(ROW()-ROW($C$14)&gt;=$C$3,IF($C$8,_xlfn.COVARIANCE.P(OFFSET(E652,-$C$3+1,0):E652/OFFSET(E651,-$C$3+1,0):E651,OFFSET(D652,-$C$3+1,0):D652/OFFSET(D651,-$C$3+1,0):D651)/_xlfn.VAR.P(OFFSET(D652,-$C$3+1,0):D652/OFFSET(D651,-$C$3+1,0):D651),$C$9),"")</f>
        <v>0.48922635395240605</v>
      </c>
      <c r="I652" s="19">
        <f t="array" aca="1" ref="I652" ca="1">IF(ROW()-ROW($C$14)&gt;=$C$3,_xlfn.VAR.P(OFFSET(E652,-$C$3+1,0):E652/OFFSET(E651,-$C$3+1,0):E651),"")</f>
        <v>2.1494661554035259E-4</v>
      </c>
      <c r="J652" s="19">
        <f t="array" aca="1" ref="J652" ca="1">IF(ROW()-ROW($C$14)&gt;=$C$3,_xlfn.VAR.P(OFFSET(D652,-$C$3+1,0):D652/OFFSET(D651,-$C$3+1,0):D651),"")</f>
        <v>2.3987101519780158E-4</v>
      </c>
      <c r="K652" s="19">
        <f t="shared" ca="1" si="150"/>
        <v>0.54595519863885433</v>
      </c>
      <c r="L652" s="46">
        <f t="array" aca="1" ref="L652" ca="1">IF(ROW()-ROW($C$14)&lt;$C$3,"",IF(L651="",_xlfn.VAR.P(OFFSET(E652,-$C$3+1,0):E652/OFFSET(E651,-$C$3+1,0):E651),$C$4*L651+$C$5*(1-$C$4)*(E652/E651-1)^2+(1-$C$4)*(1-$C$5)*$C$6))</f>
        <v>4.0999999999999999E-4</v>
      </c>
      <c r="M652" s="30">
        <f t="array" aca="1" ref="M652" ca="1">IF(ROW()-ROW($C$14)&gt;=$C$3,_xlfn.VAR.P(OFFSET(D652,-$C$3+1,0):D652/OFFSET(D651,-$C$3+1,0):D651)*H652^2,"")</f>
        <v>5.7411310560977464E-5</v>
      </c>
      <c r="N652" s="17">
        <f t="shared" ca="1" si="153"/>
        <v>3.5258868943902251E-4</v>
      </c>
      <c r="O652" s="18">
        <f t="shared" ca="1" si="154"/>
        <v>4.3682636880433327E-2</v>
      </c>
      <c r="P652" s="18">
        <f t="shared" ca="1" si="147"/>
        <v>-1.2557241293441712E-2</v>
      </c>
      <c r="Q652" s="18">
        <f t="shared" ca="1" si="155"/>
        <v>-2.5108071757023037E-3</v>
      </c>
      <c r="R652" s="39"/>
      <c r="V652" s="29">
        <v>41738</v>
      </c>
      <c r="W652" s="19">
        <f t="shared" ca="1" si="151"/>
        <v>-2.053534940743762E-2</v>
      </c>
      <c r="X652" s="17">
        <f t="shared" si="152"/>
        <v>-1.2557241293441712E-2</v>
      </c>
    </row>
    <row r="653" spans="3:24">
      <c r="C653" s="29">
        <v>41739</v>
      </c>
      <c r="D653" s="19">
        <f ca="1">VLOOKUP(C653,MarketData!$B$7:$C$5000,2)</f>
        <v>1149.49</v>
      </c>
      <c r="E653" s="17">
        <f>VLOOKUP('Beta-GARCH'!C653,MarketData!$E$7:$F$5000,2)</f>
        <v>103.389999</v>
      </c>
      <c r="F653" s="17">
        <f t="shared" ca="1" si="148"/>
        <v>147.69620188107109</v>
      </c>
      <c r="G653" s="17">
        <f t="shared" si="149"/>
        <v>145.27188689818476</v>
      </c>
      <c r="H653" s="18">
        <f t="array" aca="1" ref="H653" ca="1">IF(ROW()-ROW($C$14)&gt;=$C$3,IF($C$8,_xlfn.COVARIANCE.P(OFFSET(E653,-$C$3+1,0):E653/OFFSET(E652,-$C$3+1,0):E652,OFFSET(D653,-$C$3+1,0):D653/OFFSET(D652,-$C$3+1,0):D652)/_xlfn.VAR.P(OFFSET(D653,-$C$3+1,0):D653/OFFSET(D652,-$C$3+1,0):D652),$C$9),"")</f>
        <v>0.49152210320924866</v>
      </c>
      <c r="I653" s="19">
        <f t="array" aca="1" ref="I653" ca="1">IF(ROW()-ROW($C$14)&gt;=$C$3,_xlfn.VAR.P(OFFSET(E653,-$C$3+1,0):E653/OFFSET(E652,-$C$3+1,0):E652),"")</f>
        <v>2.206791466406906E-4</v>
      </c>
      <c r="J653" s="19">
        <f t="array" aca="1" ref="J653" ca="1">IF(ROW()-ROW($C$14)&gt;=$C$3,_xlfn.VAR.P(OFFSET(D653,-$C$3+1,0):D653/OFFSET(D652,-$C$3+1,0):D652),"")</f>
        <v>2.3539915172949918E-4</v>
      </c>
      <c r="K653" s="19">
        <f t="shared" ca="1" si="150"/>
        <v>0.52430819999564948</v>
      </c>
      <c r="L653" s="46">
        <f t="array" aca="1" ref="L653" ca="1">IF(ROW()-ROW($C$14)&lt;$C$3,"",IF(L652="",_xlfn.VAR.P(OFFSET(E653,-$C$3+1,0):E653/OFFSET(E652,-$C$3+1,0):E652),$C$4*L652+$C$5*(1-$C$4)*(E653/E652-1)^2+(1-$C$4)*(1-$C$5)*$C$6))</f>
        <v>4.0999999999999999E-4</v>
      </c>
      <c r="M653" s="30">
        <f t="array" aca="1" ref="M653" ca="1">IF(ROW()-ROW($C$14)&gt;=$C$3,_xlfn.VAR.P(OFFSET(D653,-$C$3+1,0):D653/OFFSET(D652,-$C$3+1,0):D652)*H653^2,"")</f>
        <v>5.6871017470794808E-5</v>
      </c>
      <c r="N653" s="17">
        <f t="shared" ca="1" si="153"/>
        <v>3.5312898252920521E-4</v>
      </c>
      <c r="O653" s="18">
        <f t="shared" ca="1" si="154"/>
        <v>4.3716092849129265E-2</v>
      </c>
      <c r="P653" s="18">
        <f t="shared" ca="1" si="147"/>
        <v>-4.0285935943025986E-2</v>
      </c>
      <c r="Q653" s="18">
        <f t="shared" ca="1" si="155"/>
        <v>-3.9880051239739575E-2</v>
      </c>
      <c r="R653" s="39"/>
      <c r="V653" s="29">
        <v>41739</v>
      </c>
      <c r="W653" s="19">
        <f t="shared" ca="1" si="151"/>
        <v>-8.2577100935299352E-4</v>
      </c>
      <c r="X653" s="17">
        <f t="shared" si="152"/>
        <v>-4.0285935943025986E-2</v>
      </c>
    </row>
    <row r="654" spans="3:24">
      <c r="C654" s="29">
        <v>41740</v>
      </c>
      <c r="D654" s="19">
        <f ca="1">VLOOKUP(C654,MarketData!$B$7:$C$5000,2)</f>
        <v>1134.0899999999999</v>
      </c>
      <c r="E654" s="17">
        <f>VLOOKUP('Beta-GARCH'!C654,MarketData!$E$7:$F$5000,2)</f>
        <v>104.889999</v>
      </c>
      <c r="F654" s="17">
        <f t="shared" ca="1" si="148"/>
        <v>145.71747957033458</v>
      </c>
      <c r="G654" s="17">
        <f t="shared" si="149"/>
        <v>147.37951657663439</v>
      </c>
      <c r="H654" s="18">
        <f t="array" aca="1" ref="H654" ca="1">IF(ROW()-ROW($C$14)&gt;=$C$3,IF($C$8,_xlfn.COVARIANCE.P(OFFSET(E654,-$C$3+1,0):E654/OFFSET(E653,-$C$3+1,0):E653,OFFSET(D654,-$C$3+1,0):D654/OFFSET(D653,-$C$3+1,0):D653)/_xlfn.VAR.P(OFFSET(D654,-$C$3+1,0):D654/OFFSET(D653,-$C$3+1,0):D653),$C$9),"")</f>
        <v>0.48519330080769174</v>
      </c>
      <c r="I654" s="19">
        <f t="array" aca="1" ref="I654" ca="1">IF(ROW()-ROW($C$14)&gt;=$C$3,_xlfn.VAR.P(OFFSET(E654,-$C$3+1,0):E654/OFFSET(E653,-$C$3+1,0):E653),"")</f>
        <v>2.2083651484435096E-4</v>
      </c>
      <c r="J654" s="19">
        <f t="array" aca="1" ref="J654" ca="1">IF(ROW()-ROW($C$14)&gt;=$C$3,_xlfn.VAR.P(OFFSET(D654,-$C$3+1,0):D654/OFFSET(D653,-$C$3+1,0):D653),"")</f>
        <v>2.3579559754413463E-4</v>
      </c>
      <c r="K654" s="19">
        <f t="shared" ca="1" si="150"/>
        <v>0.51805945393132191</v>
      </c>
      <c r="L654" s="46">
        <f t="array" aca="1" ref="L654" ca="1">IF(ROW()-ROW($C$14)&lt;$C$3,"",IF(L653="",_xlfn.VAR.P(OFFSET(E654,-$C$3+1,0):E654/OFFSET(E653,-$C$3+1,0):E653),$C$4*L653+$C$5*(1-$C$4)*(E654/E653-1)^2+(1-$C$4)*(1-$C$5)*$C$6))</f>
        <v>4.0999999999999999E-4</v>
      </c>
      <c r="M654" s="30">
        <f t="array" aca="1" ref="M654" ca="1">IF(ROW()-ROW($C$14)&gt;=$C$3,_xlfn.VAR.P(OFFSET(D654,-$C$3+1,0):D654/OFFSET(D653,-$C$3+1,0):D653)*H654^2,"")</f>
        <v>5.5509240337941036E-5</v>
      </c>
      <c r="N654" s="17">
        <f t="shared" ca="1" si="153"/>
        <v>3.5449075966205895E-4</v>
      </c>
      <c r="O654" s="18">
        <f t="shared" ca="1" si="154"/>
        <v>4.3800303287481003E-2</v>
      </c>
      <c r="P654" s="18">
        <f t="shared" ca="1" si="147"/>
        <v>1.45081730777461E-2</v>
      </c>
      <c r="Q654" s="18">
        <f t="shared" ca="1" si="155"/>
        <v>2.1008426957674145E-2</v>
      </c>
      <c r="R654" s="39"/>
      <c r="V654" s="29">
        <v>41740</v>
      </c>
      <c r="W654" s="19">
        <f t="shared" ca="1" si="151"/>
        <v>-1.3397245735065177E-2</v>
      </c>
      <c r="X654" s="17">
        <f t="shared" si="152"/>
        <v>1.45081730777461E-2</v>
      </c>
    </row>
    <row r="655" spans="3:24">
      <c r="C655" s="29">
        <v>41743</v>
      </c>
      <c r="D655" s="19">
        <f ca="1">VLOOKUP(C655,MarketData!$B$7:$C$5000,2)</f>
        <v>1132.76</v>
      </c>
      <c r="E655" s="17">
        <f>VLOOKUP('Beta-GARCH'!C655,MarketData!$E$7:$F$5000,2)</f>
        <v>107.32</v>
      </c>
      <c r="F655" s="17">
        <f t="shared" ca="1" si="148"/>
        <v>145.54658991622551</v>
      </c>
      <c r="G655" s="17">
        <f t="shared" si="149"/>
        <v>150.79387806080922</v>
      </c>
      <c r="H655" s="18">
        <f t="array" aca="1" ref="H655" ca="1">IF(ROW()-ROW($C$14)&gt;=$C$3,IF($C$8,_xlfn.COVARIANCE.P(OFFSET(E655,-$C$3+1,0):E655/OFFSET(E654,-$C$3+1,0):E654,OFFSET(D655,-$C$3+1,0):D655/OFFSET(D654,-$C$3+1,0):D654)/_xlfn.VAR.P(OFFSET(D655,-$C$3+1,0):D655/OFFSET(D654,-$C$3+1,0):D654),$C$9),"")</f>
        <v>0.48449947636738983</v>
      </c>
      <c r="I655" s="19">
        <f t="array" aca="1" ref="I655" ca="1">IF(ROW()-ROW($C$14)&gt;=$C$3,_xlfn.VAR.P(OFFSET(E655,-$C$3+1,0):E655/OFFSET(E654,-$C$3+1,0):E654),"")</f>
        <v>2.2258659788816431E-4</v>
      </c>
      <c r="J655" s="19">
        <f t="array" aca="1" ref="J655" ca="1">IF(ROW()-ROW($C$14)&gt;=$C$3,_xlfn.VAR.P(OFFSET(D655,-$C$3+1,0):D655/OFFSET(D654,-$C$3+1,0):D654),"")</f>
        <v>2.3442875534861256E-4</v>
      </c>
      <c r="K655" s="19">
        <f t="shared" ca="1" si="150"/>
        <v>0.51027604666894089</v>
      </c>
      <c r="L655" s="46">
        <f t="array" aca="1" ref="L655" ca="1">IF(ROW()-ROW($C$14)&lt;$C$3,"",IF(L654="",_xlfn.VAR.P(OFFSET(E655,-$C$3+1,0):E655/OFFSET(E654,-$C$3+1,0):E654),$C$4*L654+$C$5*(1-$C$4)*(E655/E654-1)^2+(1-$C$4)*(1-$C$5)*$C$6))</f>
        <v>4.0999999999999999E-4</v>
      </c>
      <c r="M655" s="30">
        <f t="array" aca="1" ref="M655" ca="1">IF(ROW()-ROW($C$14)&gt;=$C$3,_xlfn.VAR.P(OFFSET(D655,-$C$3+1,0):D655/OFFSET(D654,-$C$3+1,0):D654)*H655^2,"")</f>
        <v>5.5029745688636142E-5</v>
      </c>
      <c r="N655" s="17">
        <f t="shared" ca="1" si="153"/>
        <v>3.5497025431136388E-4</v>
      </c>
      <c r="O655" s="18">
        <f t="shared" ca="1" si="154"/>
        <v>4.3829916067654212E-2</v>
      </c>
      <c r="P655" s="18">
        <f t="shared" ref="P655:P718" ca="1" si="156">IF(ROW()-ROW($C$14)&gt;=$C$3,$C$7*(E655/E654-1),"")</f>
        <v>2.316713722153807E-2</v>
      </c>
      <c r="Q655" s="18">
        <f t="shared" ca="1" si="155"/>
        <v>2.3735332253297999E-2</v>
      </c>
      <c r="R655" s="39"/>
      <c r="V655" s="29">
        <v>41743</v>
      </c>
      <c r="W655" s="19">
        <f t="shared" ca="1" si="151"/>
        <v>-1.1727464310592461E-3</v>
      </c>
      <c r="X655" s="17">
        <f t="shared" si="152"/>
        <v>2.316713722153807E-2</v>
      </c>
    </row>
    <row r="656" spans="3:24">
      <c r="C656" s="29">
        <v>41744</v>
      </c>
      <c r="D656" s="19">
        <f>VLOOKUP(C656,MarketData!$B$7:$C$5000,2)</f>
        <v>1136.0899999999999</v>
      </c>
      <c r="E656" s="17">
        <f>VLOOKUP('Beta-GARCH'!C656,MarketData!$E$7:$F$5000,2)</f>
        <v>106.860001</v>
      </c>
      <c r="F656" s="17">
        <f t="shared" ref="F656:F719" ca="1" si="157">F655*D656/D655</f>
        <v>145.97445649380683</v>
      </c>
      <c r="G656" s="17">
        <f t="shared" ref="G656:G719" si="158">G655*E656/E655</f>
        <v>150.1475396978378</v>
      </c>
      <c r="H656" s="18">
        <f t="array" aca="1" ref="H656" ca="1">IF(ROW()-ROW($C$14)&gt;=$C$3,IF($C$8,_xlfn.COVARIANCE.P(OFFSET(E656,-$C$3+1,0):E656/OFFSET(E655,-$C$3+1,0):E655,OFFSET(D656,-$C$3+1,0):D656/OFFSET(D655,-$C$3+1,0):D655)/_xlfn.VAR.P(OFFSET(D656,-$C$3+1,0):D656/OFFSET(D655,-$C$3+1,0):D655),$C$9),"")</f>
        <v>0.4688241472631135</v>
      </c>
      <c r="I656" s="19">
        <f t="array" aca="1" ref="I656" ca="1">IF(ROW()-ROW($C$14)&gt;=$C$3,_xlfn.VAR.P(OFFSET(E656,-$C$3+1,0):E656/OFFSET(E655,-$C$3+1,0):E655),"")</f>
        <v>2.1396540566403222E-4</v>
      </c>
      <c r="J656" s="19">
        <f t="array" aca="1" ref="J656" ca="1">IF(ROW()-ROW($C$14)&gt;=$C$3,_xlfn.VAR.P(OFFSET(D656,-$C$3+1,0):D656/OFFSET(D655,-$C$3+1,0):D655),"")</f>
        <v>2.3166009827593786E-4</v>
      </c>
      <c r="K656" s="19">
        <f t="shared" ref="K656:K719" ca="1" si="159">H656/I656*J656</f>
        <v>0.50759536426949936</v>
      </c>
      <c r="L656" s="46">
        <f t="array" aca="1" ref="L656" ca="1">IF(ROW()-ROW($C$14)&lt;$C$3,"",IF(L655="",_xlfn.VAR.P(OFFSET(E656,-$C$3+1,0):E656/OFFSET(E655,-$C$3+1,0):E655),$C$4*L655+$C$5*(1-$C$4)*(E656/E655-1)^2+(1-$C$4)*(1-$C$5)*$C$6))</f>
        <v>4.0999999999999999E-4</v>
      </c>
      <c r="M656" s="30">
        <f t="array" aca="1" ref="M656" ca="1">IF(ROW()-ROW($C$14)&gt;=$C$3,_xlfn.VAR.P(OFFSET(D656,-$C$3+1,0):D656/OFFSET(D655,-$C$3+1,0):D655)*H656^2,"")</f>
        <v>5.091798173832727E-5</v>
      </c>
      <c r="N656" s="17">
        <f t="shared" ca="1" si="153"/>
        <v>3.5908201826167271E-4</v>
      </c>
      <c r="O656" s="18">
        <f t="shared" ca="1" si="154"/>
        <v>4.4083035001257563E-2</v>
      </c>
      <c r="P656" s="18">
        <f t="shared" ca="1" si="156"/>
        <v>-4.2862374207975895E-3</v>
      </c>
      <c r="Q656" s="18">
        <f t="shared" ca="1" si="155"/>
        <v>-5.6644502905900699E-3</v>
      </c>
      <c r="R656" s="39"/>
      <c r="V656" s="29">
        <v>41744</v>
      </c>
      <c r="W656" s="19">
        <f t="shared" ref="W656:W719" ca="1" si="160">D656/D655-1</f>
        <v>2.9397224478264761E-3</v>
      </c>
      <c r="X656" s="17">
        <f t="shared" ref="X656:X719" si="161">E656/E655-1</f>
        <v>-4.2862374207975895E-3</v>
      </c>
    </row>
    <row r="657" spans="3:24">
      <c r="C657" s="29">
        <v>41745</v>
      </c>
      <c r="D657" s="19">
        <f>VLOOKUP(C657,MarketData!$B$7:$C$5000,2)</f>
        <v>1166.55</v>
      </c>
      <c r="E657" s="17">
        <f>VLOOKUP('Beta-GARCH'!C657,MarketData!$E$7:$F$5000,2)</f>
        <v>108.470001</v>
      </c>
      <c r="F657" s="17">
        <f t="shared" ca="1" si="157"/>
        <v>149.88821503828953</v>
      </c>
      <c r="G657" s="17">
        <f t="shared" si="158"/>
        <v>152.4097288860404</v>
      </c>
      <c r="H657" s="18">
        <f t="array" aca="1" ref="H657" ca="1">IF(ROW()-ROW($C$14)&gt;=$C$3,IF($C$8,_xlfn.COVARIANCE.P(OFFSET(E657,-$C$3+1,0):E657/OFFSET(E656,-$C$3+1,0):E656,OFFSET(D657,-$C$3+1,0):D657/OFFSET(D656,-$C$3+1,0):D656)/_xlfn.VAR.P(OFFSET(D657,-$C$3+1,0):D657/OFFSET(D656,-$C$3+1,0):D656),$C$9),"")</f>
        <v>0.47209068903709223</v>
      </c>
      <c r="I657" s="19">
        <f t="array" aca="1" ref="I657" ca="1">IF(ROW()-ROW($C$14)&gt;=$C$3,_xlfn.VAR.P(OFFSET(E657,-$C$3+1,0):E657/OFFSET(E656,-$C$3+1,0):E656),"")</f>
        <v>2.1458799156246121E-4</v>
      </c>
      <c r="J657" s="19">
        <f t="array" aca="1" ref="J657" ca="1">IF(ROW()-ROW($C$14)&gt;=$C$3,_xlfn.VAR.P(OFFSET(D657,-$C$3+1,0):D657/OFFSET(D656,-$C$3+1,0):D656),"")</f>
        <v>2.3152631102270476E-4</v>
      </c>
      <c r="K657" s="19">
        <f t="shared" ca="1" si="159"/>
        <v>0.50935476354048403</v>
      </c>
      <c r="L657" s="46">
        <f t="array" aca="1" ref="L657" ca="1">IF(ROW()-ROW($C$14)&lt;$C$3,"",IF(L656="",_xlfn.VAR.P(OFFSET(E657,-$C$3+1,0):E657/OFFSET(E656,-$C$3+1,0):E656),$C$4*L656+$C$5*(1-$C$4)*(E657/E656-1)^2+(1-$C$4)*(1-$C$5)*$C$6))</f>
        <v>4.0999999999999999E-4</v>
      </c>
      <c r="M657" s="30">
        <f t="array" aca="1" ref="M657" ca="1">IF(ROW()-ROW($C$14)&gt;=$C$3,_xlfn.VAR.P(OFFSET(D657,-$C$3+1,0):D657/OFFSET(D656,-$C$3+1,0):D656)*H657^2,"")</f>
        <v>5.160018065097925E-5</v>
      </c>
      <c r="N657" s="17">
        <f t="shared" ca="1" si="153"/>
        <v>3.5839981934902073E-4</v>
      </c>
      <c r="O657" s="18">
        <f t="shared" ca="1" si="154"/>
        <v>4.4041139703984121E-2</v>
      </c>
      <c r="P657" s="18">
        <f t="shared" ca="1" si="156"/>
        <v>1.5066441932749086E-2</v>
      </c>
      <c r="Q657" s="18">
        <f t="shared" ca="1" si="155"/>
        <v>2.4090975427185496E-3</v>
      </c>
      <c r="R657" s="39"/>
      <c r="V657" s="29">
        <v>41745</v>
      </c>
      <c r="W657" s="19">
        <f t="shared" ca="1" si="160"/>
        <v>2.6811256150480967E-2</v>
      </c>
      <c r="X657" s="17">
        <f t="shared" si="161"/>
        <v>1.5066441932749086E-2</v>
      </c>
    </row>
    <row r="658" spans="3:24">
      <c r="C658" s="29">
        <v>41746</v>
      </c>
      <c r="D658" s="19">
        <f ca="1">VLOOKUP(C658,MarketData!$B$7:$C$5000,2)</f>
        <v>1166.5899999999999</v>
      </c>
      <c r="E658" s="17">
        <f>VLOOKUP('Beta-GARCH'!C658,MarketData!$E$7:$F$5000,2)</f>
        <v>108.019997</v>
      </c>
      <c r="F658" s="17">
        <f t="shared" ca="1" si="157"/>
        <v>149.89335457675898</v>
      </c>
      <c r="G658" s="17">
        <f t="shared" si="158"/>
        <v>151.77743436215971</v>
      </c>
      <c r="H658" s="18">
        <f t="array" aca="1" ref="H658" ca="1">IF(ROW()-ROW($C$14)&gt;=$C$3,IF($C$8,_xlfn.COVARIANCE.P(OFFSET(E658,-$C$3+1,0):E658/OFFSET(E657,-$C$3+1,0):E657,OFFSET(D658,-$C$3+1,0):D658/OFFSET(D657,-$C$3+1,0):D657)/_xlfn.VAR.P(OFFSET(D658,-$C$3+1,0):D658/OFFSET(D657,-$C$3+1,0):D657),$C$9),"")</f>
        <v>0.46919119041795426</v>
      </c>
      <c r="I658" s="19">
        <f t="array" aca="1" ref="I658" ca="1">IF(ROW()-ROW($C$14)&gt;=$C$3,_xlfn.VAR.P(OFFSET(E658,-$C$3+1,0):E658/OFFSET(E657,-$C$3+1,0):E657),"")</f>
        <v>2.1297325655746867E-4</v>
      </c>
      <c r="J658" s="19">
        <f t="array" aca="1" ref="J658" ca="1">IF(ROW()-ROW($C$14)&gt;=$C$3,_xlfn.VAR.P(OFFSET(D658,-$C$3+1,0):D658/OFFSET(D657,-$C$3+1,0):D657),"")</f>
        <v>2.2723489291370187E-4</v>
      </c>
      <c r="K658" s="19">
        <f t="shared" ca="1" si="159"/>
        <v>0.50061031903274078</v>
      </c>
      <c r="L658" s="46">
        <f t="array" aca="1" ref="L658" ca="1">IF(ROW()-ROW($C$14)&lt;$C$3,"",IF(L657="",_xlfn.VAR.P(OFFSET(E658,-$C$3+1,0):E658/OFFSET(E657,-$C$3+1,0):E657),$C$4*L657+$C$5*(1-$C$4)*(E658/E657-1)^2+(1-$C$4)*(1-$C$5)*$C$6))</f>
        <v>4.0999999999999999E-4</v>
      </c>
      <c r="M658" s="30">
        <f t="array" aca="1" ref="M658" ca="1">IF(ROW()-ROW($C$14)&gt;=$C$3,_xlfn.VAR.P(OFFSET(D658,-$C$3+1,0):D658/OFFSET(D657,-$C$3+1,0):D657)*H658^2,"")</f>
        <v>5.0023574122316798E-5</v>
      </c>
      <c r="N658" s="17">
        <f t="shared" ca="1" si="153"/>
        <v>3.5997642587768319E-4</v>
      </c>
      <c r="O658" s="18">
        <f t="shared" ca="1" si="154"/>
        <v>4.4137902244196864E-2</v>
      </c>
      <c r="P658" s="18">
        <f t="shared" ca="1" si="156"/>
        <v>-4.1486493578993811E-3</v>
      </c>
      <c r="Q658" s="18">
        <f t="shared" ca="1" si="155"/>
        <v>-4.1647375218157616E-3</v>
      </c>
      <c r="R658" s="39"/>
      <c r="V658" s="29">
        <v>41746</v>
      </c>
      <c r="W658" s="19">
        <f t="shared" ca="1" si="160"/>
        <v>3.4289143199917049E-5</v>
      </c>
      <c r="X658" s="17">
        <f t="shared" si="161"/>
        <v>-4.1486493578993811E-3</v>
      </c>
    </row>
    <row r="659" spans="3:24">
      <c r="C659" s="29">
        <v>41747</v>
      </c>
      <c r="D659" s="19">
        <f ca="1">VLOOKUP(C659,MarketData!$B$7:$C$5000,2)</f>
        <v>1173.3699999999999</v>
      </c>
      <c r="E659" s="17">
        <f>VLOOKUP('Beta-GARCH'!C659,MarketData!$E$7:$F$5000,2)</f>
        <v>108.019997</v>
      </c>
      <c r="F659" s="17">
        <f t="shared" ca="1" si="157"/>
        <v>150.76450634732998</v>
      </c>
      <c r="G659" s="17">
        <f t="shared" si="158"/>
        <v>151.77743436215971</v>
      </c>
      <c r="H659" s="18">
        <f t="array" aca="1" ref="H659" ca="1">IF(ROW()-ROW($C$14)&gt;=$C$3,IF($C$8,_xlfn.COVARIANCE.P(OFFSET(E659,-$C$3+1,0):E659/OFFSET(E658,-$C$3+1,0):E658,OFFSET(D659,-$C$3+1,0):D659/OFFSET(D658,-$C$3+1,0):D658)/_xlfn.VAR.P(OFFSET(D659,-$C$3+1,0):D659/OFFSET(D658,-$C$3+1,0):D658),$C$9),"")</f>
        <v>0.46892195368830708</v>
      </c>
      <c r="I659" s="19">
        <f t="array" aca="1" ref="I659" ca="1">IF(ROW()-ROW($C$14)&gt;=$C$3,_xlfn.VAR.P(OFFSET(E659,-$C$3+1,0):E659/OFFSET(E658,-$C$3+1,0):E658),"")</f>
        <v>2.1248884027959221E-4</v>
      </c>
      <c r="J659" s="19">
        <f t="array" aca="1" ref="J659" ca="1">IF(ROW()-ROW($C$14)&gt;=$C$3,_xlfn.VAR.P(OFFSET(D659,-$C$3+1,0):D659/OFFSET(D658,-$C$3+1,0):D658),"")</f>
        <v>2.2735314909021307E-4</v>
      </c>
      <c r="K659" s="19">
        <f t="shared" ca="1" si="159"/>
        <v>0.50172462096500392</v>
      </c>
      <c r="L659" s="46">
        <f t="array" aca="1" ref="L659" ca="1">IF(ROW()-ROW($C$14)&lt;$C$3,"",IF(L658="",_xlfn.VAR.P(OFFSET(E659,-$C$3+1,0):E659/OFFSET(E658,-$C$3+1,0):E658),$C$4*L658+$C$5*(1-$C$4)*(E659/E658-1)^2+(1-$C$4)*(1-$C$5)*$C$6))</f>
        <v>4.0999999999999999E-4</v>
      </c>
      <c r="M659" s="30">
        <f t="array" aca="1" ref="M659" ca="1">IF(ROW()-ROW($C$14)&gt;=$C$3,_xlfn.VAR.P(OFFSET(D659,-$C$3+1,0):D659/OFFSET(D658,-$C$3+1,0):D658)*H659^2,"")</f>
        <v>4.9992183469787457E-5</v>
      </c>
      <c r="N659" s="17">
        <f t="shared" ca="1" si="153"/>
        <v>3.6000781653021255E-4</v>
      </c>
      <c r="O659" s="18">
        <f t="shared" ca="1" si="154"/>
        <v>4.4139826658199398E-2</v>
      </c>
      <c r="P659" s="18">
        <f t="shared" ca="1" si="156"/>
        <v>0</v>
      </c>
      <c r="Q659" s="18">
        <f t="shared" ca="1" si="155"/>
        <v>-2.7252855296262964E-3</v>
      </c>
      <c r="R659" s="39"/>
      <c r="V659" s="29">
        <v>41747</v>
      </c>
      <c r="W659" s="19">
        <f t="shared" ca="1" si="160"/>
        <v>5.8118104904036905E-3</v>
      </c>
      <c r="X659" s="17">
        <f t="shared" si="161"/>
        <v>0</v>
      </c>
    </row>
    <row r="660" spans="3:24">
      <c r="C660" s="29">
        <v>41750</v>
      </c>
      <c r="D660" s="19">
        <f ca="1">VLOOKUP(C660,MarketData!$B$7:$C$5000,2)</f>
        <v>1171.4000000000001</v>
      </c>
      <c r="E660" s="17">
        <f>VLOOKUP('Beta-GARCH'!C660,MarketData!$E$7:$F$5000,2)</f>
        <v>108.639999</v>
      </c>
      <c r="F660" s="17">
        <f t="shared" ca="1" si="157"/>
        <v>150.51138407770983</v>
      </c>
      <c r="G660" s="17">
        <f t="shared" si="158"/>
        <v>152.64859077275847</v>
      </c>
      <c r="H660" s="18">
        <f t="array" aca="1" ref="H660" ca="1">IF(ROW()-ROW($C$14)&gt;=$C$3,IF($C$8,_xlfn.COVARIANCE.P(OFFSET(E660,-$C$3+1,0):E660/OFFSET(E659,-$C$3+1,0):E659,OFFSET(D660,-$C$3+1,0):D660/OFFSET(D659,-$C$3+1,0):D659)/_xlfn.VAR.P(OFFSET(D660,-$C$3+1,0):D660/OFFSET(D659,-$C$3+1,0):D659),$C$9),"")</f>
        <v>0.46760081409914706</v>
      </c>
      <c r="I660" s="19">
        <f t="array" aca="1" ref="I660" ca="1">IF(ROW()-ROW($C$14)&gt;=$C$3,_xlfn.VAR.P(OFFSET(E660,-$C$3+1,0):E660/OFFSET(E659,-$C$3+1,0):E659),"")</f>
        <v>2.120799470129507E-4</v>
      </c>
      <c r="J660" s="19">
        <f t="array" aca="1" ref="J660" ca="1">IF(ROW()-ROW($C$14)&gt;=$C$3,_xlfn.VAR.P(OFFSET(D660,-$C$3+1,0):D660/OFFSET(D659,-$C$3+1,0):D659),"")</f>
        <v>2.2623370090213738E-4</v>
      </c>
      <c r="K660" s="19">
        <f t="shared" ca="1" si="159"/>
        <v>0.49880747429667399</v>
      </c>
      <c r="L660" s="46">
        <f t="array" aca="1" ref="L660" ca="1">IF(ROW()-ROW($C$14)&lt;$C$3,"",IF(L659="",_xlfn.VAR.P(OFFSET(E660,-$C$3+1,0):E660/OFFSET(E659,-$C$3+1,0):E659),$C$4*L659+$C$5*(1-$C$4)*(E660/E659-1)^2+(1-$C$4)*(1-$C$5)*$C$6))</f>
        <v>4.0999999999999999E-4</v>
      </c>
      <c r="M660" s="30">
        <f t="array" aca="1" ref="M660" ca="1">IF(ROW()-ROW($C$14)&gt;=$C$3,_xlfn.VAR.P(OFFSET(D660,-$C$3+1,0):D660/OFFSET(D659,-$C$3+1,0):D659)*H660^2,"")</f>
        <v>4.9466116648329244E-5</v>
      </c>
      <c r="N660" s="17">
        <f t="shared" ca="1" si="153"/>
        <v>3.6053388335167074E-4</v>
      </c>
      <c r="O660" s="18">
        <f t="shared" ca="1" si="154"/>
        <v>4.4172064877219648E-2</v>
      </c>
      <c r="P660" s="18">
        <f t="shared" ca="1" si="156"/>
        <v>5.739696511933845E-3</v>
      </c>
      <c r="Q660" s="18">
        <f t="shared" ca="1" si="155"/>
        <v>6.5247631181835656E-3</v>
      </c>
      <c r="R660" s="39"/>
      <c r="V660" s="29">
        <v>41750</v>
      </c>
      <c r="W660" s="19">
        <f t="shared" ca="1" si="160"/>
        <v>-1.6789248063269202E-3</v>
      </c>
      <c r="X660" s="17">
        <f t="shared" si="161"/>
        <v>5.739696511933845E-3</v>
      </c>
    </row>
    <row r="661" spans="3:24">
      <c r="C661" s="29">
        <v>41751</v>
      </c>
      <c r="D661" s="19">
        <f ca="1">VLOOKUP(C661,MarketData!$B$7:$C$5000,2)</f>
        <v>1162.5</v>
      </c>
      <c r="E661" s="17">
        <f>VLOOKUP('Beta-GARCH'!C661,MarketData!$E$7:$F$5000,2)</f>
        <v>108.41999800000001</v>
      </c>
      <c r="F661" s="17">
        <f t="shared" ca="1" si="157"/>
        <v>149.3678367682582</v>
      </c>
      <c r="G661" s="17">
        <f t="shared" si="158"/>
        <v>152.33947034816606</v>
      </c>
      <c r="H661" s="18">
        <f t="array" aca="1" ref="H661" ca="1">IF(ROW()-ROW($C$14)&gt;=$C$3,IF($C$8,_xlfn.COVARIANCE.P(OFFSET(E661,-$C$3+1,0):E661/OFFSET(E660,-$C$3+1,0):E660,OFFSET(D661,-$C$3+1,0):D661/OFFSET(D660,-$C$3+1,0):D660)/_xlfn.VAR.P(OFFSET(D661,-$C$3+1,0):D661/OFFSET(D660,-$C$3+1,0):D660),$C$9),"")</f>
        <v>0.45486212508020413</v>
      </c>
      <c r="I661" s="19">
        <f t="array" aca="1" ref="I661" ca="1">IF(ROW()-ROW($C$14)&gt;=$C$3,_xlfn.VAR.P(OFFSET(E661,-$C$3+1,0):E661/OFFSET(E660,-$C$3+1,0):E660),"")</f>
        <v>2.0531031440641315E-4</v>
      </c>
      <c r="J661" s="19">
        <f t="array" aca="1" ref="J661" ca="1">IF(ROW()-ROW($C$14)&gt;=$C$3,_xlfn.VAR.P(OFFSET(D661,-$C$3+1,0):D661/OFFSET(D660,-$C$3+1,0):D660),"")</f>
        <v>2.2434276568747337E-4</v>
      </c>
      <c r="K661" s="19">
        <f t="shared" ca="1" si="159"/>
        <v>0.4970282542404354</v>
      </c>
      <c r="L661" s="46">
        <f t="array" aca="1" ref="L661" ca="1">IF(ROW()-ROW($C$14)&lt;$C$3,"",IF(L660="",_xlfn.VAR.P(OFFSET(E661,-$C$3+1,0):E661/OFFSET(E660,-$C$3+1,0):E660),$C$4*L660+$C$5*(1-$C$4)*(E661/E660-1)^2+(1-$C$4)*(1-$C$5)*$C$6))</f>
        <v>4.0999999999999999E-4</v>
      </c>
      <c r="M661" s="30">
        <f t="array" aca="1" ref="M661" ca="1">IF(ROW()-ROW($C$14)&gt;=$C$3,_xlfn.VAR.P(OFFSET(D661,-$C$3+1,0):D661/OFFSET(D660,-$C$3+1,0):D660)*H661^2,"")</f>
        <v>4.6416417901939911E-5</v>
      </c>
      <c r="N661" s="17">
        <f t="shared" ca="1" si="153"/>
        <v>3.6358358209806008E-4</v>
      </c>
      <c r="O661" s="18">
        <f t="shared" ca="1" si="154"/>
        <v>4.4358493698267977E-2</v>
      </c>
      <c r="P661" s="18">
        <f t="shared" ca="1" si="156"/>
        <v>-2.0250460422039929E-3</v>
      </c>
      <c r="Q661" s="18">
        <f t="shared" ca="1" si="155"/>
        <v>1.4308809794913065E-3</v>
      </c>
      <c r="R661" s="39"/>
      <c r="V661" s="29">
        <v>41751</v>
      </c>
      <c r="W661" s="19">
        <f t="shared" ca="1" si="160"/>
        <v>-7.5977462864948997E-3</v>
      </c>
      <c r="X661" s="17">
        <f t="shared" si="161"/>
        <v>-2.0250460422039929E-3</v>
      </c>
    </row>
    <row r="662" spans="3:24">
      <c r="C662" s="29">
        <v>41752</v>
      </c>
      <c r="D662" s="19">
        <f ca="1">VLOOKUP(C662,MarketData!$B$7:$C$5000,2)</f>
        <v>1173.81</v>
      </c>
      <c r="E662" s="17">
        <f>VLOOKUP('Beta-GARCH'!C662,MarketData!$E$7:$F$5000,2)</f>
        <v>108.150002</v>
      </c>
      <c r="F662" s="17">
        <f t="shared" ca="1" si="157"/>
        <v>150.82104127049388</v>
      </c>
      <c r="G662" s="17">
        <f t="shared" si="158"/>
        <v>151.96010262639092</v>
      </c>
      <c r="H662" s="18">
        <f t="array" aca="1" ref="H662" ca="1">IF(ROW()-ROW($C$14)&gt;=$C$3,IF($C$8,_xlfn.COVARIANCE.P(OFFSET(E662,-$C$3+1,0):E662/OFFSET(E661,-$C$3+1,0):E661,OFFSET(D662,-$C$3+1,0):D662/OFFSET(D661,-$C$3+1,0):D661)/_xlfn.VAR.P(OFFSET(D662,-$C$3+1,0):D662/OFFSET(D661,-$C$3+1,0):D661),$C$9),"")</f>
        <v>0.45375448911639343</v>
      </c>
      <c r="I662" s="19">
        <f t="array" aca="1" ref="I662" ca="1">IF(ROW()-ROW($C$14)&gt;=$C$3,_xlfn.VAR.P(OFFSET(E662,-$C$3+1,0):E662/OFFSET(E661,-$C$3+1,0):E661),"")</f>
        <v>2.0532437883359912E-4</v>
      </c>
      <c r="J662" s="19">
        <f t="array" aca="1" ref="J662" ca="1">IF(ROW()-ROW($C$14)&gt;=$C$3,_xlfn.VAR.P(OFFSET(D662,-$C$3+1,0):D662/OFFSET(D661,-$C$3+1,0):D661),"")</f>
        <v>2.2470098453267754E-4</v>
      </c>
      <c r="K662" s="19">
        <f t="shared" ca="1" si="159"/>
        <v>0.49657561863711436</v>
      </c>
      <c r="L662" s="46">
        <f t="array" aca="1" ref="L662" ca="1">IF(ROW()-ROW($C$14)&lt;$C$3,"",IF(L661="",_xlfn.VAR.P(OFFSET(E662,-$C$3+1,0):E662/OFFSET(E661,-$C$3+1,0):E661),$C$4*L661+$C$5*(1-$C$4)*(E662/E661-1)^2+(1-$C$4)*(1-$C$5)*$C$6))</f>
        <v>4.0999999999999999E-4</v>
      </c>
      <c r="M662" s="30">
        <f t="array" aca="1" ref="M662" ca="1">IF(ROW()-ROW($C$14)&gt;=$C$3,_xlfn.VAR.P(OFFSET(D662,-$C$3+1,0):D662/OFFSET(D661,-$C$3+1,0):D661)*H662^2,"")</f>
        <v>4.6264390456090701E-5</v>
      </c>
      <c r="N662" s="17">
        <f t="shared" ca="1" si="153"/>
        <v>3.6373560954390928E-4</v>
      </c>
      <c r="O662" s="18">
        <f t="shared" ca="1" si="154"/>
        <v>4.4367766674319298E-2</v>
      </c>
      <c r="P662" s="18">
        <f t="shared" ca="1" si="156"/>
        <v>-2.4902785923313076E-3</v>
      </c>
      <c r="Q662" s="18">
        <f t="shared" ca="1" si="155"/>
        <v>-6.904870654186295E-3</v>
      </c>
      <c r="R662" s="39"/>
      <c r="V662" s="29">
        <v>41752</v>
      </c>
      <c r="W662" s="19">
        <f t="shared" ca="1" si="160"/>
        <v>9.7290322580645405E-3</v>
      </c>
      <c r="X662" s="17">
        <f t="shared" si="161"/>
        <v>-2.4902785923313076E-3</v>
      </c>
    </row>
    <row r="663" spans="3:24">
      <c r="C663" s="29">
        <v>41753</v>
      </c>
      <c r="D663" s="19">
        <f ca="1">VLOOKUP(C663,MarketData!$B$7:$C$5000,2)</f>
        <v>1164.9000000000001</v>
      </c>
      <c r="E663" s="17">
        <f>VLOOKUP('Beta-GARCH'!C663,MarketData!$E$7:$F$5000,2)</f>
        <v>107.040001</v>
      </c>
      <c r="F663" s="17">
        <f t="shared" ca="1" si="157"/>
        <v>149.67620907642493</v>
      </c>
      <c r="G663" s="17">
        <f t="shared" si="158"/>
        <v>150.40045525925174</v>
      </c>
      <c r="H663" s="18">
        <f t="array" aca="1" ref="H663" ca="1">IF(ROW()-ROW($C$14)&gt;=$C$3,IF($C$8,_xlfn.COVARIANCE.P(OFFSET(E663,-$C$3+1,0):E663/OFFSET(E662,-$C$3+1,0):E662,OFFSET(D663,-$C$3+1,0):D663/OFFSET(D662,-$C$3+1,0):D662)/_xlfn.VAR.P(OFFSET(D663,-$C$3+1,0):D663/OFFSET(D662,-$C$3+1,0):D662),$C$9),"")</f>
        <v>0.45196726795612491</v>
      </c>
      <c r="I663" s="19">
        <f t="array" aca="1" ref="I663" ca="1">IF(ROW()-ROW($C$14)&gt;=$C$3,_xlfn.VAR.P(OFFSET(E663,-$C$3+1,0):E663/OFFSET(E662,-$C$3+1,0):E662),"")</f>
        <v>2.0449265414993332E-4</v>
      </c>
      <c r="J663" s="19">
        <f t="array" aca="1" ref="J663" ca="1">IF(ROW()-ROW($C$14)&gt;=$C$3,_xlfn.VAR.P(OFFSET(D663,-$C$3+1,0):D663/OFFSET(D662,-$C$3+1,0):D662),"")</f>
        <v>2.2428170782034509E-4</v>
      </c>
      <c r="K663" s="19">
        <f t="shared" ca="1" si="159"/>
        <v>0.49570480249022814</v>
      </c>
      <c r="L663" s="46">
        <f t="array" aca="1" ref="L663" ca="1">IF(ROW()-ROW($C$14)&lt;$C$3,"",IF(L662="",_xlfn.VAR.P(OFFSET(E663,-$C$3+1,0):E663/OFFSET(E662,-$C$3+1,0):E662),$C$4*L662+$C$5*(1-$C$4)*(E663/E662-1)^2+(1-$C$4)*(1-$C$5)*$C$6))</f>
        <v>4.0999999999999999E-4</v>
      </c>
      <c r="M663" s="30">
        <f t="array" aca="1" ref="M663" ca="1">IF(ROW()-ROW($C$14)&gt;=$C$3,_xlfn.VAR.P(OFFSET(D663,-$C$3+1,0):D663/OFFSET(D662,-$C$3+1,0):D662)*H663^2,"")</f>
        <v>4.5815013831194742E-5</v>
      </c>
      <c r="N663" s="17">
        <f t="shared" ca="1" si="153"/>
        <v>3.6418498616880524E-4</v>
      </c>
      <c r="O663" s="18">
        <f t="shared" ca="1" si="154"/>
        <v>4.4395165260651515E-2</v>
      </c>
      <c r="P663" s="18">
        <f t="shared" ca="1" si="156"/>
        <v>-1.0263531941497317E-2</v>
      </c>
      <c r="Q663" s="18">
        <f t="shared" ca="1" si="155"/>
        <v>-6.8327992356173178E-3</v>
      </c>
      <c r="R663" s="39"/>
      <c r="V663" s="29">
        <v>41753</v>
      </c>
      <c r="W663" s="19">
        <f t="shared" ca="1" si="160"/>
        <v>-7.590666291818815E-3</v>
      </c>
      <c r="X663" s="17">
        <f t="shared" si="161"/>
        <v>-1.0263531941497317E-2</v>
      </c>
    </row>
    <row r="664" spans="3:24">
      <c r="C664" s="29">
        <v>41754</v>
      </c>
      <c r="D664" s="19">
        <f ca="1">VLOOKUP(C664,MarketData!$B$7:$C$5000,2)</f>
        <v>1169.99</v>
      </c>
      <c r="E664" s="17">
        <f>VLOOKUP('Beta-GARCH'!C664,MarketData!$E$7:$F$5000,2)</f>
        <v>106.489998</v>
      </c>
      <c r="F664" s="17">
        <f t="shared" ca="1" si="157"/>
        <v>150.33021534666184</v>
      </c>
      <c r="G664" s="17">
        <f t="shared" si="158"/>
        <v>149.62765349522752</v>
      </c>
      <c r="H664" s="18">
        <f t="array" aca="1" ref="H664" ca="1">IF(ROW()-ROW($C$14)&gt;=$C$3,IF($C$8,_xlfn.COVARIANCE.P(OFFSET(E664,-$C$3+1,0):E664/OFFSET(E663,-$C$3+1,0):E663,OFFSET(D664,-$C$3+1,0):D664/OFFSET(D663,-$C$3+1,0):D663)/_xlfn.VAR.P(OFFSET(D664,-$C$3+1,0):D664/OFFSET(D663,-$C$3+1,0):D663),$C$9),"")</f>
        <v>0.45591476859336372</v>
      </c>
      <c r="I664" s="19">
        <f t="array" aca="1" ref="I664" ca="1">IF(ROW()-ROW($C$14)&gt;=$C$3,_xlfn.VAR.P(OFFSET(E664,-$C$3+1,0):E664/OFFSET(E663,-$C$3+1,0):E663),"")</f>
        <v>2.0393752660881884E-4</v>
      </c>
      <c r="J664" s="19">
        <f t="array" aca="1" ref="J664" ca="1">IF(ROW()-ROW($C$14)&gt;=$C$3,_xlfn.VAR.P(OFFSET(D664,-$C$3+1,0):D664/OFFSET(D663,-$C$3+1,0):D663),"")</f>
        <v>2.2364734142124923E-4</v>
      </c>
      <c r="K664" s="19">
        <f t="shared" ca="1" si="159"/>
        <v>0.49997726071362791</v>
      </c>
      <c r="L664" s="46">
        <f t="array" aca="1" ref="L664" ca="1">IF(ROW()-ROW($C$14)&lt;$C$3,"",IF(L663="",_xlfn.VAR.P(OFFSET(E664,-$C$3+1,0):E664/OFFSET(E663,-$C$3+1,0):E663),$C$4*L663+$C$5*(1-$C$4)*(E664/E663-1)^2+(1-$C$4)*(1-$C$5)*$C$6))</f>
        <v>4.0999999999999999E-4</v>
      </c>
      <c r="M664" s="30">
        <f t="array" aca="1" ref="M664" ca="1">IF(ROW()-ROW($C$14)&gt;=$C$3,_xlfn.VAR.P(OFFSET(D664,-$C$3+1,0):D664/OFFSET(D663,-$C$3+1,0):D663)*H664^2,"")</f>
        <v>4.6486950869351175E-5</v>
      </c>
      <c r="N664" s="17">
        <f t="shared" ca="1" si="153"/>
        <v>3.6351304913064881E-4</v>
      </c>
      <c r="O664" s="18">
        <f t="shared" ca="1" si="154"/>
        <v>4.4354190852790236E-2</v>
      </c>
      <c r="P664" s="18">
        <f t="shared" ca="1" si="156"/>
        <v>-5.1382940476617511E-3</v>
      </c>
      <c r="Q664" s="18">
        <f t="shared" ca="1" si="155"/>
        <v>-7.1304016724708583E-3</v>
      </c>
      <c r="R664" s="39"/>
      <c r="V664" s="29">
        <v>41754</v>
      </c>
      <c r="W664" s="19">
        <f t="shared" ca="1" si="160"/>
        <v>4.3694737745727519E-3</v>
      </c>
      <c r="X664" s="17">
        <f t="shared" si="161"/>
        <v>-5.1382940476617511E-3</v>
      </c>
    </row>
    <row r="665" spans="3:24">
      <c r="C665" s="29">
        <v>41757</v>
      </c>
      <c r="D665" s="19">
        <f ca="1">VLOOKUP(C665,MarketData!$B$7:$C$5000,2)</f>
        <v>1160.74</v>
      </c>
      <c r="E665" s="17">
        <f>VLOOKUP('Beta-GARCH'!C665,MarketData!$E$7:$F$5000,2)</f>
        <v>107.07</v>
      </c>
      <c r="F665" s="17">
        <f t="shared" ca="1" si="157"/>
        <v>149.14169707560259</v>
      </c>
      <c r="G665" s="17">
        <f t="shared" si="158"/>
        <v>150.44260644773428</v>
      </c>
      <c r="H665" s="18">
        <f t="array" aca="1" ref="H665" ca="1">IF(ROW()-ROW($C$14)&gt;=$C$3,IF($C$8,_xlfn.COVARIANCE.P(OFFSET(E665,-$C$3+1,0):E665/OFFSET(E664,-$C$3+1,0):E664,OFFSET(D665,-$C$3+1,0):D665/OFFSET(D664,-$C$3+1,0):D664)/_xlfn.VAR.P(OFFSET(D665,-$C$3+1,0):D665/OFFSET(D664,-$C$3+1,0):D664),$C$9),"")</f>
        <v>0.45830663580172259</v>
      </c>
      <c r="I665" s="19">
        <f t="array" aca="1" ref="I665" ca="1">IF(ROW()-ROW($C$14)&gt;=$C$3,_xlfn.VAR.P(OFFSET(E665,-$C$3+1,0):E665/OFFSET(E664,-$C$3+1,0):E664),"")</f>
        <v>2.0383811478080836E-4</v>
      </c>
      <c r="J665" s="19">
        <f t="array" aca="1" ref="J665" ca="1">IF(ROW()-ROW($C$14)&gt;=$C$3,_xlfn.VAR.P(OFFSET(D665,-$C$3+1,0):D665/OFFSET(D664,-$C$3+1,0):D664),"")</f>
        <v>2.2304441639751655E-4</v>
      </c>
      <c r="K665" s="19">
        <f t="shared" ca="1" si="159"/>
        <v>0.50148980343262473</v>
      </c>
      <c r="L665" s="46">
        <f t="array" aca="1" ref="L665" ca="1">IF(ROW()-ROW($C$14)&lt;$C$3,"",IF(L664="",_xlfn.VAR.P(OFFSET(E665,-$C$3+1,0):E665/OFFSET(E664,-$C$3+1,0):E664),$C$4*L664+$C$5*(1-$C$4)*(E665/E664-1)^2+(1-$C$4)*(1-$C$5)*$C$6))</f>
        <v>4.0999999999999999E-4</v>
      </c>
      <c r="M665" s="30">
        <f t="array" aca="1" ref="M665" ca="1">IF(ROW()-ROW($C$14)&gt;=$C$3,_xlfn.VAR.P(OFFSET(D665,-$C$3+1,0):D665/OFFSET(D664,-$C$3+1,0):D664)*H665^2,"")</f>
        <v>4.6849358290627444E-5</v>
      </c>
      <c r="N665" s="17">
        <f t="shared" ca="1" si="153"/>
        <v>3.6315064170937256E-4</v>
      </c>
      <c r="O665" s="18">
        <f t="shared" ca="1" si="154"/>
        <v>4.4332075695829573E-2</v>
      </c>
      <c r="P665" s="18">
        <f t="shared" ca="1" si="156"/>
        <v>5.446539683473306E-3</v>
      </c>
      <c r="Q665" s="18">
        <f t="shared" ca="1" si="155"/>
        <v>9.0699350810116777E-3</v>
      </c>
      <c r="R665" s="39"/>
      <c r="V665" s="29">
        <v>41757</v>
      </c>
      <c r="W665" s="19">
        <f t="shared" ca="1" si="160"/>
        <v>-7.9060504790638975E-3</v>
      </c>
      <c r="X665" s="17">
        <f t="shared" si="161"/>
        <v>5.446539683473306E-3</v>
      </c>
    </row>
    <row r="666" spans="3:24">
      <c r="C666" s="29">
        <v>41759</v>
      </c>
      <c r="D666" s="19">
        <f ca="1">VLOOKUP(C666,MarketData!$B$7:$C$5000,2)</f>
        <v>1162.44</v>
      </c>
      <c r="E666" s="17">
        <f>VLOOKUP('Beta-GARCH'!C666,MarketData!$E$7:$F$5000,2)</f>
        <v>108.41999800000001</v>
      </c>
      <c r="F666" s="17">
        <f t="shared" ca="1" si="157"/>
        <v>149.36012746055403</v>
      </c>
      <c r="G666" s="17">
        <f t="shared" si="158"/>
        <v>152.33947034816606</v>
      </c>
      <c r="H666" s="18">
        <f t="array" aca="1" ref="H666" ca="1">IF(ROW()-ROW($C$14)&gt;=$C$3,IF($C$8,_xlfn.COVARIANCE.P(OFFSET(E666,-$C$3+1,0):E666/OFFSET(E665,-$C$3+1,0):E665,OFFSET(D666,-$C$3+1,0):D666/OFFSET(D665,-$C$3+1,0):D665)/_xlfn.VAR.P(OFFSET(D666,-$C$3+1,0):D666/OFFSET(D665,-$C$3+1,0):D665),$C$9),"")</f>
        <v>0.4576224528735458</v>
      </c>
      <c r="I666" s="19">
        <f t="array" aca="1" ref="I666" ca="1">IF(ROW()-ROW($C$14)&gt;=$C$3,_xlfn.VAR.P(OFFSET(E666,-$C$3+1,0):E666/OFFSET(E665,-$C$3+1,0):E665),"")</f>
        <v>2.0408043681951332E-4</v>
      </c>
      <c r="J666" s="19">
        <f t="array" aca="1" ref="J666" ca="1">IF(ROW()-ROW($C$14)&gt;=$C$3,_xlfn.VAR.P(OFFSET(D666,-$C$3+1,0):D666/OFFSET(D665,-$C$3+1,0):D665),"")</f>
        <v>2.2250712258017896E-4</v>
      </c>
      <c r="K666" s="19">
        <f t="shared" ca="1" si="159"/>
        <v>0.49894177415461216</v>
      </c>
      <c r="L666" s="46">
        <f t="array" aca="1" ref="L666" ca="1">IF(ROW()-ROW($C$14)&lt;$C$3,"",IF(L665="",_xlfn.VAR.P(OFFSET(E666,-$C$3+1,0):E666/OFFSET(E665,-$C$3+1,0):E665),$C$4*L665+$C$5*(1-$C$4)*(E666/E665-1)^2+(1-$C$4)*(1-$C$5)*$C$6))</f>
        <v>4.0999999999999999E-4</v>
      </c>
      <c r="M666" s="30">
        <f t="array" aca="1" ref="M666" ca="1">IF(ROW()-ROW($C$14)&gt;=$C$3,_xlfn.VAR.P(OFFSET(D666,-$C$3+1,0):D666/OFFSET(D665,-$C$3+1,0):D665)*H666^2,"")</f>
        <v>4.6597065434414609E-5</v>
      </c>
      <c r="N666" s="17">
        <f t="shared" ca="1" si="153"/>
        <v>3.6340293456558538E-4</v>
      </c>
      <c r="O666" s="18">
        <f t="shared" ca="1" si="154"/>
        <v>4.4347472507509332E-2</v>
      </c>
      <c r="P666" s="18">
        <f t="shared" ca="1" si="156"/>
        <v>1.2608555150835921E-2</v>
      </c>
      <c r="Q666" s="18">
        <f t="shared" ca="1" si="155"/>
        <v>1.19383291140964E-2</v>
      </c>
      <c r="R666" s="39"/>
      <c r="V666" s="29">
        <v>41759</v>
      </c>
      <c r="W666" s="19">
        <f t="shared" ca="1" si="160"/>
        <v>1.4645829384702935E-3</v>
      </c>
      <c r="X666" s="17">
        <f t="shared" si="161"/>
        <v>1.2608555150835921E-2</v>
      </c>
    </row>
    <row r="667" spans="3:24">
      <c r="C667" s="29">
        <v>41760</v>
      </c>
      <c r="D667" s="19">
        <f ca="1">VLOOKUP(C667,MarketData!$B$7:$C$5000,2)</f>
        <v>1182.2</v>
      </c>
      <c r="E667" s="17">
        <f>VLOOKUP('Beta-GARCH'!C667,MarketData!$E$7:$F$5000,2)</f>
        <v>109.730003</v>
      </c>
      <c r="F667" s="17">
        <f t="shared" ca="1" si="157"/>
        <v>151.89905946446007</v>
      </c>
      <c r="G667" s="17">
        <f t="shared" si="158"/>
        <v>154.18014062611098</v>
      </c>
      <c r="H667" s="18">
        <f t="array" aca="1" ref="H667" ca="1">IF(ROW()-ROW($C$14)&gt;=$C$3,IF($C$8,_xlfn.COVARIANCE.P(OFFSET(E667,-$C$3+1,0):E667/OFFSET(E666,-$C$3+1,0):E666,OFFSET(D667,-$C$3+1,0):D667/OFFSET(D666,-$C$3+1,0):D666)/_xlfn.VAR.P(OFFSET(D667,-$C$3+1,0):D667/OFFSET(D666,-$C$3+1,0):D666),$C$9),"")</f>
        <v>0.458178252971922</v>
      </c>
      <c r="I667" s="19">
        <f t="array" aca="1" ref="I667" ca="1">IF(ROW()-ROW($C$14)&gt;=$C$3,_xlfn.VAR.P(OFFSET(E667,-$C$3+1,0):E667/OFFSET(E666,-$C$3+1,0):E666),"")</f>
        <v>2.037107930622626E-4</v>
      </c>
      <c r="J667" s="19">
        <f t="array" aca="1" ref="J667" ca="1">IF(ROW()-ROW($C$14)&gt;=$C$3,_xlfn.VAR.P(OFFSET(D667,-$C$3+1,0):D667/OFFSET(D666,-$C$3+1,0):D666),"")</f>
        <v>2.2358065900794625E-4</v>
      </c>
      <c r="K667" s="19">
        <f t="shared" ca="1" si="159"/>
        <v>0.50286876901638644</v>
      </c>
      <c r="L667" s="46">
        <f t="array" aca="1" ref="L667" ca="1">IF(ROW()-ROW($C$14)&lt;$C$3,"",IF(L666="",_xlfn.VAR.P(OFFSET(E667,-$C$3+1,0):E667/OFFSET(E666,-$C$3+1,0):E666),$C$4*L666+$C$5*(1-$C$4)*(E667/E666-1)^2+(1-$C$4)*(1-$C$5)*$C$6))</f>
        <v>4.0999999999999999E-4</v>
      </c>
      <c r="M667" s="30">
        <f t="array" aca="1" ref="M667" ca="1">IF(ROW()-ROW($C$14)&gt;=$C$3,_xlfn.VAR.P(OFFSET(D667,-$C$3+1,0):D667/OFFSET(D666,-$C$3+1,0):D666)*H667^2,"")</f>
        <v>4.6935686648132088E-5</v>
      </c>
      <c r="N667" s="17">
        <f t="shared" ca="1" si="153"/>
        <v>3.6306431335186791E-4</v>
      </c>
      <c r="O667" s="18">
        <f t="shared" ca="1" si="154"/>
        <v>4.4326806060707116E-2</v>
      </c>
      <c r="P667" s="18">
        <f t="shared" ca="1" si="156"/>
        <v>1.2082687918883561E-2</v>
      </c>
      <c r="Q667" s="18">
        <f t="shared" ca="1" si="155"/>
        <v>4.2942409635782046E-3</v>
      </c>
      <c r="R667" s="39"/>
      <c r="V667" s="29">
        <v>41760</v>
      </c>
      <c r="W667" s="19">
        <f t="shared" ca="1" si="160"/>
        <v>1.699872681600767E-2</v>
      </c>
      <c r="X667" s="17">
        <f t="shared" si="161"/>
        <v>1.2082687918883561E-2</v>
      </c>
    </row>
    <row r="668" spans="3:24">
      <c r="C668" s="29">
        <v>41761</v>
      </c>
      <c r="D668" s="19">
        <f ca="1">VLOOKUP(C668,MarketData!$B$7:$C$5000,2)</f>
        <v>1182.48</v>
      </c>
      <c r="E668" s="17">
        <f>VLOOKUP('Beta-GARCH'!C668,MarketData!$E$7:$F$5000,2)</f>
        <v>109.93</v>
      </c>
      <c r="F668" s="17">
        <f t="shared" ca="1" si="157"/>
        <v>151.93503623374619</v>
      </c>
      <c r="G668" s="17">
        <f t="shared" si="158"/>
        <v>154.46115370131159</v>
      </c>
      <c r="H668" s="18">
        <f t="array" aca="1" ref="H668" ca="1">IF(ROW()-ROW($C$14)&gt;=$C$3,IF($C$8,_xlfn.COVARIANCE.P(OFFSET(E668,-$C$3+1,0):E668/OFFSET(E667,-$C$3+1,0):E667,OFFSET(D668,-$C$3+1,0):D668/OFFSET(D667,-$C$3+1,0):D667)/_xlfn.VAR.P(OFFSET(D668,-$C$3+1,0):D668/OFFSET(D667,-$C$3+1,0):D667),$C$9),"")</f>
        <v>0.46049361044363019</v>
      </c>
      <c r="I668" s="19">
        <f t="array" aca="1" ref="I668" ca="1">IF(ROW()-ROW($C$14)&gt;=$C$3,_xlfn.VAR.P(OFFSET(E668,-$C$3+1,0):E668/OFFSET(E667,-$C$3+1,0):E667),"")</f>
        <v>2.03723439126236E-4</v>
      </c>
      <c r="J668" s="19">
        <f t="array" aca="1" ref="J668" ca="1">IF(ROW()-ROW($C$14)&gt;=$C$3,_xlfn.VAR.P(OFFSET(D668,-$C$3+1,0):D668/OFFSET(D667,-$C$3+1,0):D667),"")</f>
        <v>2.2249621446687913E-4</v>
      </c>
      <c r="K668" s="19">
        <f t="shared" ca="1" si="159"/>
        <v>0.50292732907579618</v>
      </c>
      <c r="L668" s="46">
        <f t="array" aca="1" ref="L668" ca="1">IF(ROW()-ROW($C$14)&lt;$C$3,"",IF(L667="",_xlfn.VAR.P(OFFSET(E668,-$C$3+1,0):E668/OFFSET(E667,-$C$3+1,0):E667),$C$4*L667+$C$5*(1-$C$4)*(E668/E667-1)^2+(1-$C$4)*(1-$C$5)*$C$6))</f>
        <v>4.0999999999999999E-4</v>
      </c>
      <c r="M668" s="30">
        <f t="array" aca="1" ref="M668" ca="1">IF(ROW()-ROW($C$14)&gt;=$C$3,_xlfn.VAR.P(OFFSET(D668,-$C$3+1,0):D668/OFFSET(D667,-$C$3+1,0):D667)*H668^2,"")</f>
        <v>4.7181293531395568E-5</v>
      </c>
      <c r="N668" s="17">
        <f t="shared" ca="1" si="153"/>
        <v>3.6281870646860442E-4</v>
      </c>
      <c r="O668" s="18">
        <f t="shared" ca="1" si="154"/>
        <v>4.4311810355928585E-2</v>
      </c>
      <c r="P668" s="18">
        <f t="shared" ca="1" si="156"/>
        <v>1.8226282195581422E-3</v>
      </c>
      <c r="Q668" s="18">
        <f t="shared" ca="1" si="155"/>
        <v>1.7135618932814902E-3</v>
      </c>
      <c r="R668" s="39"/>
      <c r="V668" s="29">
        <v>41761</v>
      </c>
      <c r="W668" s="19">
        <f t="shared" ca="1" si="160"/>
        <v>2.3684655726619042E-4</v>
      </c>
      <c r="X668" s="17">
        <f t="shared" si="161"/>
        <v>1.8226282195581422E-3</v>
      </c>
    </row>
    <row r="669" spans="3:24">
      <c r="C669" s="29">
        <v>41766</v>
      </c>
      <c r="D669" s="19">
        <f ca="1">VLOOKUP(C669,MarketData!$B$7:$C$5000,2)</f>
        <v>1152.01</v>
      </c>
      <c r="E669" s="17">
        <f>VLOOKUP('Beta-GARCH'!C669,MarketData!$E$7:$F$5000,2)</f>
        <v>109.029999</v>
      </c>
      <c r="F669" s="17">
        <f t="shared" ca="1" si="157"/>
        <v>148.01999280464611</v>
      </c>
      <c r="G669" s="17">
        <f t="shared" si="158"/>
        <v>153.19657448915538</v>
      </c>
      <c r="H669" s="18">
        <f t="array" aca="1" ref="H669" ca="1">IF(ROW()-ROW($C$14)&gt;=$C$3,IF($C$8,_xlfn.COVARIANCE.P(OFFSET(E669,-$C$3+1,0):E669/OFFSET(E668,-$C$3+1,0):E668,OFFSET(D669,-$C$3+1,0):D669/OFFSET(D668,-$C$3+1,0):D668)/_xlfn.VAR.P(OFFSET(D669,-$C$3+1,0):D669/OFFSET(D668,-$C$3+1,0):D668),$C$9),"")</f>
        <v>0.45899055307923192</v>
      </c>
      <c r="I669" s="19">
        <f t="array" aca="1" ref="I669" ca="1">IF(ROW()-ROW($C$14)&gt;=$C$3,_xlfn.VAR.P(OFFSET(E669,-$C$3+1,0):E669/OFFSET(E668,-$C$3+1,0):E668),"")</f>
        <v>2.0382952226187572E-4</v>
      </c>
      <c r="J669" s="19">
        <f t="array" aca="1" ref="J669" ca="1">IF(ROW()-ROW($C$14)&gt;=$C$3,_xlfn.VAR.P(OFFSET(D669,-$C$3+1,0):D669/OFFSET(D668,-$C$3+1,0):D668),"")</f>
        <v>2.2515745078356976E-4</v>
      </c>
      <c r="K669" s="19">
        <f t="shared" ca="1" si="159"/>
        <v>0.5070175395509442</v>
      </c>
      <c r="L669" s="46">
        <f t="array" aca="1" ref="L669" ca="1">IF(ROW()-ROW($C$14)&lt;$C$3,"",IF(L668="",_xlfn.VAR.P(OFFSET(E669,-$C$3+1,0):E669/OFFSET(E668,-$C$3+1,0):E668),$C$4*L668+$C$5*(1-$C$4)*(E669/E668-1)^2+(1-$C$4)*(1-$C$5)*$C$6))</f>
        <v>4.0999999999999999E-4</v>
      </c>
      <c r="M669" s="30">
        <f t="array" aca="1" ref="M669" ca="1">IF(ROW()-ROW($C$14)&gt;=$C$3,_xlfn.VAR.P(OFFSET(D669,-$C$3+1,0):D669/OFFSET(D668,-$C$3+1,0):D668)*H669^2,"")</f>
        <v>4.7434444281686419E-5</v>
      </c>
      <c r="N669" s="17">
        <f t="shared" ca="1" si="153"/>
        <v>3.6256555571831357E-4</v>
      </c>
      <c r="O669" s="18">
        <f t="shared" ca="1" si="154"/>
        <v>4.4296348742126172E-2</v>
      </c>
      <c r="P669" s="18">
        <f t="shared" ca="1" si="156"/>
        <v>-8.1870372054944074E-3</v>
      </c>
      <c r="Q669" s="18">
        <f t="shared" ca="1" si="155"/>
        <v>3.6401752228969464E-3</v>
      </c>
      <c r="R669" s="39"/>
      <c r="V669" s="29">
        <v>41766</v>
      </c>
      <c r="W669" s="19">
        <f t="shared" ca="1" si="160"/>
        <v>-2.5767877680806461E-2</v>
      </c>
      <c r="X669" s="17">
        <f t="shared" si="161"/>
        <v>-8.1870372054944074E-3</v>
      </c>
    </row>
    <row r="670" spans="3:24">
      <c r="C670" s="29">
        <v>41767</v>
      </c>
      <c r="D670" s="19">
        <f ca="1">VLOOKUP(C670,MarketData!$B$7:$C$5000,2)</f>
        <v>1160.01</v>
      </c>
      <c r="E670" s="17">
        <f>VLOOKUP('Beta-GARCH'!C670,MarketData!$E$7:$F$5000,2)</f>
        <v>108.150002</v>
      </c>
      <c r="F670" s="17">
        <f t="shared" ca="1" si="157"/>
        <v>149.0479004985352</v>
      </c>
      <c r="G670" s="17">
        <f t="shared" si="158"/>
        <v>151.96010262639098</v>
      </c>
      <c r="H670" s="18">
        <f t="array" aca="1" ref="H670" ca="1">IF(ROW()-ROW($C$14)&gt;=$C$3,IF($C$8,_xlfn.COVARIANCE.P(OFFSET(E670,-$C$3+1,0):E670/OFFSET(E669,-$C$3+1,0):E669,OFFSET(D670,-$C$3+1,0):D670/OFFSET(D669,-$C$3+1,0):D669)/_xlfn.VAR.P(OFFSET(D670,-$C$3+1,0):D670/OFFSET(D669,-$C$3+1,0):D669),$C$9),"")</f>
        <v>0.45811651158248978</v>
      </c>
      <c r="I670" s="19">
        <f t="array" aca="1" ref="I670" ca="1">IF(ROW()-ROW($C$14)&gt;=$C$3,_xlfn.VAR.P(OFFSET(E670,-$C$3+1,0):E670/OFFSET(E669,-$C$3+1,0):E669),"")</f>
        <v>2.0390516482133076E-4</v>
      </c>
      <c r="J670" s="19">
        <f t="array" aca="1" ref="J670" ca="1">IF(ROW()-ROW($C$14)&gt;=$C$3,_xlfn.VAR.P(OFFSET(D670,-$C$3+1,0):D670/OFFSET(D669,-$C$3+1,0):D669),"")</f>
        <v>2.2407585114452011E-4</v>
      </c>
      <c r="K670" s="19">
        <f t="shared" ca="1" si="159"/>
        <v>0.50343426732791696</v>
      </c>
      <c r="L670" s="46">
        <f t="array" aca="1" ref="L670" ca="1">IF(ROW()-ROW($C$14)&lt;$C$3,"",IF(L669="",_xlfn.VAR.P(OFFSET(E670,-$C$3+1,0):E670/OFFSET(E669,-$C$3+1,0):E669),$C$4*L669+$C$5*(1-$C$4)*(E670/E669-1)^2+(1-$C$4)*(1-$C$5)*$C$6))</f>
        <v>4.0999999999999999E-4</v>
      </c>
      <c r="M670" s="30">
        <f t="array" aca="1" ref="M670" ca="1">IF(ROW()-ROW($C$14)&gt;=$C$3,_xlfn.VAR.P(OFFSET(D670,-$C$3+1,0):D670/OFFSET(D669,-$C$3+1,0):D669)*H670^2,"")</f>
        <v>4.7026964289022702E-5</v>
      </c>
      <c r="N670" s="17">
        <f t="shared" ca="1" si="153"/>
        <v>3.629730357109773E-4</v>
      </c>
      <c r="O670" s="18">
        <f t="shared" ca="1" si="154"/>
        <v>4.4321233631151626E-2</v>
      </c>
      <c r="P670" s="18">
        <f t="shared" ca="1" si="156"/>
        <v>-8.0711456302957618E-3</v>
      </c>
      <c r="Q670" s="18">
        <f t="shared" ca="1" si="155"/>
        <v>-1.1252482678290047E-2</v>
      </c>
      <c r="R670" s="39"/>
      <c r="V670" s="29">
        <v>41767</v>
      </c>
      <c r="W670" s="19">
        <f t="shared" ca="1" si="160"/>
        <v>6.9443841633318737E-3</v>
      </c>
      <c r="X670" s="17">
        <f t="shared" si="161"/>
        <v>-8.0711456302957618E-3</v>
      </c>
    </row>
    <row r="671" spans="3:24">
      <c r="C671" s="29">
        <v>41768</v>
      </c>
      <c r="D671" s="19">
        <f ca="1">VLOOKUP(C671,MarketData!$B$7:$C$5000,2)</f>
        <v>1165.51</v>
      </c>
      <c r="E671" s="17">
        <f>VLOOKUP('Beta-GARCH'!C671,MarketData!$E$7:$F$5000,2)</f>
        <v>108.870003</v>
      </c>
      <c r="F671" s="17">
        <f t="shared" ca="1" si="157"/>
        <v>149.75458703808397</v>
      </c>
      <c r="G671" s="17">
        <f t="shared" si="158"/>
        <v>152.97176627713324</v>
      </c>
      <c r="H671" s="18">
        <f t="array" aca="1" ref="H671" ca="1">IF(ROW()-ROW($C$14)&gt;=$C$3,IF($C$8,_xlfn.COVARIANCE.P(OFFSET(E671,-$C$3+1,0):E671/OFFSET(E670,-$C$3+1,0):E670,OFFSET(D671,-$C$3+1,0):D671/OFFSET(D670,-$C$3+1,0):D670)/_xlfn.VAR.P(OFFSET(D671,-$C$3+1,0):D671/OFFSET(D670,-$C$3+1,0):D670),$C$9),"")</f>
        <v>0.45650387946833426</v>
      </c>
      <c r="I671" s="19">
        <f t="array" aca="1" ref="I671" ca="1">IF(ROW()-ROW($C$14)&gt;=$C$3,_xlfn.VAR.P(OFFSET(E671,-$C$3+1,0):E671/OFFSET(E670,-$C$3+1,0):E670),"")</f>
        <v>2.0265013343139887E-4</v>
      </c>
      <c r="J671" s="19">
        <f t="array" aca="1" ref="J671" ca="1">IF(ROW()-ROW($C$14)&gt;=$C$3,_xlfn.VAR.P(OFFSET(D671,-$C$3+1,0):D671/OFFSET(D670,-$C$3+1,0):D670),"")</f>
        <v>2.2395888989569268E-4</v>
      </c>
      <c r="K671" s="19">
        <f t="shared" ca="1" si="159"/>
        <v>0.50450547624936493</v>
      </c>
      <c r="L671" s="46">
        <f t="array" aca="1" ref="L671" ca="1">IF(ROW()-ROW($C$14)&lt;$C$3,"",IF(L670="",_xlfn.VAR.P(OFFSET(E671,-$C$3+1,0):E671/OFFSET(E670,-$C$3+1,0):E670),$C$4*L670+$C$5*(1-$C$4)*(E671/E670-1)^2+(1-$C$4)*(1-$C$5)*$C$6))</f>
        <v>4.0999999999999999E-4</v>
      </c>
      <c r="M671" s="30">
        <f t="array" aca="1" ref="M671" ca="1">IF(ROW()-ROW($C$14)&gt;=$C$3,_xlfn.VAR.P(OFFSET(D671,-$C$3+1,0):D671/OFFSET(D670,-$C$3+1,0):D670)*H671^2,"")</f>
        <v>4.667209022845416E-5</v>
      </c>
      <c r="N671" s="17">
        <f t="shared" ca="1" si="153"/>
        <v>3.6332790977154584E-4</v>
      </c>
      <c r="O671" s="18">
        <f t="shared" ca="1" si="154"/>
        <v>4.4342894487609204E-2</v>
      </c>
      <c r="P671" s="18">
        <f t="shared" ca="1" si="156"/>
        <v>6.6574293729555478E-3</v>
      </c>
      <c r="Q671" s="18">
        <f t="shared" ca="1" si="155"/>
        <v>4.4929899827124923E-3</v>
      </c>
      <c r="R671" s="39"/>
      <c r="V671" s="29">
        <v>41768</v>
      </c>
      <c r="W671" s="19">
        <f t="shared" ca="1" si="160"/>
        <v>4.7413384367376299E-3</v>
      </c>
      <c r="X671" s="17">
        <f t="shared" si="161"/>
        <v>6.6574293729555478E-3</v>
      </c>
    </row>
    <row r="672" spans="3:24">
      <c r="C672" s="29">
        <v>41771</v>
      </c>
      <c r="D672" s="19">
        <f ca="1">VLOOKUP(C672,MarketData!$B$7:$C$5000,2)</f>
        <v>1157.9100000000001</v>
      </c>
      <c r="E672" s="17">
        <f>VLOOKUP('Beta-GARCH'!C672,MarketData!$E$7:$F$5000,2)</f>
        <v>109.209999</v>
      </c>
      <c r="F672" s="17">
        <f t="shared" ca="1" si="157"/>
        <v>148.77807472888935</v>
      </c>
      <c r="G672" s="17">
        <f t="shared" si="158"/>
        <v>153.44949005056935</v>
      </c>
      <c r="H672" s="18">
        <f t="array" aca="1" ref="H672" ca="1">IF(ROW()-ROW($C$14)&gt;=$C$3,IF($C$8,_xlfn.COVARIANCE.P(OFFSET(E672,-$C$3+1,0):E672/OFFSET(E671,-$C$3+1,0):E671,OFFSET(D672,-$C$3+1,0):D672/OFFSET(D671,-$C$3+1,0):D671)/_xlfn.VAR.P(OFFSET(D672,-$C$3+1,0):D672/OFFSET(D671,-$C$3+1,0):D671),$C$9),"")</f>
        <v>0.45604708484812262</v>
      </c>
      <c r="I672" s="19">
        <f t="array" aca="1" ref="I672" ca="1">IF(ROW()-ROW($C$14)&gt;=$C$3,_xlfn.VAR.P(OFFSET(E672,-$C$3+1,0):E672/OFFSET(E671,-$C$3+1,0):E671),"")</f>
        <v>2.026570798722577E-4</v>
      </c>
      <c r="J672" s="19">
        <f t="array" aca="1" ref="J672" ca="1">IF(ROW()-ROW($C$14)&gt;=$C$3,_xlfn.VAR.P(OFFSET(D672,-$C$3+1,0):D672/OFFSET(D671,-$C$3+1,0):D671),"")</f>
        <v>2.2373754092619441E-4</v>
      </c>
      <c r="K672" s="19">
        <f t="shared" ca="1" si="159"/>
        <v>0.50348526375093761</v>
      </c>
      <c r="L672" s="46">
        <f t="array" aca="1" ref="L672" ca="1">IF(ROW()-ROW($C$14)&lt;$C$3,"",IF(L671="",_xlfn.VAR.P(OFFSET(E672,-$C$3+1,0):E672/OFFSET(E671,-$C$3+1,0):E671),$C$4*L671+$C$5*(1-$C$4)*(E672/E671-1)^2+(1-$C$4)*(1-$C$5)*$C$6))</f>
        <v>4.0999999999999999E-4</v>
      </c>
      <c r="M672" s="30">
        <f t="array" aca="1" ref="M672" ca="1">IF(ROW()-ROW($C$14)&gt;=$C$3,_xlfn.VAR.P(OFFSET(D672,-$C$3+1,0):D672/OFFSET(D671,-$C$3+1,0):D671)*H672^2,"")</f>
        <v>4.6532697405149527E-5</v>
      </c>
      <c r="N672" s="17">
        <f t="shared" ca="1" si="153"/>
        <v>3.6346730259485046E-4</v>
      </c>
      <c r="O672" s="18">
        <f t="shared" ca="1" si="154"/>
        <v>4.4351399873999622E-2</v>
      </c>
      <c r="P672" s="18">
        <f t="shared" ca="1" si="156"/>
        <v>3.1229538957575631E-3</v>
      </c>
      <c r="Q672" s="18">
        <f t="shared" ca="1" si="155"/>
        <v>6.0967231854639672E-3</v>
      </c>
      <c r="R672" s="39"/>
      <c r="V672" s="29">
        <v>41771</v>
      </c>
      <c r="W672" s="19">
        <f t="shared" ca="1" si="160"/>
        <v>-6.5207505727106208E-3</v>
      </c>
      <c r="X672" s="17">
        <f t="shared" si="161"/>
        <v>3.1229538957575631E-3</v>
      </c>
    </row>
    <row r="673" spans="3:24">
      <c r="C673" s="29">
        <v>41772</v>
      </c>
      <c r="D673" s="19">
        <f ca="1">VLOOKUP(C673,MarketData!$B$7:$C$5000,2)</f>
        <v>1178.3499999999999</v>
      </c>
      <c r="E673" s="17">
        <f>VLOOKUP('Beta-GARCH'!C673,MarketData!$E$7:$F$5000,2)</f>
        <v>111.379997</v>
      </c>
      <c r="F673" s="17">
        <f t="shared" ca="1" si="157"/>
        <v>151.40437888677593</v>
      </c>
      <c r="G673" s="17">
        <f t="shared" si="158"/>
        <v>156.4985248418869</v>
      </c>
      <c r="H673" s="18">
        <f t="array" aca="1" ref="H673" ca="1">IF(ROW()-ROW($C$14)&gt;=$C$3,IF($C$8,_xlfn.COVARIANCE.P(OFFSET(E673,-$C$3+1,0):E673/OFFSET(E672,-$C$3+1,0):E672,OFFSET(D673,-$C$3+1,0):D673/OFFSET(D672,-$C$3+1,0):D672)/_xlfn.VAR.P(OFFSET(D673,-$C$3+1,0):D673/OFFSET(D672,-$C$3+1,0):D672),$C$9),"")</f>
        <v>0.45942032611338157</v>
      </c>
      <c r="I673" s="19">
        <f t="array" aca="1" ref="I673" ca="1">IF(ROW()-ROW($C$14)&gt;=$C$3,_xlfn.VAR.P(OFFSET(E673,-$C$3+1,0):E673/OFFSET(E672,-$C$3+1,0):E672),"")</f>
        <v>2.0403336379937228E-4</v>
      </c>
      <c r="J673" s="19">
        <f t="array" aca="1" ref="J673" ca="1">IF(ROW()-ROW($C$14)&gt;=$C$3,_xlfn.VAR.P(OFFSET(D673,-$C$3+1,0):D673/OFFSET(D672,-$C$3+1,0):D672),"")</f>
        <v>2.2491373772230889E-4</v>
      </c>
      <c r="K673" s="19">
        <f t="shared" ca="1" si="159"/>
        <v>0.50643650042141108</v>
      </c>
      <c r="L673" s="46">
        <f t="array" aca="1" ref="L673" ca="1">IF(ROW()-ROW($C$14)&lt;$C$3,"",IF(L672="",_xlfn.VAR.P(OFFSET(E673,-$C$3+1,0):E673/OFFSET(E672,-$C$3+1,0):E672),$C$4*L672+$C$5*(1-$C$4)*(E673/E672-1)^2+(1-$C$4)*(1-$C$5)*$C$6))</f>
        <v>4.0999999999999999E-4</v>
      </c>
      <c r="M673" s="30">
        <f t="array" aca="1" ref="M673" ca="1">IF(ROW()-ROW($C$14)&gt;=$C$3,_xlfn.VAR.P(OFFSET(D673,-$C$3+1,0):D673/OFFSET(D672,-$C$3+1,0):D672)*H673^2,"")</f>
        <v>4.7471875987103472E-5</v>
      </c>
      <c r="N673" s="17">
        <f t="shared" ca="1" si="153"/>
        <v>3.6252812401289651E-4</v>
      </c>
      <c r="O673" s="18">
        <f t="shared" ca="1" si="154"/>
        <v>4.4294062078860774E-2</v>
      </c>
      <c r="P673" s="18">
        <f t="shared" ca="1" si="156"/>
        <v>1.98699571455907E-2</v>
      </c>
      <c r="Q673" s="18">
        <f t="shared" ca="1" si="155"/>
        <v>1.1760042328586446E-2</v>
      </c>
      <c r="R673" s="39"/>
      <c r="V673" s="29">
        <v>41772</v>
      </c>
      <c r="W673" s="19">
        <f t="shared" ca="1" si="160"/>
        <v>1.765249458075302E-2</v>
      </c>
      <c r="X673" s="17">
        <f t="shared" si="161"/>
        <v>1.98699571455907E-2</v>
      </c>
    </row>
    <row r="674" spans="3:24">
      <c r="C674" s="29">
        <v>41773</v>
      </c>
      <c r="D674" s="19">
        <f ca="1">VLOOKUP(C674,MarketData!$B$7:$C$5000,2)</f>
        <v>1183.1500000000001</v>
      </c>
      <c r="E674" s="17">
        <f>VLOOKUP('Beta-GARCH'!C674,MarketData!$E$7:$F$5000,2)</f>
        <v>110.43</v>
      </c>
      <c r="F674" s="17">
        <f t="shared" ca="1" si="157"/>
        <v>152.02112350310941</v>
      </c>
      <c r="G674" s="17">
        <f t="shared" si="158"/>
        <v>155.1636969274615</v>
      </c>
      <c r="H674" s="18">
        <f t="array" aca="1" ref="H674" ca="1">IF(ROW()-ROW($C$14)&gt;=$C$3,IF($C$8,_xlfn.COVARIANCE.P(OFFSET(E674,-$C$3+1,0):E674/OFFSET(E673,-$C$3+1,0):E673,OFFSET(D674,-$C$3+1,0):D674/OFFSET(D673,-$C$3+1,0):D673)/_xlfn.VAR.P(OFFSET(D674,-$C$3+1,0):D674/OFFSET(D673,-$C$3+1,0):D673),$C$9),"")</f>
        <v>0.45666688400635463</v>
      </c>
      <c r="I674" s="19">
        <f t="array" aca="1" ref="I674" ca="1">IF(ROW()-ROW($C$14)&gt;=$C$3,_xlfn.VAR.P(OFFSET(E674,-$C$3+1,0):E674/OFFSET(E673,-$C$3+1,0):E673),"")</f>
        <v>2.0237378040440299E-4</v>
      </c>
      <c r="J674" s="19">
        <f t="array" aca="1" ref="J674" ca="1">IF(ROW()-ROW($C$14)&gt;=$C$3,_xlfn.VAR.P(OFFSET(D674,-$C$3+1,0):D674/OFFSET(D673,-$C$3+1,0):D673),"")</f>
        <v>2.2483209275395689E-4</v>
      </c>
      <c r="K674" s="19">
        <f t="shared" ca="1" si="159"/>
        <v>0.50734522534196513</v>
      </c>
      <c r="L674" s="46">
        <f t="array" aca="1" ref="L674" ca="1">IF(ROW()-ROW($C$14)&lt;$C$3,"",IF(L673="",_xlfn.VAR.P(OFFSET(E674,-$C$3+1,0):E674/OFFSET(E673,-$C$3+1,0):E673),$C$4*L673+$C$5*(1-$C$4)*(E674/E673-1)^2+(1-$C$4)*(1-$C$5)*$C$6))</f>
        <v>4.0999999999999999E-4</v>
      </c>
      <c r="M674" s="30">
        <f t="array" aca="1" ref="M674" ca="1">IF(ROW()-ROW($C$14)&gt;=$C$3,_xlfn.VAR.P(OFFSET(D674,-$C$3+1,0):D674/OFFSET(D673,-$C$3+1,0):D673)*H674^2,"")</f>
        <v>4.6887528506642049E-5</v>
      </c>
      <c r="N674" s="17">
        <f t="shared" ca="1" si="153"/>
        <v>3.6311247149335794E-4</v>
      </c>
      <c r="O674" s="18">
        <f t="shared" ca="1" si="154"/>
        <v>4.4329745795811656E-2</v>
      </c>
      <c r="P674" s="18">
        <f t="shared" ca="1" si="156"/>
        <v>-8.5293322462559606E-3</v>
      </c>
      <c r="Q674" s="18">
        <f t="shared" ca="1" si="155"/>
        <v>-1.0389561416901873E-2</v>
      </c>
      <c r="R674" s="39"/>
      <c r="V674" s="29">
        <v>41773</v>
      </c>
      <c r="W674" s="19">
        <f t="shared" ca="1" si="160"/>
        <v>4.0734925955787649E-3</v>
      </c>
      <c r="X674" s="17">
        <f t="shared" si="161"/>
        <v>-8.5293322462559606E-3</v>
      </c>
    </row>
    <row r="675" spans="3:24">
      <c r="C675" s="29">
        <v>41774</v>
      </c>
      <c r="D675" s="19">
        <f ca="1">VLOOKUP(C675,MarketData!$B$7:$C$5000,2)</f>
        <v>1178.29</v>
      </c>
      <c r="E675" s="17">
        <f>VLOOKUP('Beta-GARCH'!C675,MarketData!$E$7:$F$5000,2)</f>
        <v>109.5</v>
      </c>
      <c r="F675" s="17">
        <f t="shared" ca="1" si="157"/>
        <v>151.39666957907176</v>
      </c>
      <c r="G675" s="17">
        <f t="shared" si="158"/>
        <v>153.85696652682273</v>
      </c>
      <c r="H675" s="18">
        <f t="array" aca="1" ref="H675" ca="1">IF(ROW()-ROW($C$14)&gt;=$C$3,IF($C$8,_xlfn.COVARIANCE.P(OFFSET(E675,-$C$3+1,0):E675/OFFSET(E674,-$C$3+1,0):E674,OFFSET(D675,-$C$3+1,0):D675/OFFSET(D674,-$C$3+1,0):D674)/_xlfn.VAR.P(OFFSET(D675,-$C$3+1,0):D675/OFFSET(D674,-$C$3+1,0):D674),$C$9),"")</f>
        <v>0.45779799583527953</v>
      </c>
      <c r="I675" s="19">
        <f t="array" aca="1" ref="I675" ca="1">IF(ROW()-ROW($C$14)&gt;=$C$3,_xlfn.VAR.P(OFFSET(E675,-$C$3+1,0):E675/OFFSET(E674,-$C$3+1,0):E674),"")</f>
        <v>2.0251661205585166E-4</v>
      </c>
      <c r="J675" s="19">
        <f t="array" aca="1" ref="J675" ca="1">IF(ROW()-ROW($C$14)&gt;=$C$3,_xlfn.VAR.P(OFFSET(D675,-$C$3+1,0):D675/OFFSET(D674,-$C$3+1,0):D674),"")</f>
        <v>2.2482198020135272E-4</v>
      </c>
      <c r="K675" s="19">
        <f t="shared" ca="1" si="159"/>
        <v>0.50822029319507489</v>
      </c>
      <c r="L675" s="46">
        <f t="array" aca="1" ref="L675" ca="1">IF(ROW()-ROW($C$14)&lt;$C$3,"",IF(L674="",_xlfn.VAR.P(OFFSET(E675,-$C$3+1,0):E675/OFFSET(E674,-$C$3+1,0):E674),$C$4*L674+$C$5*(1-$C$4)*(E675/E674-1)^2+(1-$C$4)*(1-$C$5)*$C$6))</f>
        <v>4.0999999999999999E-4</v>
      </c>
      <c r="M675" s="30">
        <f t="array" aca="1" ref="M675" ca="1">IF(ROW()-ROW($C$14)&gt;=$C$3,_xlfn.VAR.P(OFFSET(D675,-$C$3+1,0):D675/OFFSET(D674,-$C$3+1,0):D674)*H675^2,"")</f>
        <v>4.711796691066053E-5</v>
      </c>
      <c r="N675" s="17">
        <f t="shared" ref="N675:N738" ca="1" si="162">IF(M675="","",L675-M675)</f>
        <v>3.6288203308933945E-4</v>
      </c>
      <c r="O675" s="18">
        <f t="shared" ref="O675:O738" ca="1" si="163">IF(N675="","",_xlfn.NORM.INV(1-$C$10,0,1)*$C$7*SQRT(N675))</f>
        <v>4.4315677293773503E-2</v>
      </c>
      <c r="P675" s="18">
        <f t="shared" ca="1" si="156"/>
        <v>-8.4216245585438942E-3</v>
      </c>
      <c r="Q675" s="18">
        <f t="shared" ref="Q675:Q738" ca="1" si="164">IF(P675="","",P675-H675*$C$7*(D675/D674-1))</f>
        <v>-6.5411375030061305E-3</v>
      </c>
      <c r="R675" s="39"/>
      <c r="V675" s="29">
        <v>41774</v>
      </c>
      <c r="W675" s="19">
        <f t="shared" ca="1" si="160"/>
        <v>-4.1076786544395061E-3</v>
      </c>
      <c r="X675" s="17">
        <f t="shared" si="161"/>
        <v>-8.4216245585438942E-3</v>
      </c>
    </row>
    <row r="676" spans="3:24">
      <c r="C676" s="29">
        <v>41775</v>
      </c>
      <c r="D676" s="19">
        <f ca="1">VLOOKUP(C676,MarketData!$B$7:$C$5000,2)</f>
        <v>1159.07</v>
      </c>
      <c r="E676" s="17">
        <f>VLOOKUP('Beta-GARCH'!C676,MarketData!$E$7:$F$5000,2)</f>
        <v>109.610001</v>
      </c>
      <c r="F676" s="17">
        <f t="shared" ca="1" si="157"/>
        <v>148.92712134450321</v>
      </c>
      <c r="G676" s="17">
        <f t="shared" si="158"/>
        <v>154.01152744166214</v>
      </c>
      <c r="H676" s="18">
        <f t="array" aca="1" ref="H676" ca="1">IF(ROW()-ROW($C$14)&gt;=$C$3,IF($C$8,_xlfn.COVARIANCE.P(OFFSET(E676,-$C$3+1,0):E676/OFFSET(E675,-$C$3+1,0):E675,OFFSET(D676,-$C$3+1,0):D676/OFFSET(D675,-$C$3+1,0):D675)/_xlfn.VAR.P(OFFSET(D676,-$C$3+1,0):D676/OFFSET(D675,-$C$3+1,0):D675),$C$9),"")</f>
        <v>0.45472510564721896</v>
      </c>
      <c r="I676" s="19">
        <f t="array" aca="1" ref="I676" ca="1">IF(ROW()-ROW($C$14)&gt;=$C$3,_xlfn.VAR.P(OFFSET(E676,-$C$3+1,0):E676/OFFSET(E675,-$C$3+1,0):E675),"")</f>
        <v>2.0163306975134503E-4</v>
      </c>
      <c r="J676" s="19">
        <f t="array" aca="1" ref="J676" ca="1">IF(ROW()-ROW($C$14)&gt;=$C$3,_xlfn.VAR.P(OFFSET(D676,-$C$3+1,0):D676/OFFSET(D675,-$C$3+1,0):D675),"")</f>
        <v>2.2220133710922096E-4</v>
      </c>
      <c r="K676" s="19">
        <f t="shared" ca="1" si="159"/>
        <v>0.50111088729912967</v>
      </c>
      <c r="L676" s="46">
        <f t="array" aca="1" ref="L676" ca="1">IF(ROW()-ROW($C$14)&lt;$C$3,"",IF(L675="",_xlfn.VAR.P(OFFSET(E676,-$C$3+1,0):E676/OFFSET(E675,-$C$3+1,0):E675),$C$4*L675+$C$5*(1-$C$4)*(E676/E675-1)^2+(1-$C$4)*(1-$C$5)*$C$6))</f>
        <v>4.0999999999999999E-4</v>
      </c>
      <c r="M676" s="30">
        <f t="array" aca="1" ref="M676" ca="1">IF(ROW()-ROW($C$14)&gt;=$C$3,_xlfn.VAR.P(OFFSET(D676,-$C$3+1,0):D676/OFFSET(D675,-$C$3+1,0):D675)*H676^2,"")</f>
        <v>4.5945664083699775E-5</v>
      </c>
      <c r="N676" s="17">
        <f t="shared" ca="1" si="162"/>
        <v>3.640543359163002E-4</v>
      </c>
      <c r="O676" s="18">
        <f t="shared" ca="1" si="163"/>
        <v>4.4387201231285256E-2</v>
      </c>
      <c r="P676" s="18">
        <f t="shared" ca="1" si="156"/>
        <v>1.0045753424656745E-3</v>
      </c>
      <c r="Q676" s="18">
        <f t="shared" ca="1" si="164"/>
        <v>8.4219484259506917E-3</v>
      </c>
      <c r="R676" s="39"/>
      <c r="V676" s="29">
        <v>41775</v>
      </c>
      <c r="W676" s="19">
        <f t="shared" ca="1" si="160"/>
        <v>-1.6311773841753752E-2</v>
      </c>
      <c r="X676" s="17">
        <f t="shared" si="161"/>
        <v>1.0045753424656745E-3</v>
      </c>
    </row>
    <row r="677" spans="3:24">
      <c r="C677" s="29">
        <v>41778</v>
      </c>
      <c r="D677" s="19">
        <f ca="1">VLOOKUP(C677,MarketData!$B$7:$C$5000,2)</f>
        <v>1150.07</v>
      </c>
      <c r="E677" s="17">
        <f>VLOOKUP('Beta-GARCH'!C677,MarketData!$E$7:$F$5000,2)</f>
        <v>108.610001</v>
      </c>
      <c r="F677" s="17">
        <f t="shared" ca="1" si="157"/>
        <v>147.77072518887798</v>
      </c>
      <c r="G677" s="17">
        <f t="shared" si="158"/>
        <v>152.6064409893624</v>
      </c>
      <c r="H677" s="18">
        <f t="array" aca="1" ref="H677" ca="1">IF(ROW()-ROW($C$14)&gt;=$C$3,IF($C$8,_xlfn.COVARIANCE.P(OFFSET(E677,-$C$3+1,0):E677/OFFSET(E676,-$C$3+1,0):E676,OFFSET(D677,-$C$3+1,0):D677/OFFSET(D676,-$C$3+1,0):D676)/_xlfn.VAR.P(OFFSET(D677,-$C$3+1,0):D677/OFFSET(D676,-$C$3+1,0):D676),$C$9),"")</f>
        <v>0.45293613698795049</v>
      </c>
      <c r="I677" s="19">
        <f t="array" aca="1" ref="I677" ca="1">IF(ROW()-ROW($C$14)&gt;=$C$3,_xlfn.VAR.P(OFFSET(E677,-$C$3+1,0):E677/OFFSET(E676,-$C$3+1,0):E676),"")</f>
        <v>1.9803790011339094E-4</v>
      </c>
      <c r="J677" s="19">
        <f t="array" aca="1" ref="J677" ca="1">IF(ROW()-ROW($C$14)&gt;=$C$3,_xlfn.VAR.P(OFFSET(D677,-$C$3+1,0):D677/OFFSET(D676,-$C$3+1,0):D676),"")</f>
        <v>2.2234577523351959E-4</v>
      </c>
      <c r="K677" s="19">
        <f t="shared" ca="1" si="159"/>
        <v>0.5085311268812619</v>
      </c>
      <c r="L677" s="46">
        <f t="array" aca="1" ref="L677" ca="1">IF(ROW()-ROW($C$14)&lt;$C$3,"",IF(L676="",_xlfn.VAR.P(OFFSET(E677,-$C$3+1,0):E677/OFFSET(E676,-$C$3+1,0):E676),$C$4*L676+$C$5*(1-$C$4)*(E677/E676-1)^2+(1-$C$4)*(1-$C$5)*$C$6))</f>
        <v>4.0999999999999999E-4</v>
      </c>
      <c r="M677" s="30">
        <f t="array" aca="1" ref="M677" ca="1">IF(ROW()-ROW($C$14)&gt;=$C$3,_xlfn.VAR.P(OFFSET(D677,-$C$3+1,0):D677/OFFSET(D676,-$C$3+1,0):D676)*H677^2,"")</f>
        <v>4.5614490194872934E-5</v>
      </c>
      <c r="N677" s="17">
        <f t="shared" ca="1" si="162"/>
        <v>3.6438550980512704E-4</v>
      </c>
      <c r="O677" s="18">
        <f t="shared" ca="1" si="163"/>
        <v>4.4407385773891972E-2</v>
      </c>
      <c r="P677" s="18">
        <f t="shared" ca="1" si="156"/>
        <v>-9.1232550942135227E-3</v>
      </c>
      <c r="Q677" s="18">
        <f t="shared" ca="1" si="164"/>
        <v>-5.6062757634642493E-3</v>
      </c>
      <c r="R677" s="39"/>
      <c r="V677" s="29">
        <v>41778</v>
      </c>
      <c r="W677" s="19">
        <f t="shared" ca="1" si="160"/>
        <v>-7.7648459540838877E-3</v>
      </c>
      <c r="X677" s="17">
        <f t="shared" si="161"/>
        <v>-9.1232550942135227E-3</v>
      </c>
    </row>
    <row r="678" spans="3:24">
      <c r="C678" s="29">
        <v>41779</v>
      </c>
      <c r="D678" s="19">
        <f ca="1">VLOOKUP(C678,MarketData!$B$7:$C$5000,2)</f>
        <v>1153.3800000000001</v>
      </c>
      <c r="E678" s="17">
        <f>VLOOKUP('Beta-GARCH'!C678,MarketData!$E$7:$F$5000,2)</f>
        <v>107.66999800000001</v>
      </c>
      <c r="F678" s="17">
        <f t="shared" ca="1" si="157"/>
        <v>148.19602199722462</v>
      </c>
      <c r="G678" s="17">
        <f t="shared" si="158"/>
        <v>151.28565550894129</v>
      </c>
      <c r="H678" s="18">
        <f t="array" aca="1" ref="H678" ca="1">IF(ROW()-ROW($C$14)&gt;=$C$3,IF($C$8,_xlfn.COVARIANCE.P(OFFSET(E678,-$C$3+1,0):E678/OFFSET(E677,-$C$3+1,0):E677,OFFSET(D678,-$C$3+1,0):D678/OFFSET(D677,-$C$3+1,0):D677)/_xlfn.VAR.P(OFFSET(D678,-$C$3+1,0):D678/OFFSET(D677,-$C$3+1,0):D677),$C$9),"")</f>
        <v>0.45093633235407671</v>
      </c>
      <c r="I678" s="19">
        <f t="array" aca="1" ref="I678" ca="1">IF(ROW()-ROW($C$14)&gt;=$C$3,_xlfn.VAR.P(OFFSET(E678,-$C$3+1,0):E678/OFFSET(E677,-$C$3+1,0):E677),"")</f>
        <v>1.976708188430207E-4</v>
      </c>
      <c r="J678" s="19">
        <f t="array" aca="1" ref="J678" ca="1">IF(ROW()-ROW($C$14)&gt;=$C$3,_xlfn.VAR.P(OFFSET(D678,-$C$3+1,0):D678/OFFSET(D677,-$C$3+1,0):D677),"")</f>
        <v>2.2194449730514435E-4</v>
      </c>
      <c r="K678" s="19">
        <f t="shared" ca="1" si="159"/>
        <v>0.50631063394557663</v>
      </c>
      <c r="L678" s="46">
        <f t="array" aca="1" ref="L678" ca="1">IF(ROW()-ROW($C$14)&lt;$C$3,"",IF(L677="",_xlfn.VAR.P(OFFSET(E678,-$C$3+1,0):E678/OFFSET(E677,-$C$3+1,0):E677),$C$4*L677+$C$5*(1-$C$4)*(E678/E677-1)^2+(1-$C$4)*(1-$C$5)*$C$6))</f>
        <v>4.0999999999999999E-4</v>
      </c>
      <c r="M678" s="30">
        <f t="array" aca="1" ref="M678" ca="1">IF(ROW()-ROW($C$14)&gt;=$C$3,_xlfn.VAR.P(OFFSET(D678,-$C$3+1,0):D678/OFFSET(D677,-$C$3+1,0):D677)*H678^2,"")</f>
        <v>4.5130987719361545E-5</v>
      </c>
      <c r="N678" s="17">
        <f t="shared" ca="1" si="162"/>
        <v>3.6486901228063845E-4</v>
      </c>
      <c r="O678" s="18">
        <f t="shared" ca="1" si="163"/>
        <v>4.4436838047119016E-2</v>
      </c>
      <c r="P678" s="18">
        <f t="shared" ca="1" si="156"/>
        <v>-8.6548475402370428E-3</v>
      </c>
      <c r="Q678" s="18">
        <f t="shared" ca="1" si="164"/>
        <v>-9.9526809417621997E-3</v>
      </c>
      <c r="R678" s="39"/>
      <c r="V678" s="29">
        <v>41779</v>
      </c>
      <c r="W678" s="19">
        <f t="shared" ca="1" si="160"/>
        <v>2.8780856817411937E-3</v>
      </c>
      <c r="X678" s="17">
        <f t="shared" si="161"/>
        <v>-8.6548475402370428E-3</v>
      </c>
    </row>
    <row r="679" spans="3:24">
      <c r="C679" s="29">
        <v>41780</v>
      </c>
      <c r="D679" s="19">
        <f ca="1">VLOOKUP(C679,MarketData!$B$7:$C$5000,2)</f>
        <v>1150.05</v>
      </c>
      <c r="E679" s="17">
        <f>VLOOKUP('Beta-GARCH'!C679,MarketData!$E$7:$F$5000,2)</f>
        <v>108.05999799999999</v>
      </c>
      <c r="F679" s="17">
        <f t="shared" ca="1" si="157"/>
        <v>147.76815541964325</v>
      </c>
      <c r="G679" s="17">
        <f t="shared" si="158"/>
        <v>151.83363922533817</v>
      </c>
      <c r="H679" s="18">
        <f t="array" aca="1" ref="H679" ca="1">IF(ROW()-ROW($C$14)&gt;=$C$3,IF($C$8,_xlfn.COVARIANCE.P(OFFSET(E679,-$C$3+1,0):E679/OFFSET(E678,-$C$3+1,0):E678,OFFSET(D679,-$C$3+1,0):D679/OFFSET(D678,-$C$3+1,0):D678)/_xlfn.VAR.P(OFFSET(D679,-$C$3+1,0):D679/OFFSET(D678,-$C$3+1,0):D678),$C$9),"")</f>
        <v>0.44366309985436886</v>
      </c>
      <c r="I679" s="19">
        <f t="array" aca="1" ref="I679" ca="1">IF(ROW()-ROW($C$14)&gt;=$C$3,_xlfn.VAR.P(OFFSET(E679,-$C$3+1,0):E679/OFFSET(E678,-$C$3+1,0):E678),"")</f>
        <v>1.9486218775597208E-4</v>
      </c>
      <c r="J679" s="19">
        <f t="array" aca="1" ref="J679" ca="1">IF(ROW()-ROW($C$14)&gt;=$C$3,_xlfn.VAR.P(OFFSET(D679,-$C$3+1,0):D679/OFFSET(D678,-$C$3+1,0):D678),"")</f>
        <v>2.1961750322559205E-4</v>
      </c>
      <c r="K679" s="19">
        <f t="shared" ca="1" si="159"/>
        <v>0.50002611273852349</v>
      </c>
      <c r="L679" s="46">
        <f t="array" aca="1" ref="L679" ca="1">IF(ROW()-ROW($C$14)&lt;$C$3,"",IF(L678="",_xlfn.VAR.P(OFFSET(E679,-$C$3+1,0):E679/OFFSET(E678,-$C$3+1,0):E678),$C$4*L678+$C$5*(1-$C$4)*(E679/E678-1)^2+(1-$C$4)*(1-$C$5)*$C$6))</f>
        <v>4.0999999999999999E-4</v>
      </c>
      <c r="M679" s="30">
        <f t="array" aca="1" ref="M679" ca="1">IF(ROW()-ROW($C$14)&gt;=$C$3,_xlfn.VAR.P(OFFSET(D679,-$C$3+1,0):D679/OFFSET(D678,-$C$3+1,0):D678)*H679^2,"")</f>
        <v>4.3228838660930037E-5</v>
      </c>
      <c r="N679" s="17">
        <f t="shared" ca="1" si="162"/>
        <v>3.6677116133906993E-4</v>
      </c>
      <c r="O679" s="18">
        <f t="shared" ca="1" si="163"/>
        <v>4.4552517387037124E-2</v>
      </c>
      <c r="P679" s="18">
        <f t="shared" ca="1" si="156"/>
        <v>3.6221789471937438E-3</v>
      </c>
      <c r="Q679" s="18">
        <f t="shared" ca="1" si="164"/>
        <v>4.9031081487709545E-3</v>
      </c>
      <c r="R679" s="39"/>
      <c r="V679" s="29">
        <v>41780</v>
      </c>
      <c r="W679" s="19">
        <f t="shared" ca="1" si="160"/>
        <v>-2.887166415231901E-3</v>
      </c>
      <c r="X679" s="17">
        <f t="shared" si="161"/>
        <v>3.6221789471937438E-3</v>
      </c>
    </row>
    <row r="680" spans="3:24">
      <c r="C680" s="29">
        <v>41781</v>
      </c>
      <c r="D680" s="19">
        <f ca="1">VLOOKUP(C680,MarketData!$B$7:$C$5000,2)</f>
        <v>1169.3399999999999</v>
      </c>
      <c r="E680" s="17">
        <f>VLOOKUP('Beta-GARCH'!C680,MarketData!$E$7:$F$5000,2)</f>
        <v>109.489998</v>
      </c>
      <c r="F680" s="17">
        <f t="shared" ca="1" si="157"/>
        <v>150.24669784653329</v>
      </c>
      <c r="G680" s="17">
        <f t="shared" si="158"/>
        <v>153.84291285212683</v>
      </c>
      <c r="H680" s="18">
        <f t="array" aca="1" ref="H680" ca="1">IF(ROW()-ROW($C$14)&gt;=$C$3,IF($C$8,_xlfn.COVARIANCE.P(OFFSET(E680,-$C$3+1,0):E680/OFFSET(E679,-$C$3+1,0):E679,OFFSET(D680,-$C$3+1,0):D680/OFFSET(D679,-$C$3+1,0):D679)/_xlfn.VAR.P(OFFSET(D680,-$C$3+1,0):D680/OFFSET(D679,-$C$3+1,0):D679),$C$9),"")</f>
        <v>0.43849666672959037</v>
      </c>
      <c r="I680" s="19">
        <f t="array" aca="1" ref="I680" ca="1">IF(ROW()-ROW($C$14)&gt;=$C$3,_xlfn.VAR.P(OFFSET(E680,-$C$3+1,0):E680/OFFSET(E679,-$C$3+1,0):E679),"")</f>
        <v>1.9210715515080459E-4</v>
      </c>
      <c r="J680" s="19">
        <f t="array" aca="1" ref="J680" ca="1">IF(ROW()-ROW($C$14)&gt;=$C$3,_xlfn.VAR.P(OFFSET(D680,-$C$3+1,0):D680/OFFSET(D679,-$C$3+1,0):D679),"")</f>
        <v>2.1946982519016421E-4</v>
      </c>
      <c r="K680" s="19">
        <f t="shared" ca="1" si="159"/>
        <v>0.50095368242826133</v>
      </c>
      <c r="L680" s="46">
        <f t="array" aca="1" ref="L680" ca="1">IF(ROW()-ROW($C$14)&lt;$C$3,"",IF(L679="",_xlfn.VAR.P(OFFSET(E680,-$C$3+1,0):E680/OFFSET(E679,-$C$3+1,0):E679),$C$4*L679+$C$5*(1-$C$4)*(E680/E679-1)^2+(1-$C$4)*(1-$C$5)*$C$6))</f>
        <v>4.0999999999999999E-4</v>
      </c>
      <c r="M680" s="30">
        <f t="array" aca="1" ref="M680" ca="1">IF(ROW()-ROW($C$14)&gt;=$C$3,_xlfn.VAR.P(OFFSET(D680,-$C$3+1,0):D680/OFFSET(D679,-$C$3+1,0):D679)*H680^2,"")</f>
        <v>4.2199510225765514E-5</v>
      </c>
      <c r="N680" s="17">
        <f t="shared" ca="1" si="162"/>
        <v>3.6780048977423446E-4</v>
      </c>
      <c r="O680" s="18">
        <f t="shared" ca="1" si="163"/>
        <v>4.4614991004686279E-2</v>
      </c>
      <c r="P680" s="18">
        <f t="shared" ca="1" si="156"/>
        <v>1.3233389102968562E-2</v>
      </c>
      <c r="Q680" s="18">
        <f t="shared" ca="1" si="164"/>
        <v>5.8784039273554745E-3</v>
      </c>
      <c r="R680" s="39"/>
      <c r="V680" s="29">
        <v>41781</v>
      </c>
      <c r="W680" s="19">
        <f t="shared" ca="1" si="160"/>
        <v>1.6773183774618561E-2</v>
      </c>
      <c r="X680" s="17">
        <f t="shared" si="161"/>
        <v>1.3233389102968562E-2</v>
      </c>
    </row>
    <row r="681" spans="3:24">
      <c r="C681" s="29">
        <v>41782</v>
      </c>
      <c r="D681" s="19">
        <f ca="1">VLOOKUP(C681,MarketData!$B$7:$C$5000,2)</f>
        <v>1180.44</v>
      </c>
      <c r="E681" s="17">
        <f>VLOOKUP('Beta-GARCH'!C681,MarketData!$E$7:$F$5000,2)</f>
        <v>109.639999</v>
      </c>
      <c r="F681" s="17">
        <f t="shared" ca="1" si="157"/>
        <v>151.67291977180443</v>
      </c>
      <c r="G681" s="17">
        <f t="shared" si="158"/>
        <v>154.05367722505827</v>
      </c>
      <c r="H681" s="18">
        <f t="array" aca="1" ref="H681" ca="1">IF(ROW()-ROW($C$14)&gt;=$C$3,IF($C$8,_xlfn.COVARIANCE.P(OFFSET(E681,-$C$3+1,0):E681/OFFSET(E680,-$C$3+1,0):E680,OFFSET(D681,-$C$3+1,0):D681/OFFSET(D680,-$C$3+1,0):D680)/_xlfn.VAR.P(OFFSET(D681,-$C$3+1,0):D681/OFFSET(D680,-$C$3+1,0):D680),$C$9),"")</f>
        <v>0.43799204176597345</v>
      </c>
      <c r="I681" s="19">
        <f t="array" aca="1" ref="I681" ca="1">IF(ROW()-ROW($C$14)&gt;=$C$3,_xlfn.VAR.P(OFFSET(E681,-$C$3+1,0):E681/OFFSET(E680,-$C$3+1,0):E680),"")</f>
        <v>1.920190780136299E-4</v>
      </c>
      <c r="J681" s="19">
        <f t="array" aca="1" ref="J681" ca="1">IF(ROW()-ROW($C$14)&gt;=$C$3,_xlfn.VAR.P(OFFSET(D681,-$C$3+1,0):D681/OFFSET(D680,-$C$3+1,0):D680),"")</f>
        <v>2.1982870627943162E-4</v>
      </c>
      <c r="K681" s="19">
        <f t="shared" ca="1" si="159"/>
        <v>0.50142530053845147</v>
      </c>
      <c r="L681" s="46">
        <f t="array" aca="1" ref="L681" ca="1">IF(ROW()-ROW($C$14)&lt;$C$3,"",IF(L680="",_xlfn.VAR.P(OFFSET(E681,-$C$3+1,0):E681/OFFSET(E680,-$C$3+1,0):E680),$C$4*L680+$C$5*(1-$C$4)*(E681/E680-1)^2+(1-$C$4)*(1-$C$5)*$C$6))</f>
        <v>4.0999999999999999E-4</v>
      </c>
      <c r="M681" s="30">
        <f t="array" aca="1" ref="M681" ca="1">IF(ROW()-ROW($C$14)&gt;=$C$3,_xlfn.VAR.P(OFFSET(D681,-$C$3+1,0):D681/OFFSET(D680,-$C$3+1,0):D680)*H681^2,"")</f>
        <v>4.2171285824691477E-5</v>
      </c>
      <c r="N681" s="17">
        <f t="shared" ca="1" si="162"/>
        <v>3.6782871417530852E-4</v>
      </c>
      <c r="O681" s="18">
        <f t="shared" ca="1" si="163"/>
        <v>4.4616702812144589E-2</v>
      </c>
      <c r="P681" s="18">
        <f t="shared" ca="1" si="156"/>
        <v>1.3699972850489406E-3</v>
      </c>
      <c r="Q681" s="18">
        <f t="shared" ca="1" si="164"/>
        <v>-2.7876571726814124E-3</v>
      </c>
      <c r="R681" s="39"/>
      <c r="V681" s="29">
        <v>41782</v>
      </c>
      <c r="W681" s="19">
        <f t="shared" ca="1" si="160"/>
        <v>9.4925342500900012E-3</v>
      </c>
      <c r="X681" s="17">
        <f t="shared" si="161"/>
        <v>1.3699972850489406E-3</v>
      </c>
    </row>
    <row r="682" spans="3:24">
      <c r="C682" s="29">
        <v>41785</v>
      </c>
      <c r="D682" s="19">
        <f ca="1">VLOOKUP(C682,MarketData!$B$7:$C$5000,2)</f>
        <v>1194.69</v>
      </c>
      <c r="E682" s="17">
        <f>VLOOKUP('Beta-GARCH'!C682,MarketData!$E$7:$F$5000,2)</f>
        <v>109.639999</v>
      </c>
      <c r="F682" s="17">
        <f t="shared" ca="1" si="157"/>
        <v>153.50388035154438</v>
      </c>
      <c r="G682" s="17">
        <f t="shared" si="158"/>
        <v>154.05367722505827</v>
      </c>
      <c r="H682" s="18">
        <f t="array" aca="1" ref="H682" ca="1">IF(ROW()-ROW($C$14)&gt;=$C$3,IF($C$8,_xlfn.COVARIANCE.P(OFFSET(E682,-$C$3+1,0):E682/OFFSET(E681,-$C$3+1,0):E681,OFFSET(D682,-$C$3+1,0):D682/OFFSET(D681,-$C$3+1,0):D681)/_xlfn.VAR.P(OFFSET(D682,-$C$3+1,0):D682/OFFSET(D681,-$C$3+1,0):D681),$C$9),"")</f>
        <v>0.4329157052037404</v>
      </c>
      <c r="I682" s="19">
        <f t="array" aca="1" ref="I682" ca="1">IF(ROW()-ROW($C$14)&gt;=$C$3,_xlfn.VAR.P(OFFSET(E682,-$C$3+1,0):E682/OFFSET(E681,-$C$3+1,0):E681),"")</f>
        <v>1.9040533067378994E-4</v>
      </c>
      <c r="J682" s="19">
        <f t="array" aca="1" ref="J682" ca="1">IF(ROW()-ROW($C$14)&gt;=$C$3,_xlfn.VAR.P(OFFSET(D682,-$C$3+1,0):D682/OFFSET(D681,-$C$3+1,0):D681),"")</f>
        <v>2.191302696915209E-4</v>
      </c>
      <c r="K682" s="19">
        <f t="shared" ca="1" si="159"/>
        <v>0.4982262571078801</v>
      </c>
      <c r="L682" s="46">
        <f t="array" aca="1" ref="L682" ca="1">IF(ROW()-ROW($C$14)&lt;$C$3,"",IF(L681="",_xlfn.VAR.P(OFFSET(E682,-$C$3+1,0):E682/OFFSET(E681,-$C$3+1,0):E681),$C$4*L681+$C$5*(1-$C$4)*(E682/E681-1)^2+(1-$C$4)*(1-$C$5)*$C$6))</f>
        <v>4.0999999999999999E-4</v>
      </c>
      <c r="M682" s="30">
        <f t="array" aca="1" ref="M682" ca="1">IF(ROW()-ROW($C$14)&gt;=$C$3,_xlfn.VAR.P(OFFSET(D682,-$C$3+1,0):D682/OFFSET(D681,-$C$3+1,0):D681)*H682^2,"")</f>
        <v>4.1068520336363115E-5</v>
      </c>
      <c r="N682" s="17">
        <f t="shared" ca="1" si="162"/>
        <v>3.689314796636369E-4</v>
      </c>
      <c r="O682" s="18">
        <f t="shared" ca="1" si="163"/>
        <v>4.4683534106338033E-2</v>
      </c>
      <c r="P682" s="18">
        <f t="shared" ca="1" si="156"/>
        <v>0</v>
      </c>
      <c r="Q682" s="18">
        <f t="shared" ca="1" si="164"/>
        <v>-5.2260587570340869E-3</v>
      </c>
      <c r="R682" s="39"/>
      <c r="V682" s="29">
        <v>41785</v>
      </c>
      <c r="W682" s="19">
        <f t="shared" ca="1" si="160"/>
        <v>1.2071769848531089E-2</v>
      </c>
      <c r="X682" s="17">
        <f t="shared" si="161"/>
        <v>0</v>
      </c>
    </row>
    <row r="683" spans="3:24">
      <c r="C683" s="29">
        <v>41786</v>
      </c>
      <c r="D683" s="19">
        <f ca="1">VLOOKUP(C683,MarketData!$B$7:$C$5000,2)</f>
        <v>1195.1099999999999</v>
      </c>
      <c r="E683" s="17">
        <f>VLOOKUP('Beta-GARCH'!C683,MarketData!$E$7:$F$5000,2)</f>
        <v>110.110001</v>
      </c>
      <c r="F683" s="17">
        <f t="shared" ca="1" si="157"/>
        <v>153.55784550547355</v>
      </c>
      <c r="G683" s="17">
        <f t="shared" si="158"/>
        <v>154.71407066781202</v>
      </c>
      <c r="H683" s="18">
        <f t="array" aca="1" ref="H683" ca="1">IF(ROW()-ROW($C$14)&gt;=$C$3,IF($C$8,_xlfn.COVARIANCE.P(OFFSET(E683,-$C$3+1,0):E683/OFFSET(E682,-$C$3+1,0):E682,OFFSET(D683,-$C$3+1,0):D683/OFFSET(D682,-$C$3+1,0):D682)/_xlfn.VAR.P(OFFSET(D683,-$C$3+1,0):D683/OFFSET(D682,-$C$3+1,0):D682),$C$9),"")</f>
        <v>0.43200792974954627</v>
      </c>
      <c r="I683" s="19">
        <f t="array" aca="1" ref="I683" ca="1">IF(ROW()-ROW($C$14)&gt;=$C$3,_xlfn.VAR.P(OFFSET(E683,-$C$3+1,0):E683/OFFSET(E682,-$C$3+1,0):E682),"")</f>
        <v>1.8999222923309056E-4</v>
      </c>
      <c r="J683" s="19">
        <f t="array" aca="1" ref="J683" ca="1">IF(ROW()-ROW($C$14)&gt;=$C$3,_xlfn.VAR.P(OFFSET(D683,-$C$3+1,0):D683/OFFSET(D682,-$C$3+1,0):D682),"")</f>
        <v>2.1898731357785777E-4</v>
      </c>
      <c r="K683" s="19">
        <f t="shared" ca="1" si="159"/>
        <v>0.49793750177077251</v>
      </c>
      <c r="L683" s="46">
        <f t="array" aca="1" ref="L683" ca="1">IF(ROW()-ROW($C$14)&lt;$C$3,"",IF(L682="",_xlfn.VAR.P(OFFSET(E683,-$C$3+1,0):E683/OFFSET(E682,-$C$3+1,0):E682),$C$4*L682+$C$5*(1-$C$4)*(E683/E682-1)^2+(1-$C$4)*(1-$C$5)*$C$6))</f>
        <v>4.0999999999999999E-4</v>
      </c>
      <c r="M683" s="30">
        <f t="array" aca="1" ref="M683" ca="1">IF(ROW()-ROW($C$14)&gt;=$C$3,_xlfn.VAR.P(OFFSET(D683,-$C$3+1,0):D683/OFFSET(D682,-$C$3+1,0):D682)*H683^2,"")</f>
        <v>4.086978877149587E-5</v>
      </c>
      <c r="N683" s="17">
        <f t="shared" ca="1" si="162"/>
        <v>3.691302112285041E-4</v>
      </c>
      <c r="O683" s="18">
        <f t="shared" ca="1" si="163"/>
        <v>4.4695567280004997E-2</v>
      </c>
      <c r="P683" s="18">
        <f t="shared" ca="1" si="156"/>
        <v>4.2867749387702769E-3</v>
      </c>
      <c r="Q683" s="18">
        <f t="shared" ca="1" si="164"/>
        <v>4.1349001172728932E-3</v>
      </c>
      <c r="R683" s="39"/>
      <c r="V683" s="29">
        <v>41786</v>
      </c>
      <c r="W683" s="19">
        <f t="shared" ca="1" si="160"/>
        <v>3.5155563367883502E-4</v>
      </c>
      <c r="X683" s="17">
        <f t="shared" si="161"/>
        <v>4.2867749387702769E-3</v>
      </c>
    </row>
    <row r="684" spans="3:24">
      <c r="C684" s="29">
        <v>41787</v>
      </c>
      <c r="D684" s="19">
        <f ca="1">VLOOKUP(C684,MarketData!$B$7:$C$5000,2)</f>
        <v>1198.17</v>
      </c>
      <c r="E684" s="17">
        <f>VLOOKUP('Beta-GARCH'!C684,MarketData!$E$7:$F$5000,2)</f>
        <v>109.910004</v>
      </c>
      <c r="F684" s="17">
        <f t="shared" ca="1" si="157"/>
        <v>153.95102019838617</v>
      </c>
      <c r="G684" s="17">
        <f t="shared" si="158"/>
        <v>154.43305759261145</v>
      </c>
      <c r="H684" s="18">
        <f t="array" aca="1" ref="H684" ca="1">IF(ROW()-ROW($C$14)&gt;=$C$3,IF($C$8,_xlfn.COVARIANCE.P(OFFSET(E684,-$C$3+1,0):E684/OFFSET(E683,-$C$3+1,0):E683,OFFSET(D684,-$C$3+1,0):D684/OFFSET(D683,-$C$3+1,0):D683)/_xlfn.VAR.P(OFFSET(D684,-$C$3+1,0):D684/OFFSET(D683,-$C$3+1,0):D683),$C$9),"")</f>
        <v>0.43009625679125457</v>
      </c>
      <c r="I684" s="19">
        <f t="array" aca="1" ref="I684" ca="1">IF(ROW()-ROW($C$14)&gt;=$C$3,_xlfn.VAR.P(OFFSET(E684,-$C$3+1,0):E684/OFFSET(E683,-$C$3+1,0):E683),"")</f>
        <v>1.8870907878707543E-4</v>
      </c>
      <c r="J684" s="19">
        <f t="array" aca="1" ref="J684" ca="1">IF(ROW()-ROW($C$14)&gt;=$C$3,_xlfn.VAR.P(OFFSET(D684,-$C$3+1,0):D684/OFFSET(D683,-$C$3+1,0):D683),"")</f>
        <v>2.1884727262791524E-4</v>
      </c>
      <c r="K684" s="19">
        <f t="shared" ca="1" si="159"/>
        <v>0.49878571487514528</v>
      </c>
      <c r="L684" s="46">
        <f t="array" aca="1" ref="L684" ca="1">IF(ROW()-ROW($C$14)&lt;$C$3,"",IF(L683="",_xlfn.VAR.P(OFFSET(E684,-$C$3+1,0):E684/OFFSET(E683,-$C$3+1,0):E683),$C$4*L683+$C$5*(1-$C$4)*(E684/E683-1)^2+(1-$C$4)*(1-$C$5)*$C$6))</f>
        <v>4.0999999999999999E-4</v>
      </c>
      <c r="M684" s="30">
        <f t="array" aca="1" ref="M684" ca="1">IF(ROW()-ROW($C$14)&gt;=$C$3,_xlfn.VAR.P(OFFSET(D684,-$C$3+1,0):D684/OFFSET(D683,-$C$3+1,0):D683)*H684^2,"")</f>
        <v>4.0482979097767112E-5</v>
      </c>
      <c r="N684" s="17">
        <f t="shared" ca="1" si="162"/>
        <v>3.6951702090223289E-4</v>
      </c>
      <c r="O684" s="18">
        <f t="shared" ca="1" si="163"/>
        <v>4.4718979277266424E-2</v>
      </c>
      <c r="P684" s="18">
        <f t="shared" ca="1" si="156"/>
        <v>-1.8163381907515541E-3</v>
      </c>
      <c r="Q684" s="18">
        <f t="shared" ca="1" si="164"/>
        <v>-2.9175711699595615E-3</v>
      </c>
      <c r="R684" s="39"/>
      <c r="V684" s="29">
        <v>41787</v>
      </c>
      <c r="W684" s="19">
        <f t="shared" ca="1" si="160"/>
        <v>2.5604337676030653E-3</v>
      </c>
      <c r="X684" s="17">
        <f t="shared" si="161"/>
        <v>-1.8163381907515541E-3</v>
      </c>
    </row>
    <row r="685" spans="3:24">
      <c r="C685" s="29">
        <v>41788</v>
      </c>
      <c r="D685" s="19">
        <f ca="1">VLOOKUP(C685,MarketData!$B$7:$C$5000,2)</f>
        <v>1200.68</v>
      </c>
      <c r="E685" s="17">
        <f>VLOOKUP('Beta-GARCH'!C685,MarketData!$E$7:$F$5000,2)</f>
        <v>111.489998</v>
      </c>
      <c r="F685" s="17">
        <f t="shared" ca="1" si="157"/>
        <v>154.27352623734387</v>
      </c>
      <c r="G685" s="17">
        <f t="shared" si="158"/>
        <v>156.65308575672634</v>
      </c>
      <c r="H685" s="18">
        <f t="array" aca="1" ref="H685" ca="1">IF(ROW()-ROW($C$14)&gt;=$C$3,IF($C$8,_xlfn.COVARIANCE.P(OFFSET(E685,-$C$3+1,0):E685/OFFSET(E684,-$C$3+1,0):E684,OFFSET(D685,-$C$3+1,0):D685/OFFSET(D684,-$C$3+1,0):D684)/_xlfn.VAR.P(OFFSET(D685,-$C$3+1,0):D685/OFFSET(D684,-$C$3+1,0):D684),$C$9),"")</f>
        <v>0.42938792400664472</v>
      </c>
      <c r="I685" s="19">
        <f t="array" aca="1" ref="I685" ca="1">IF(ROW()-ROW($C$14)&gt;=$C$3,_xlfn.VAR.P(OFFSET(E685,-$C$3+1,0):E685/OFFSET(E684,-$C$3+1,0):E684),"")</f>
        <v>1.8911111579708389E-4</v>
      </c>
      <c r="J685" s="19">
        <f t="array" aca="1" ref="J685" ca="1">IF(ROW()-ROW($C$14)&gt;=$C$3,_xlfn.VAR.P(OFFSET(D685,-$C$3+1,0):D685/OFFSET(D684,-$C$3+1,0):D684),"")</f>
        <v>2.1818811425258487E-4</v>
      </c>
      <c r="K685" s="19">
        <f t="shared" ca="1" si="159"/>
        <v>0.4954089611652891</v>
      </c>
      <c r="L685" s="46">
        <f t="array" aca="1" ref="L685" ca="1">IF(ROW()-ROW($C$14)&lt;$C$3,"",IF(L684="",_xlfn.VAR.P(OFFSET(E685,-$C$3+1,0):E685/OFFSET(E684,-$C$3+1,0):E684),$C$4*L684+$C$5*(1-$C$4)*(E685/E684-1)^2+(1-$C$4)*(1-$C$5)*$C$6))</f>
        <v>4.0999999999999999E-4</v>
      </c>
      <c r="M685" s="30">
        <f t="array" aca="1" ref="M685" ca="1">IF(ROW()-ROW($C$14)&gt;=$C$3,_xlfn.VAR.P(OFFSET(D685,-$C$3+1,0):D685/OFFSET(D684,-$C$3+1,0):D684)*H685^2,"")</f>
        <v>4.0228213038826484E-5</v>
      </c>
      <c r="N685" s="17">
        <f t="shared" ca="1" si="162"/>
        <v>3.6977178696117349E-4</v>
      </c>
      <c r="O685" s="18">
        <f t="shared" ca="1" si="163"/>
        <v>4.4734392525395787E-2</v>
      </c>
      <c r="P685" s="18">
        <f t="shared" ca="1" si="156"/>
        <v>1.4375342939665359E-2</v>
      </c>
      <c r="Q685" s="18">
        <f t="shared" ca="1" si="164"/>
        <v>1.347583478201104E-2</v>
      </c>
      <c r="R685" s="39"/>
      <c r="V685" s="29">
        <v>41788</v>
      </c>
      <c r="W685" s="19">
        <f t="shared" ca="1" si="160"/>
        <v>2.0948613301952079E-3</v>
      </c>
      <c r="X685" s="17">
        <f t="shared" si="161"/>
        <v>1.4375342939665359E-2</v>
      </c>
    </row>
    <row r="686" spans="3:24">
      <c r="C686" s="29">
        <v>41789</v>
      </c>
      <c r="D686" s="19">
        <f ca="1">VLOOKUP(C686,MarketData!$B$7:$C$5000,2)</f>
        <v>1201.4100000000001</v>
      </c>
      <c r="E686" s="17">
        <f>VLOOKUP('Beta-GARCH'!C686,MarketData!$E$7:$F$5000,2)</f>
        <v>113.110001</v>
      </c>
      <c r="F686" s="17">
        <f t="shared" ca="1" si="157"/>
        <v>154.36732281441127</v>
      </c>
      <c r="G686" s="17">
        <f t="shared" si="158"/>
        <v>158.92933002471128</v>
      </c>
      <c r="H686" s="18">
        <f t="array" aca="1" ref="H686" ca="1">IF(ROW()-ROW($C$14)&gt;=$C$3,IF($C$8,_xlfn.COVARIANCE.P(OFFSET(E686,-$C$3+1,0):E686/OFFSET(E685,-$C$3+1,0):E685,OFFSET(D686,-$C$3+1,0):D686/OFFSET(D685,-$C$3+1,0):D685)/_xlfn.VAR.P(OFFSET(D686,-$C$3+1,0):D686/OFFSET(D685,-$C$3+1,0):D685),$C$9),"")</f>
        <v>0.42945664681368145</v>
      </c>
      <c r="I686" s="19">
        <f t="array" aca="1" ref="I686" ca="1">IF(ROW()-ROW($C$14)&gt;=$C$3,_xlfn.VAR.P(OFFSET(E686,-$C$3+1,0):E686/OFFSET(E685,-$C$3+1,0):E685),"")</f>
        <v>1.8969719293591096E-4</v>
      </c>
      <c r="J686" s="19">
        <f t="array" aca="1" ref="J686" ca="1">IF(ROW()-ROW($C$14)&gt;=$C$3,_xlfn.VAR.P(OFFSET(D686,-$C$3+1,0):D686/OFFSET(D685,-$C$3+1,0):D685),"")</f>
        <v>2.1818759895194138E-4</v>
      </c>
      <c r="K686" s="19">
        <f t="shared" ca="1" si="159"/>
        <v>0.49395625297358109</v>
      </c>
      <c r="L686" s="46">
        <f t="array" aca="1" ref="L686" ca="1">IF(ROW()-ROW($C$14)&lt;$C$3,"",IF(L685="",_xlfn.VAR.P(OFFSET(E686,-$C$3+1,0):E686/OFFSET(E685,-$C$3+1,0):E685),$C$4*L685+$C$5*(1-$C$4)*(E686/E685-1)^2+(1-$C$4)*(1-$C$5)*$C$6))</f>
        <v>4.0999999999999999E-4</v>
      </c>
      <c r="M686" s="30">
        <f t="array" aca="1" ref="M686" ca="1">IF(ROW()-ROW($C$14)&gt;=$C$3,_xlfn.VAR.P(OFFSET(D686,-$C$3+1,0):D686/OFFSET(D685,-$C$3+1,0):D685)*H686^2,"")</f>
        <v>4.0240995945013723E-5</v>
      </c>
      <c r="N686" s="17">
        <f t="shared" ca="1" si="162"/>
        <v>3.6975900405498627E-4</v>
      </c>
      <c r="O686" s="18">
        <f t="shared" ca="1" si="163"/>
        <v>4.47336192910587E-2</v>
      </c>
      <c r="P686" s="18">
        <f t="shared" ca="1" si="156"/>
        <v>1.4530478330441854E-2</v>
      </c>
      <c r="Q686" s="18">
        <f t="shared" ca="1" si="164"/>
        <v>1.4269373496369513E-2</v>
      </c>
      <c r="R686" s="39"/>
      <c r="V686" s="29">
        <v>41789</v>
      </c>
      <c r="W686" s="19">
        <f t="shared" ca="1" si="160"/>
        <v>6.0798880634305164E-4</v>
      </c>
      <c r="X686" s="17">
        <f t="shared" si="161"/>
        <v>1.4530478330441854E-2</v>
      </c>
    </row>
    <row r="687" spans="3:24">
      <c r="C687" s="29">
        <v>41792</v>
      </c>
      <c r="D687" s="19">
        <f ca="1">VLOOKUP(C687,MarketData!$B$7:$C$5000,2)</f>
        <v>1220.47</v>
      </c>
      <c r="E687" s="17">
        <f>VLOOKUP('Beta-GARCH'!C687,MarketData!$E$7:$F$5000,2)</f>
        <v>113.949997</v>
      </c>
      <c r="F687" s="17">
        <f t="shared" ca="1" si="157"/>
        <v>156.81631289510202</v>
      </c>
      <c r="G687" s="17">
        <f t="shared" si="158"/>
        <v>160.10959702429727</v>
      </c>
      <c r="H687" s="18">
        <f t="array" aca="1" ref="H687" ca="1">IF(ROW()-ROW($C$14)&gt;=$C$3,IF($C$8,_xlfn.COVARIANCE.P(OFFSET(E687,-$C$3+1,0):E687/OFFSET(E686,-$C$3+1,0):E686,OFFSET(D687,-$C$3+1,0):D687/OFFSET(D686,-$C$3+1,0):D686)/_xlfn.VAR.P(OFFSET(D687,-$C$3+1,0):D687/OFFSET(D686,-$C$3+1,0):D686),$C$9),"")</f>
        <v>0.43105478526654273</v>
      </c>
      <c r="I687" s="19">
        <f t="array" aca="1" ref="I687" ca="1">IF(ROW()-ROW($C$14)&gt;=$C$3,_xlfn.VAR.P(OFFSET(E687,-$C$3+1,0):E687/OFFSET(E686,-$C$3+1,0):E686),"")</f>
        <v>1.8915308750323912E-4</v>
      </c>
      <c r="J687" s="19">
        <f t="array" aca="1" ref="J687" ca="1">IF(ROW()-ROW($C$14)&gt;=$C$3,_xlfn.VAR.P(OFFSET(D687,-$C$3+1,0):D687/OFFSET(D686,-$C$3+1,0):D686),"")</f>
        <v>2.1911622360665364E-4</v>
      </c>
      <c r="K687" s="19">
        <f t="shared" ca="1" si="159"/>
        <v>0.49933679625274119</v>
      </c>
      <c r="L687" s="46">
        <f t="array" aca="1" ref="L687" ca="1">IF(ROW()-ROW($C$14)&lt;$C$3,"",IF(L686="",_xlfn.VAR.P(OFFSET(E687,-$C$3+1,0):E687/OFFSET(E686,-$C$3+1,0):E686),$C$4*L686+$C$5*(1-$C$4)*(E687/E686-1)^2+(1-$C$4)*(1-$C$5)*$C$6))</f>
        <v>4.0999999999999999E-4</v>
      </c>
      <c r="M687" s="30">
        <f t="array" aca="1" ref="M687" ca="1">IF(ROW()-ROW($C$14)&gt;=$C$3,_xlfn.VAR.P(OFFSET(D687,-$C$3+1,0):D687/OFFSET(D686,-$C$3+1,0):D686)*H687^2,"")</f>
        <v>4.0713597212752167E-5</v>
      </c>
      <c r="N687" s="17">
        <f t="shared" ca="1" si="162"/>
        <v>3.6928640278724781E-4</v>
      </c>
      <c r="O687" s="18">
        <f t="shared" ca="1" si="163"/>
        <v>4.470502238796438E-2</v>
      </c>
      <c r="P687" s="18">
        <f t="shared" ca="1" si="156"/>
        <v>7.4263636510798481E-3</v>
      </c>
      <c r="Q687" s="18">
        <f t="shared" ca="1" si="164"/>
        <v>5.8781210982388529E-4</v>
      </c>
      <c r="R687" s="39"/>
      <c r="V687" s="29">
        <v>41792</v>
      </c>
      <c r="W687" s="19">
        <f t="shared" ca="1" si="160"/>
        <v>1.5864692319857543E-2</v>
      </c>
      <c r="X687" s="17">
        <f t="shared" si="161"/>
        <v>7.4263636510798481E-3</v>
      </c>
    </row>
    <row r="688" spans="3:24">
      <c r="C688" s="29">
        <v>41793</v>
      </c>
      <c r="D688" s="19">
        <f ca="1">VLOOKUP(C688,MarketData!$B$7:$C$5000,2)</f>
        <v>1228.5899999999999</v>
      </c>
      <c r="E688" s="17">
        <f>VLOOKUP('Beta-GARCH'!C688,MarketData!$E$7:$F$5000,2)</f>
        <v>114.91999800000001</v>
      </c>
      <c r="F688" s="17">
        <f t="shared" ca="1" si="157"/>
        <v>157.85963920439943</v>
      </c>
      <c r="G688" s="17">
        <f t="shared" si="158"/>
        <v>161.47253228811451</v>
      </c>
      <c r="H688" s="18">
        <f t="array" aca="1" ref="H688" ca="1">IF(ROW()-ROW($C$14)&gt;=$C$3,IF($C$8,_xlfn.COVARIANCE.P(OFFSET(E688,-$C$3+1,0):E688/OFFSET(E687,-$C$3+1,0):E687,OFFSET(D688,-$C$3+1,0):D688/OFFSET(D687,-$C$3+1,0):D687)/_xlfn.VAR.P(OFFSET(D688,-$C$3+1,0):D688/OFFSET(D687,-$C$3+1,0):D687),$C$9),"")</f>
        <v>0.43874860519096071</v>
      </c>
      <c r="I688" s="19">
        <f t="array" aca="1" ref="I688" ca="1">IF(ROW()-ROW($C$14)&gt;=$C$3,_xlfn.VAR.P(OFFSET(E688,-$C$3+1,0):E688/OFFSET(E687,-$C$3+1,0):E687),"")</f>
        <v>1.8706362881916799E-4</v>
      </c>
      <c r="J688" s="19">
        <f t="array" aca="1" ref="J688" ca="1">IF(ROW()-ROW($C$14)&gt;=$C$3,_xlfn.VAR.P(OFFSET(D688,-$C$3+1,0):D688/OFFSET(D687,-$C$3+1,0):D687),"")</f>
        <v>2.0050176887498276E-4</v>
      </c>
      <c r="K688" s="19">
        <f t="shared" ca="1" si="159"/>
        <v>0.47026710637190949</v>
      </c>
      <c r="L688" s="46">
        <f t="array" aca="1" ref="L688" ca="1">IF(ROW()-ROW($C$14)&lt;$C$3,"",IF(L687="",_xlfn.VAR.P(OFFSET(E688,-$C$3+1,0):E688/OFFSET(E687,-$C$3+1,0):E687),$C$4*L687+$C$5*(1-$C$4)*(E688/E687-1)^2+(1-$C$4)*(1-$C$5)*$C$6))</f>
        <v>4.0999999999999999E-4</v>
      </c>
      <c r="M688" s="30">
        <f t="array" aca="1" ref="M688" ca="1">IF(ROW()-ROW($C$14)&gt;=$C$3,_xlfn.VAR.P(OFFSET(D688,-$C$3+1,0):D688/OFFSET(D687,-$C$3+1,0):D687)*H688^2,"")</f>
        <v>3.8596658389714256E-5</v>
      </c>
      <c r="N688" s="17">
        <f t="shared" ca="1" si="162"/>
        <v>3.7140334161028571E-4</v>
      </c>
      <c r="O688" s="18">
        <f t="shared" ca="1" si="163"/>
        <v>4.483297532102546E-2</v>
      </c>
      <c r="P688" s="18">
        <f t="shared" ca="1" si="156"/>
        <v>8.5125144847526535E-3</v>
      </c>
      <c r="Q688" s="18">
        <f t="shared" ca="1" si="164"/>
        <v>5.5934434103710635E-3</v>
      </c>
      <c r="R688" s="39"/>
      <c r="V688" s="29">
        <v>41793</v>
      </c>
      <c r="W688" s="19">
        <f t="shared" ca="1" si="160"/>
        <v>6.653174596671585E-3</v>
      </c>
      <c r="X688" s="17">
        <f t="shared" si="161"/>
        <v>8.5125144847526535E-3</v>
      </c>
    </row>
    <row r="689" spans="3:24">
      <c r="C689" s="29">
        <v>41794</v>
      </c>
      <c r="D689" s="19">
        <f ca="1">VLOOKUP(C689,MarketData!$B$7:$C$5000,2)</f>
        <v>1233.95</v>
      </c>
      <c r="E689" s="17">
        <f>VLOOKUP('Beta-GARCH'!C689,MarketData!$E$7:$F$5000,2)</f>
        <v>114.480003</v>
      </c>
      <c r="F689" s="17">
        <f t="shared" ca="1" si="157"/>
        <v>158.54833735930512</v>
      </c>
      <c r="G689" s="17">
        <f t="shared" si="158"/>
        <v>160.85430127453486</v>
      </c>
      <c r="H689" s="18">
        <f t="array" aca="1" ref="H689" ca="1">IF(ROW()-ROW($C$14)&gt;=$C$3,IF($C$8,_xlfn.COVARIANCE.P(OFFSET(E689,-$C$3+1,0):E689/OFFSET(E688,-$C$3+1,0):E688,OFFSET(D689,-$C$3+1,0):D689/OFFSET(D688,-$C$3+1,0):D688)/_xlfn.VAR.P(OFFSET(D689,-$C$3+1,0):D689/OFFSET(D688,-$C$3+1,0):D688),$C$9),"")</f>
        <v>0.44148487030351385</v>
      </c>
      <c r="I689" s="19">
        <f t="array" aca="1" ref="I689" ca="1">IF(ROW()-ROW($C$14)&gt;=$C$3,_xlfn.VAR.P(OFFSET(E689,-$C$3+1,0):E689/OFFSET(E688,-$C$3+1,0):E688),"")</f>
        <v>1.8280606662115037E-4</v>
      </c>
      <c r="J689" s="19">
        <f t="array" aca="1" ref="J689" ca="1">IF(ROW()-ROW($C$14)&gt;=$C$3,_xlfn.VAR.P(OFFSET(D689,-$C$3+1,0):D689/OFFSET(D688,-$C$3+1,0):D688),"")</f>
        <v>2.0048557296570922E-4</v>
      </c>
      <c r="K689" s="19">
        <f t="shared" ca="1" si="159"/>
        <v>0.48418167304000831</v>
      </c>
      <c r="L689" s="46">
        <f t="array" aca="1" ref="L689" ca="1">IF(ROW()-ROW($C$14)&lt;$C$3,"",IF(L688="",_xlfn.VAR.P(OFFSET(E689,-$C$3+1,0):E689/OFFSET(E688,-$C$3+1,0):E688),$C$4*L688+$C$5*(1-$C$4)*(E689/E688-1)^2+(1-$C$4)*(1-$C$5)*$C$6))</f>
        <v>4.0999999999999999E-4</v>
      </c>
      <c r="M689" s="30">
        <f t="array" aca="1" ref="M689" ca="1">IF(ROW()-ROW($C$14)&gt;=$C$3,_xlfn.VAR.P(OFFSET(D689,-$C$3+1,0):D689/OFFSET(D688,-$C$3+1,0):D688)*H689^2,"")</f>
        <v>3.907642062948574E-5</v>
      </c>
      <c r="N689" s="17">
        <f t="shared" ca="1" si="162"/>
        <v>3.7092357937051424E-4</v>
      </c>
      <c r="O689" s="18">
        <f t="shared" ca="1" si="163"/>
        <v>4.4804009346731774E-2</v>
      </c>
      <c r="P689" s="18">
        <f t="shared" ca="1" si="156"/>
        <v>-3.8287069931902673E-3</v>
      </c>
      <c r="Q689" s="18">
        <f t="shared" ca="1" si="164"/>
        <v>-5.7547839633974949E-3</v>
      </c>
      <c r="R689" s="39"/>
      <c r="V689" s="29">
        <v>41794</v>
      </c>
      <c r="W689" s="19">
        <f t="shared" ca="1" si="160"/>
        <v>4.3627247495097166E-3</v>
      </c>
      <c r="X689" s="17">
        <f t="shared" si="161"/>
        <v>-3.8287069931902673E-3</v>
      </c>
    </row>
    <row r="690" spans="3:24">
      <c r="C690" s="29">
        <v>41795</v>
      </c>
      <c r="D690" s="19">
        <f ca="1">VLOOKUP(C690,MarketData!$B$7:$C$5000,2)</f>
        <v>1232.75</v>
      </c>
      <c r="E690" s="17">
        <f>VLOOKUP('Beta-GARCH'!C690,MarketData!$E$7:$F$5000,2)</f>
        <v>114.589996</v>
      </c>
      <c r="F690" s="17">
        <f t="shared" ca="1" si="157"/>
        <v>158.39415120522176</v>
      </c>
      <c r="G690" s="17">
        <f t="shared" si="158"/>
        <v>161.00885094868266</v>
      </c>
      <c r="H690" s="18">
        <f t="array" aca="1" ref="H690" ca="1">IF(ROW()-ROW($C$14)&gt;=$C$3,IF($C$8,_xlfn.COVARIANCE.P(OFFSET(E690,-$C$3+1,0):E690/OFFSET(E689,-$C$3+1,0):E689,OFFSET(D690,-$C$3+1,0):D690/OFFSET(D689,-$C$3+1,0):D689)/_xlfn.VAR.P(OFFSET(D690,-$C$3+1,0):D690/OFFSET(D689,-$C$3+1,0):D689),$C$9),"")</f>
        <v>0.45173438259662302</v>
      </c>
      <c r="I690" s="19">
        <f t="array" aca="1" ref="I690" ca="1">IF(ROW()-ROW($C$14)&gt;=$C$3,_xlfn.VAR.P(OFFSET(E690,-$C$3+1,0):E690/OFFSET(E689,-$C$3+1,0):E689),"")</f>
        <v>1.8281057875729349E-4</v>
      </c>
      <c r="J690" s="19">
        <f t="array" aca="1" ref="J690" ca="1">IF(ROW()-ROW($C$14)&gt;=$C$3,_xlfn.VAR.P(OFFSET(D690,-$C$3+1,0):D690/OFFSET(D689,-$C$3+1,0):D689),"")</f>
        <v>1.9595781999780939E-4</v>
      </c>
      <c r="K690" s="19">
        <f t="shared" ca="1" si="159"/>
        <v>0.48422189478003036</v>
      </c>
      <c r="L690" s="46">
        <f t="array" aca="1" ref="L690" ca="1">IF(ROW()-ROW($C$14)&lt;$C$3,"",IF(L689="",_xlfn.VAR.P(OFFSET(E690,-$C$3+1,0):E690/OFFSET(E689,-$C$3+1,0):E689),$C$4*L689+$C$5*(1-$C$4)*(E690/E689-1)^2+(1-$C$4)*(1-$C$5)*$C$6))</f>
        <v>4.0999999999999999E-4</v>
      </c>
      <c r="M690" s="30">
        <f t="array" aca="1" ref="M690" ca="1">IF(ROW()-ROW($C$14)&gt;=$C$3,_xlfn.VAR.P(OFFSET(D690,-$C$3+1,0):D690/OFFSET(D689,-$C$3+1,0):D689)*H690^2,"")</f>
        <v>3.9987927256350528E-5</v>
      </c>
      <c r="N690" s="17">
        <f t="shared" ca="1" si="162"/>
        <v>3.7001207274364945E-4</v>
      </c>
      <c r="O690" s="18">
        <f t="shared" ca="1" si="163"/>
        <v>4.4748924857522882E-2</v>
      </c>
      <c r="P690" s="18">
        <f t="shared" ca="1" si="156"/>
        <v>9.6080535567422132E-4</v>
      </c>
      <c r="Q690" s="18">
        <f t="shared" ca="1" si="164"/>
        <v>1.4001110480572165E-3</v>
      </c>
      <c r="R690" s="39"/>
      <c r="V690" s="29">
        <v>41795</v>
      </c>
      <c r="W690" s="19">
        <f t="shared" ca="1" si="160"/>
        <v>-9.7248672960825733E-4</v>
      </c>
      <c r="X690" s="17">
        <f t="shared" si="161"/>
        <v>9.6080535567422132E-4</v>
      </c>
    </row>
    <row r="691" spans="3:24">
      <c r="C691" s="29">
        <v>41796</v>
      </c>
      <c r="D691" s="19">
        <f ca="1">VLOOKUP(C691,MarketData!$B$7:$C$5000,2)</f>
        <v>1234.57</v>
      </c>
      <c r="E691" s="17">
        <f>VLOOKUP('Beta-GARCH'!C691,MarketData!$E$7:$F$5000,2)</f>
        <v>115.150002</v>
      </c>
      <c r="F691" s="17">
        <f t="shared" ca="1" si="157"/>
        <v>158.62800020558151</v>
      </c>
      <c r="G691" s="17">
        <f t="shared" si="158"/>
        <v>161.79570779248922</v>
      </c>
      <c r="H691" s="18">
        <f t="array" aca="1" ref="H691" ca="1">IF(ROW()-ROW($C$14)&gt;=$C$3,IF($C$8,_xlfn.COVARIANCE.P(OFFSET(E691,-$C$3+1,0):E691/OFFSET(E690,-$C$3+1,0):E690,OFFSET(D691,-$C$3+1,0):D691/OFFSET(D690,-$C$3+1,0):D690)/_xlfn.VAR.P(OFFSET(D691,-$C$3+1,0):D691/OFFSET(D690,-$C$3+1,0):D690),$C$9),"")</f>
        <v>0.44777456486954093</v>
      </c>
      <c r="I691" s="19">
        <f t="array" aca="1" ref="I691" ca="1">IF(ROW()-ROW($C$14)&gt;=$C$3,_xlfn.VAR.P(OFFSET(E691,-$C$3+1,0):E691/OFFSET(E690,-$C$3+1,0):E690),"")</f>
        <v>1.8096766851862588E-4</v>
      </c>
      <c r="J691" s="19">
        <f t="array" aca="1" ref="J691" ca="1">IF(ROW()-ROW($C$14)&gt;=$C$3,_xlfn.VAR.P(OFFSET(D691,-$C$3+1,0):D691/OFFSET(D690,-$C$3+1,0):D690),"")</f>
        <v>1.9539478270258151E-4</v>
      </c>
      <c r="K691" s="19">
        <f t="shared" ca="1" si="159"/>
        <v>0.48347207276653315</v>
      </c>
      <c r="L691" s="46">
        <f t="array" aca="1" ref="L691" ca="1">IF(ROW()-ROW($C$14)&lt;$C$3,"",IF(L690="",_xlfn.VAR.P(OFFSET(E691,-$C$3+1,0):E691/OFFSET(E690,-$C$3+1,0):E690),$C$4*L690+$C$5*(1-$C$4)*(E691/E690-1)^2+(1-$C$4)*(1-$C$5)*$C$6))</f>
        <v>4.0999999999999999E-4</v>
      </c>
      <c r="M691" s="30">
        <f t="array" aca="1" ref="M691" ca="1">IF(ROW()-ROW($C$14)&gt;=$C$3,_xlfn.VAR.P(OFFSET(D691,-$C$3+1,0):D691/OFFSET(D690,-$C$3+1,0):D690)*H691^2,"")</f>
        <v>3.9177056629593485E-5</v>
      </c>
      <c r="N691" s="17">
        <f t="shared" ca="1" si="162"/>
        <v>3.7082294337040651E-4</v>
      </c>
      <c r="O691" s="18">
        <f t="shared" ca="1" si="163"/>
        <v>4.4797931002820673E-2</v>
      </c>
      <c r="P691" s="18">
        <f t="shared" ca="1" si="156"/>
        <v>4.8870409245846957E-3</v>
      </c>
      <c r="Q691" s="18">
        <f t="shared" ca="1" si="164"/>
        <v>4.2259582167668234E-3</v>
      </c>
      <c r="R691" s="39"/>
      <c r="V691" s="29">
        <v>41796</v>
      </c>
      <c r="W691" s="19">
        <f t="shared" ca="1" si="160"/>
        <v>1.4763739606569182E-3</v>
      </c>
      <c r="X691" s="17">
        <f t="shared" si="161"/>
        <v>4.8870409245846957E-3</v>
      </c>
    </row>
    <row r="692" spans="3:24">
      <c r="C692" s="29">
        <v>41799</v>
      </c>
      <c r="D692" s="19">
        <f ca="1">VLOOKUP(C692,MarketData!$B$7:$C$5000,2)</f>
        <v>1234.78</v>
      </c>
      <c r="E692" s="17">
        <f>VLOOKUP('Beta-GARCH'!C692,MarketData!$E$7:$F$5000,2)</f>
        <v>115.07</v>
      </c>
      <c r="F692" s="17">
        <f t="shared" ca="1" si="157"/>
        <v>158.65498278254611</v>
      </c>
      <c r="G692" s="17">
        <f t="shared" si="158"/>
        <v>161.68329806613232</v>
      </c>
      <c r="H692" s="18">
        <f t="array" aca="1" ref="H692" ca="1">IF(ROW()-ROW($C$14)&gt;=$C$3,IF($C$8,_xlfn.COVARIANCE.P(OFFSET(E692,-$C$3+1,0):E692/OFFSET(E691,-$C$3+1,0):E691,OFFSET(D692,-$C$3+1,0):D692/OFFSET(D691,-$C$3+1,0):D691)/_xlfn.VAR.P(OFFSET(D692,-$C$3+1,0):D692/OFFSET(D691,-$C$3+1,0):D691),$C$9),"")</f>
        <v>0.4536858594075911</v>
      </c>
      <c r="I692" s="19">
        <f t="array" aca="1" ref="I692" ca="1">IF(ROW()-ROW($C$14)&gt;=$C$3,_xlfn.VAR.P(OFFSET(E692,-$C$3+1,0):E692/OFFSET(E691,-$C$3+1,0):E691),"")</f>
        <v>1.7758868037341869E-4</v>
      </c>
      <c r="J692" s="19">
        <f t="array" aca="1" ref="J692" ca="1">IF(ROW()-ROW($C$14)&gt;=$C$3,_xlfn.VAR.P(OFFSET(D692,-$C$3+1,0):D692/OFFSET(D691,-$C$3+1,0):D691),"")</f>
        <v>1.9508936709120535E-4</v>
      </c>
      <c r="K692" s="19">
        <f t="shared" ca="1" si="159"/>
        <v>0.49839486944745892</v>
      </c>
      <c r="L692" s="46">
        <f t="array" aca="1" ref="L692" ca="1">IF(ROW()-ROW($C$14)&lt;$C$3,"",IF(L691="",_xlfn.VAR.P(OFFSET(E692,-$C$3+1,0):E692/OFFSET(E691,-$C$3+1,0):E691),$C$4*L691+$C$5*(1-$C$4)*(E692/E691-1)^2+(1-$C$4)*(1-$C$5)*$C$6))</f>
        <v>4.0999999999999999E-4</v>
      </c>
      <c r="M692" s="30">
        <f t="array" aca="1" ref="M692" ca="1">IF(ROW()-ROW($C$14)&gt;=$C$3,_xlfn.VAR.P(OFFSET(D692,-$C$3+1,0):D692/OFFSET(D691,-$C$3+1,0):D691)*H692^2,"")</f>
        <v>4.0155412015300367E-5</v>
      </c>
      <c r="N692" s="17">
        <f t="shared" ca="1" si="162"/>
        <v>3.6984458798469964E-4</v>
      </c>
      <c r="O692" s="18">
        <f t="shared" ca="1" si="163"/>
        <v>4.4738795983687164E-2</v>
      </c>
      <c r="P692" s="18">
        <f t="shared" ca="1" si="156"/>
        <v>-6.9476334008233831E-4</v>
      </c>
      <c r="Q692" s="18">
        <f t="shared" ca="1" si="164"/>
        <v>-7.7193517357544944E-4</v>
      </c>
      <c r="R692" s="39"/>
      <c r="V692" s="29">
        <v>41799</v>
      </c>
      <c r="W692" s="19">
        <f t="shared" ca="1" si="160"/>
        <v>1.700997108304847E-4</v>
      </c>
      <c r="X692" s="17">
        <f t="shared" si="161"/>
        <v>-6.9476334008233831E-4</v>
      </c>
    </row>
    <row r="693" spans="3:24">
      <c r="C693" s="29">
        <v>41800</v>
      </c>
      <c r="D693" s="19">
        <f ca="1">VLOOKUP(C693,MarketData!$B$7:$C$5000,2)</f>
        <v>1228.73</v>
      </c>
      <c r="E693" s="17">
        <f>VLOOKUP('Beta-GARCH'!C693,MarketData!$E$7:$F$5000,2)</f>
        <v>113.870003</v>
      </c>
      <c r="F693" s="17">
        <f t="shared" ca="1" si="157"/>
        <v>157.87762758904248</v>
      </c>
      <c r="G693" s="17">
        <f t="shared" si="158"/>
        <v>159.99719853863198</v>
      </c>
      <c r="H693" s="18">
        <f t="array" aca="1" ref="H693" ca="1">IF(ROW()-ROW($C$14)&gt;=$C$3,IF($C$8,_xlfn.COVARIANCE.P(OFFSET(E693,-$C$3+1,0):E693/OFFSET(E692,-$C$3+1,0):E692,OFFSET(D693,-$C$3+1,0):D693/OFFSET(D692,-$C$3+1,0):D692)/_xlfn.VAR.P(OFFSET(D693,-$C$3+1,0):D693/OFFSET(D692,-$C$3+1,0):D692),$C$9),"")</f>
        <v>0.47433104040688417</v>
      </c>
      <c r="I693" s="19">
        <f t="array" aca="1" ref="I693" ca="1">IF(ROW()-ROW($C$14)&gt;=$C$3,_xlfn.VAR.P(OFFSET(E693,-$C$3+1,0):E693/OFFSET(E692,-$C$3+1,0):E692),"")</f>
        <v>1.7778631238152728E-4</v>
      </c>
      <c r="J693" s="19">
        <f t="array" aca="1" ref="J693" ca="1">IF(ROW()-ROW($C$14)&gt;=$C$3,_xlfn.VAR.P(OFFSET(D693,-$C$3+1,0):D693/OFFSET(D692,-$C$3+1,0):D692),"")</f>
        <v>1.8945263114194586E-4</v>
      </c>
      <c r="K693" s="19">
        <f t="shared" ca="1" si="159"/>
        <v>0.50545659243179175</v>
      </c>
      <c r="L693" s="46">
        <f t="array" aca="1" ref="L693" ca="1">IF(ROW()-ROW($C$14)&lt;$C$3,"",IF(L692="",_xlfn.VAR.P(OFFSET(E693,-$C$3+1,0):E693/OFFSET(E692,-$C$3+1,0):E692),$C$4*L692+$C$5*(1-$C$4)*(E693/E692-1)^2+(1-$C$4)*(1-$C$5)*$C$6))</f>
        <v>4.0999999999999999E-4</v>
      </c>
      <c r="M693" s="30">
        <f t="array" aca="1" ref="M693" ca="1">IF(ROW()-ROW($C$14)&gt;=$C$3,_xlfn.VAR.P(OFFSET(D693,-$C$3+1,0):D693/OFFSET(D692,-$C$3+1,0):D692)*H693^2,"")</f>
        <v>4.2624935335476982E-5</v>
      </c>
      <c r="N693" s="17">
        <f t="shared" ca="1" si="162"/>
        <v>3.67375064664523E-4</v>
      </c>
      <c r="O693" s="18">
        <f t="shared" ca="1" si="163"/>
        <v>4.4589181048390651E-2</v>
      </c>
      <c r="P693" s="18">
        <f t="shared" ca="1" si="156"/>
        <v>-1.0428408794646682E-2</v>
      </c>
      <c r="Q693" s="18">
        <f t="shared" ca="1" si="164"/>
        <v>-8.104348804639061E-3</v>
      </c>
      <c r="R693" s="39"/>
      <c r="V693" s="29">
        <v>41800</v>
      </c>
      <c r="W693" s="19">
        <f t="shared" ca="1" si="160"/>
        <v>-4.8996582387145216E-3</v>
      </c>
      <c r="X693" s="17">
        <f t="shared" si="161"/>
        <v>-1.0428408794646682E-2</v>
      </c>
    </row>
    <row r="694" spans="3:24">
      <c r="C694" s="29">
        <v>41801</v>
      </c>
      <c r="D694" s="19">
        <f ca="1">VLOOKUP(C694,MarketData!$B$7:$C$5000,2)</f>
        <v>1239.07</v>
      </c>
      <c r="E694" s="17">
        <f>VLOOKUP('Beta-GARCH'!C694,MarketData!$E$7:$F$5000,2)</f>
        <v>114.05999799999999</v>
      </c>
      <c r="F694" s="17">
        <f t="shared" ca="1" si="157"/>
        <v>159.20619828339412</v>
      </c>
      <c r="G694" s="17">
        <f t="shared" si="158"/>
        <v>160.26415793913665</v>
      </c>
      <c r="H694" s="18">
        <f t="array" aca="1" ref="H694" ca="1">IF(ROW()-ROW($C$14)&gt;=$C$3,IF($C$8,_xlfn.COVARIANCE.P(OFFSET(E694,-$C$3+1,0):E694/OFFSET(E693,-$C$3+1,0):E693,OFFSET(D694,-$C$3+1,0):D694/OFFSET(D693,-$C$3+1,0):D693)/_xlfn.VAR.P(OFFSET(D694,-$C$3+1,0):D694/OFFSET(D693,-$C$3+1,0):D693),$C$9),"")</f>
        <v>0.4743855714226517</v>
      </c>
      <c r="I694" s="19">
        <f t="array" aca="1" ref="I694" ca="1">IF(ROW()-ROW($C$14)&gt;=$C$3,_xlfn.VAR.P(OFFSET(E694,-$C$3+1,0):E694/OFFSET(E693,-$C$3+1,0):E693),"")</f>
        <v>1.754986685687998E-4</v>
      </c>
      <c r="J694" s="19">
        <f t="array" aca="1" ref="J694" ca="1">IF(ROW()-ROW($C$14)&gt;=$C$3,_xlfn.VAR.P(OFFSET(D694,-$C$3+1,0):D694/OFFSET(D693,-$C$3+1,0):D693),"")</f>
        <v>1.8970353350353041E-4</v>
      </c>
      <c r="K694" s="19">
        <f t="shared" ca="1" si="159"/>
        <v>0.51278234687398272</v>
      </c>
      <c r="L694" s="46">
        <f t="array" aca="1" ref="L694" ca="1">IF(ROW()-ROW($C$14)&lt;$C$3,"",IF(L693="",_xlfn.VAR.P(OFFSET(E694,-$C$3+1,0):E694/OFFSET(E693,-$C$3+1,0):E693),$C$4*L693+$C$5*(1-$C$4)*(E694/E693-1)^2+(1-$C$4)*(1-$C$5)*$C$6))</f>
        <v>4.0999999999999999E-4</v>
      </c>
      <c r="M694" s="30">
        <f t="array" aca="1" ref="M694" ca="1">IF(ROW()-ROW($C$14)&gt;=$C$3,_xlfn.VAR.P(OFFSET(D694,-$C$3+1,0):D694/OFFSET(D693,-$C$3+1,0):D693)*H694^2,"")</f>
        <v>4.2691200055483757E-5</v>
      </c>
      <c r="N694" s="17">
        <f t="shared" ca="1" si="162"/>
        <v>3.6730879994451623E-4</v>
      </c>
      <c r="O694" s="18">
        <f t="shared" ca="1" si="163"/>
        <v>4.4585159514091456E-2</v>
      </c>
      <c r="P694" s="18">
        <f t="shared" ca="1" si="156"/>
        <v>1.6685254675894434E-3</v>
      </c>
      <c r="Q694" s="18">
        <f t="shared" ca="1" si="164"/>
        <v>-2.3235206357124687E-3</v>
      </c>
      <c r="R694" s="39"/>
      <c r="V694" s="29">
        <v>41801</v>
      </c>
      <c r="W694" s="19">
        <f t="shared" ca="1" si="160"/>
        <v>8.4151929227738176E-3</v>
      </c>
      <c r="X694" s="17">
        <f t="shared" si="161"/>
        <v>1.6685254675894434E-3</v>
      </c>
    </row>
    <row r="695" spans="3:24">
      <c r="C695" s="29">
        <v>41802</v>
      </c>
      <c r="D695" s="19">
        <f ca="1">VLOOKUP(C695,MarketData!$B$7:$C$5000,2)</f>
        <v>1237.75</v>
      </c>
      <c r="E695" s="17">
        <f>VLOOKUP('Beta-GARCH'!C695,MarketData!$E$7:$F$5000,2)</f>
        <v>114.260002</v>
      </c>
      <c r="F695" s="17">
        <f t="shared" ca="1" si="157"/>
        <v>159.03659351390243</v>
      </c>
      <c r="G695" s="17">
        <f t="shared" si="158"/>
        <v>160.54518084994243</v>
      </c>
      <c r="H695" s="18">
        <f t="array" aca="1" ref="H695" ca="1">IF(ROW()-ROW($C$14)&gt;=$C$3,IF($C$8,_xlfn.COVARIANCE.P(OFFSET(E695,-$C$3+1,0):E695/OFFSET(E694,-$C$3+1,0):E694,OFFSET(D695,-$C$3+1,0):D695/OFFSET(D694,-$C$3+1,0):D694)/_xlfn.VAR.P(OFFSET(D695,-$C$3+1,0):D695/OFFSET(D694,-$C$3+1,0):D694),$C$9),"")</f>
        <v>0.47807174311451678</v>
      </c>
      <c r="I695" s="19">
        <f t="array" aca="1" ref="I695" ca="1">IF(ROW()-ROW($C$14)&gt;=$C$3,_xlfn.VAR.P(OFFSET(E695,-$C$3+1,0):E695/OFFSET(E694,-$C$3+1,0):E694),"")</f>
        <v>1.7499583971233932E-4</v>
      </c>
      <c r="J695" s="19">
        <f t="array" aca="1" ref="J695" ca="1">IF(ROW()-ROW($C$14)&gt;=$C$3,_xlfn.VAR.P(OFFSET(D695,-$C$3+1,0):D695/OFFSET(D694,-$C$3+1,0):D694),"")</f>
        <v>1.8493680424108247E-4</v>
      </c>
      <c r="K695" s="19">
        <f t="shared" ca="1" si="159"/>
        <v>0.50522949868349509</v>
      </c>
      <c r="L695" s="46">
        <f t="array" aca="1" ref="L695" ca="1">IF(ROW()-ROW($C$14)&lt;$C$3,"",IF(L694="",_xlfn.VAR.P(OFFSET(E695,-$C$3+1,0):E695/OFFSET(E694,-$C$3+1,0):E694),$C$4*L694+$C$5*(1-$C$4)*(E695/E694-1)^2+(1-$C$4)*(1-$C$5)*$C$6))</f>
        <v>4.0999999999999999E-4</v>
      </c>
      <c r="M695" s="30">
        <f t="array" aca="1" ref="M695" ca="1">IF(ROW()-ROW($C$14)&gt;=$C$3,_xlfn.VAR.P(OFFSET(D695,-$C$3+1,0):D695/OFFSET(D694,-$C$3+1,0):D694)*H695^2,"")</f>
        <v>4.2267785884965726E-5</v>
      </c>
      <c r="N695" s="17">
        <f t="shared" ca="1" si="162"/>
        <v>3.6773221411503425E-4</v>
      </c>
      <c r="O695" s="18">
        <f t="shared" ca="1" si="163"/>
        <v>4.4610849820289636E-2</v>
      </c>
      <c r="P695" s="18">
        <f t="shared" ca="1" si="156"/>
        <v>1.7534981896107915E-3</v>
      </c>
      <c r="Q695" s="18">
        <f t="shared" ca="1" si="164"/>
        <v>2.2627952437813872E-3</v>
      </c>
      <c r="R695" s="39"/>
      <c r="V695" s="29">
        <v>41802</v>
      </c>
      <c r="W695" s="19">
        <f t="shared" ca="1" si="160"/>
        <v>-1.0653151153687812E-3</v>
      </c>
      <c r="X695" s="17">
        <f t="shared" si="161"/>
        <v>1.7534981896107915E-3</v>
      </c>
    </row>
    <row r="696" spans="3:24">
      <c r="C696" s="29">
        <v>41803</v>
      </c>
      <c r="D696" s="19">
        <f ca="1">VLOOKUP(C696,MarketData!$B$7:$C$5000,2)</f>
        <v>1243.97</v>
      </c>
      <c r="E696" s="17">
        <f>VLOOKUP('Beta-GARCH'!C696,MarketData!$E$7:$F$5000,2)</f>
        <v>114.239998</v>
      </c>
      <c r="F696" s="17">
        <f t="shared" ca="1" si="157"/>
        <v>159.83579174590122</v>
      </c>
      <c r="G696" s="17">
        <f t="shared" si="158"/>
        <v>160.51707350055059</v>
      </c>
      <c r="H696" s="18">
        <f t="array" aca="1" ref="H696" ca="1">IF(ROW()-ROW($C$14)&gt;=$C$3,IF($C$8,_xlfn.COVARIANCE.P(OFFSET(E696,-$C$3+1,0):E696/OFFSET(E695,-$C$3+1,0):E695,OFFSET(D696,-$C$3+1,0):D696/OFFSET(D695,-$C$3+1,0):D695)/_xlfn.VAR.P(OFFSET(D696,-$C$3+1,0):D696/OFFSET(D695,-$C$3+1,0):D695),$C$9),"")</f>
        <v>0.47481039877968734</v>
      </c>
      <c r="I696" s="19">
        <f t="array" aca="1" ref="I696" ca="1">IF(ROW()-ROW($C$14)&gt;=$C$3,_xlfn.VAR.P(OFFSET(E696,-$C$3+1,0):E696/OFFSET(E695,-$C$3+1,0):E695),"")</f>
        <v>1.7375892499879632E-4</v>
      </c>
      <c r="J696" s="19">
        <f t="array" aca="1" ref="J696" ca="1">IF(ROW()-ROW($C$14)&gt;=$C$3,_xlfn.VAR.P(OFFSET(D696,-$C$3+1,0):D696/OFFSET(D695,-$C$3+1,0):D695),"")</f>
        <v>1.8244288402104666E-4</v>
      </c>
      <c r="K696" s="19">
        <f t="shared" ca="1" si="159"/>
        <v>0.49854002329462788</v>
      </c>
      <c r="L696" s="46">
        <f t="array" aca="1" ref="L696" ca="1">IF(ROW()-ROW($C$14)&lt;$C$3,"",IF(L695="",_xlfn.VAR.P(OFFSET(E696,-$C$3+1,0):E696/OFFSET(E695,-$C$3+1,0):E695),$C$4*L695+$C$5*(1-$C$4)*(E696/E695-1)^2+(1-$C$4)*(1-$C$5)*$C$6))</f>
        <v>4.0999999999999999E-4</v>
      </c>
      <c r="M696" s="30">
        <f t="array" aca="1" ref="M696" ca="1">IF(ROW()-ROW($C$14)&gt;=$C$3,_xlfn.VAR.P(OFFSET(D696,-$C$3+1,0):D696/OFFSET(D695,-$C$3+1,0):D695)*H696^2,"")</f>
        <v>4.1130820442043697E-5</v>
      </c>
      <c r="N696" s="17">
        <f t="shared" ca="1" si="162"/>
        <v>3.6886917955795631E-4</v>
      </c>
      <c r="O696" s="18">
        <f t="shared" ca="1" si="163"/>
        <v>4.4679761174801359E-2</v>
      </c>
      <c r="P696" s="18">
        <f t="shared" ca="1" si="156"/>
        <v>-1.7507438867370162E-4</v>
      </c>
      <c r="Q696" s="18">
        <f t="shared" ca="1" si="164"/>
        <v>-2.5611141223918928E-3</v>
      </c>
      <c r="R696" s="39"/>
      <c r="V696" s="29">
        <v>41803</v>
      </c>
      <c r="W696" s="19">
        <f t="shared" ca="1" si="160"/>
        <v>5.0252474247627354E-3</v>
      </c>
      <c r="X696" s="17">
        <f t="shared" si="161"/>
        <v>-1.7507438867370162E-4</v>
      </c>
    </row>
    <row r="697" spans="3:24">
      <c r="C697" s="29">
        <v>41806</v>
      </c>
      <c r="D697" s="19">
        <f ca="1">VLOOKUP(C697,MarketData!$B$7:$C$5000,2)</f>
        <v>1234.68</v>
      </c>
      <c r="E697" s="17">
        <f>VLOOKUP('Beta-GARCH'!C697,MarketData!$E$7:$F$5000,2)</f>
        <v>114.480003</v>
      </c>
      <c r="F697" s="17">
        <f t="shared" ca="1" si="157"/>
        <v>158.64213393637252</v>
      </c>
      <c r="G697" s="17">
        <f t="shared" si="158"/>
        <v>160.85430127453478</v>
      </c>
      <c r="H697" s="18">
        <f t="array" aca="1" ref="H697" ca="1">IF(ROW()-ROW($C$14)&gt;=$C$3,IF($C$8,_xlfn.COVARIANCE.P(OFFSET(E697,-$C$3+1,0):E697/OFFSET(E696,-$C$3+1,0):E696,OFFSET(D697,-$C$3+1,0):D697/OFFSET(D696,-$C$3+1,0):D696)/_xlfn.VAR.P(OFFSET(D697,-$C$3+1,0):D697/OFFSET(D696,-$C$3+1,0):D696),$C$9),"")</f>
        <v>0.46417955231266494</v>
      </c>
      <c r="I697" s="19">
        <f t="array" aca="1" ref="I697" ca="1">IF(ROW()-ROW($C$14)&gt;=$C$3,_xlfn.VAR.P(OFFSET(E697,-$C$3+1,0):E697/OFFSET(E696,-$C$3+1,0):E696),"")</f>
        <v>1.7051311529292539E-4</v>
      </c>
      <c r="J697" s="19">
        <f t="array" aca="1" ref="J697" ca="1">IF(ROW()-ROW($C$14)&gt;=$C$3,_xlfn.VAR.P(OFFSET(D697,-$C$3+1,0):D697/OFFSET(D696,-$C$3+1,0):D696),"")</f>
        <v>1.7862717833159366E-4</v>
      </c>
      <c r="K697" s="19">
        <f t="shared" ca="1" si="159"/>
        <v>0.48626807108880415</v>
      </c>
      <c r="L697" s="46">
        <f t="array" aca="1" ref="L697" ca="1">IF(ROW()-ROW($C$14)&lt;$C$3,"",IF(L696="",_xlfn.VAR.P(OFFSET(E697,-$C$3+1,0):E697/OFFSET(E696,-$C$3+1,0):E696),$C$4*L696+$C$5*(1-$C$4)*(E697/E696-1)^2+(1-$C$4)*(1-$C$5)*$C$6))</f>
        <v>4.0999999999999999E-4</v>
      </c>
      <c r="M697" s="30">
        <f t="array" aca="1" ref="M697" ca="1">IF(ROW()-ROW($C$14)&gt;=$C$3,_xlfn.VAR.P(OFFSET(D697,-$C$3+1,0):D697/OFFSET(D696,-$C$3+1,0):D696)*H697^2,"")</f>
        <v>3.8487486417366386E-5</v>
      </c>
      <c r="N697" s="17">
        <f t="shared" ca="1" si="162"/>
        <v>3.7151251358263362E-4</v>
      </c>
      <c r="O697" s="18">
        <f t="shared" ca="1" si="163"/>
        <v>4.4839564040307686E-2</v>
      </c>
      <c r="P697" s="18">
        <f t="shared" ca="1" si="156"/>
        <v>2.1008841404215328E-3</v>
      </c>
      <c r="Q697" s="18">
        <f t="shared" ca="1" si="164"/>
        <v>5.5673889926162569E-3</v>
      </c>
      <c r="R697" s="39"/>
      <c r="V697" s="29">
        <v>41806</v>
      </c>
      <c r="W697" s="19">
        <f t="shared" ca="1" si="160"/>
        <v>-7.4680257562481644E-3</v>
      </c>
      <c r="X697" s="17">
        <f t="shared" si="161"/>
        <v>2.1008841404215328E-3</v>
      </c>
    </row>
    <row r="698" spans="3:24">
      <c r="C698" s="29">
        <v>41807</v>
      </c>
      <c r="D698" s="19">
        <f ca="1">VLOOKUP(C698,MarketData!$B$7:$C$5000,2)</f>
        <v>1238.2</v>
      </c>
      <c r="E698" s="17">
        <f>VLOOKUP('Beta-GARCH'!C698,MarketData!$E$7:$F$5000,2)</f>
        <v>114.709999</v>
      </c>
      <c r="F698" s="17">
        <f t="shared" ca="1" si="157"/>
        <v>159.09441332168373</v>
      </c>
      <c r="G698" s="17">
        <f t="shared" si="158"/>
        <v>161.17746553821792</v>
      </c>
      <c r="H698" s="18">
        <f t="array" aca="1" ref="H698" ca="1">IF(ROW()-ROW($C$14)&gt;=$C$3,IF($C$8,_xlfn.COVARIANCE.P(OFFSET(E698,-$C$3+1,0):E698/OFFSET(E697,-$C$3+1,0):E697,OFFSET(D698,-$C$3+1,0):D698/OFFSET(D697,-$C$3+1,0):D697)/_xlfn.VAR.P(OFFSET(D698,-$C$3+1,0):D698/OFFSET(D697,-$C$3+1,0):D697),$C$9),"")</f>
        <v>0.46627698820167796</v>
      </c>
      <c r="I698" s="19">
        <f t="array" aca="1" ref="I698" ca="1">IF(ROW()-ROW($C$14)&gt;=$C$3,_xlfn.VAR.P(OFFSET(E698,-$C$3+1,0):E698/OFFSET(E697,-$C$3+1,0):E697),"")</f>
        <v>1.7047986694845044E-4</v>
      </c>
      <c r="J698" s="19">
        <f t="array" aca="1" ref="J698" ca="1">IF(ROW()-ROW($C$14)&gt;=$C$3,_xlfn.VAR.P(OFFSET(D698,-$C$3+1,0):D698/OFFSET(D697,-$C$3+1,0):D697),"")</f>
        <v>1.773187912526596E-4</v>
      </c>
      <c r="K698" s="19">
        <f t="shared" ca="1" si="159"/>
        <v>0.48498202994171019</v>
      </c>
      <c r="L698" s="46">
        <f t="array" aca="1" ref="L698" ca="1">IF(ROW()-ROW($C$14)&lt;$C$3,"",IF(L697="",_xlfn.VAR.P(OFFSET(E698,-$C$3+1,0):E698/OFFSET(E697,-$C$3+1,0):E697),$C$4*L697+$C$5*(1-$C$4)*(E698/E697-1)^2+(1-$C$4)*(1-$C$5)*$C$6))</f>
        <v>4.0999999999999999E-4</v>
      </c>
      <c r="M698" s="30">
        <f t="array" aca="1" ref="M698" ca="1">IF(ROW()-ROW($C$14)&gt;=$C$3,_xlfn.VAR.P(OFFSET(D698,-$C$3+1,0):D698/OFFSET(D697,-$C$3+1,0):D697)*H698^2,"")</f>
        <v>3.8551628416218216E-5</v>
      </c>
      <c r="N698" s="17">
        <f t="shared" ca="1" si="162"/>
        <v>3.7144837158378178E-4</v>
      </c>
      <c r="O698" s="18">
        <f t="shared" ca="1" si="163"/>
        <v>4.4835693075924138E-2</v>
      </c>
      <c r="P698" s="18">
        <f t="shared" ca="1" si="156"/>
        <v>2.009049563005405E-3</v>
      </c>
      <c r="Q698" s="18">
        <f t="shared" ca="1" si="164"/>
        <v>6.7972131724949609E-4</v>
      </c>
      <c r="R698" s="39"/>
      <c r="V698" s="29">
        <v>41807</v>
      </c>
      <c r="W698" s="19">
        <f t="shared" ca="1" si="160"/>
        <v>2.850941134544982E-3</v>
      </c>
      <c r="X698" s="17">
        <f t="shared" si="161"/>
        <v>2.009049563005405E-3</v>
      </c>
    </row>
    <row r="699" spans="3:24">
      <c r="C699" s="29">
        <v>41808</v>
      </c>
      <c r="D699" s="19">
        <f ca="1">VLOOKUP(C699,MarketData!$B$7:$C$5000,2)</f>
        <v>1249.1500000000001</v>
      </c>
      <c r="E699" s="17">
        <f>VLOOKUP('Beta-GARCH'!C699,MarketData!$E$7:$F$5000,2)</f>
        <v>116.050003</v>
      </c>
      <c r="F699" s="17">
        <f t="shared" ca="1" si="157"/>
        <v>160.50136197769442</v>
      </c>
      <c r="G699" s="17">
        <f t="shared" si="158"/>
        <v>163.0602870046454</v>
      </c>
      <c r="H699" s="18">
        <f t="array" aca="1" ref="H699" ca="1">IF(ROW()-ROW($C$14)&gt;=$C$3,IF($C$8,_xlfn.COVARIANCE.P(OFFSET(E699,-$C$3+1,0):E699/OFFSET(E698,-$C$3+1,0):E698,OFFSET(D699,-$C$3+1,0):D699/OFFSET(D698,-$C$3+1,0):D698)/_xlfn.VAR.P(OFFSET(D699,-$C$3+1,0):D699/OFFSET(D698,-$C$3+1,0):D698),$C$9),"")</f>
        <v>0.47650690399504331</v>
      </c>
      <c r="I699" s="19">
        <f t="array" aca="1" ref="I699" ca="1">IF(ROW()-ROW($C$14)&gt;=$C$3,_xlfn.VAR.P(OFFSET(E699,-$C$3+1,0):E699/OFFSET(E698,-$C$3+1,0):E698),"")</f>
        <v>1.6901204810951221E-4</v>
      </c>
      <c r="J699" s="19">
        <f t="array" aca="1" ref="J699" ca="1">IF(ROW()-ROW($C$14)&gt;=$C$3,_xlfn.VAR.P(OFFSET(D699,-$C$3+1,0):D699/OFFSET(D698,-$C$3+1,0):D698),"")</f>
        <v>1.768457847774234E-4</v>
      </c>
      <c r="K699" s="19">
        <f t="shared" ca="1" si="159"/>
        <v>0.49859307860858387</v>
      </c>
      <c r="L699" s="46">
        <f t="array" aca="1" ref="L699" ca="1">IF(ROW()-ROW($C$14)&lt;$C$3,"",IF(L698="",_xlfn.VAR.P(OFFSET(E699,-$C$3+1,0):E699/OFFSET(E698,-$C$3+1,0):E698),$C$4*L698+$C$5*(1-$C$4)*(E699/E698-1)^2+(1-$C$4)*(1-$C$5)*$C$6))</f>
        <v>4.0999999999999999E-4</v>
      </c>
      <c r="M699" s="30">
        <f t="array" aca="1" ref="M699" ca="1">IF(ROW()-ROW($C$14)&gt;=$C$3,_xlfn.VAR.P(OFFSET(D699,-$C$3+1,0):D699/OFFSET(D698,-$C$3+1,0):D698)*H699^2,"")</f>
        <v>4.0154396903286837E-5</v>
      </c>
      <c r="N699" s="17">
        <f t="shared" ca="1" si="162"/>
        <v>3.6984560309671313E-4</v>
      </c>
      <c r="O699" s="18">
        <f t="shared" ca="1" si="163"/>
        <v>4.4738857380905862E-2</v>
      </c>
      <c r="P699" s="18">
        <f t="shared" ca="1" si="156"/>
        <v>1.1681666913797129E-2</v>
      </c>
      <c r="Q699" s="18">
        <f t="shared" ca="1" si="164"/>
        <v>7.4676864593102169E-3</v>
      </c>
      <c r="R699" s="39"/>
      <c r="V699" s="29">
        <v>41808</v>
      </c>
      <c r="W699" s="19">
        <f t="shared" ca="1" si="160"/>
        <v>8.843482474559794E-3</v>
      </c>
      <c r="X699" s="17">
        <f t="shared" si="161"/>
        <v>1.1681666913797129E-2</v>
      </c>
    </row>
    <row r="700" spans="3:24">
      <c r="C700" s="29">
        <v>41809</v>
      </c>
      <c r="D700" s="19">
        <f ca="1">VLOOKUP(C700,MarketData!$B$7:$C$5000,2)</f>
        <v>1269.04</v>
      </c>
      <c r="E700" s="17">
        <f>VLOOKUP('Beta-GARCH'!C700,MarketData!$E$7:$F$5000,2)</f>
        <v>117.75</v>
      </c>
      <c r="F700" s="17">
        <f t="shared" ca="1" si="157"/>
        <v>163.05699748162615</v>
      </c>
      <c r="G700" s="17">
        <f t="shared" si="158"/>
        <v>165.44892975829561</v>
      </c>
      <c r="H700" s="18">
        <f t="array" aca="1" ref="H700" ca="1">IF(ROW()-ROW($C$14)&gt;=$C$3,IF($C$8,_xlfn.COVARIANCE.P(OFFSET(E700,-$C$3+1,0):E700/OFFSET(E699,-$C$3+1,0):E699,OFFSET(D700,-$C$3+1,0):D700/OFFSET(D699,-$C$3+1,0):D699)/_xlfn.VAR.P(OFFSET(D700,-$C$3+1,0):D700/OFFSET(D699,-$C$3+1,0):D699),$C$9),"")</f>
        <v>0.46644009694785982</v>
      </c>
      <c r="I700" s="19">
        <f t="array" aca="1" ref="I700" ca="1">IF(ROW()-ROW($C$14)&gt;=$C$3,_xlfn.VAR.P(OFFSET(E700,-$C$3+1,0):E700/OFFSET(E699,-$C$3+1,0):E699),"")</f>
        <v>1.6502083697189082E-4</v>
      </c>
      <c r="J700" s="19">
        <f t="array" aca="1" ref="J700" ca="1">IF(ROW()-ROW($C$14)&gt;=$C$3,_xlfn.VAR.P(OFFSET(D700,-$C$3+1,0):D700/OFFSET(D699,-$C$3+1,0):D699),"")</f>
        <v>1.6729385113147492E-4</v>
      </c>
      <c r="K700" s="19">
        <f t="shared" ca="1" si="159"/>
        <v>0.47286489132180221</v>
      </c>
      <c r="L700" s="46">
        <f t="array" aca="1" ref="L700" ca="1">IF(ROW()-ROW($C$14)&lt;$C$3,"",IF(L699="",_xlfn.VAR.P(OFFSET(E700,-$C$3+1,0):E700/OFFSET(E699,-$C$3+1,0):E699),$C$4*L699+$C$5*(1-$C$4)*(E700/E699-1)^2+(1-$C$4)*(1-$C$5)*$C$6))</f>
        <v>4.0999999999999999E-4</v>
      </c>
      <c r="M700" s="30">
        <f t="array" aca="1" ref="M700" ca="1">IF(ROW()-ROW($C$14)&gt;=$C$3,_xlfn.VAR.P(OFFSET(D700,-$C$3+1,0):D700/OFFSET(D699,-$C$3+1,0):D699)*H700^2,"")</f>
        <v>3.6397514917045977E-5</v>
      </c>
      <c r="N700" s="17">
        <f t="shared" ca="1" si="162"/>
        <v>3.7360248508295401E-4</v>
      </c>
      <c r="O700" s="18">
        <f t="shared" ca="1" si="163"/>
        <v>4.4965511321995444E-2</v>
      </c>
      <c r="P700" s="18">
        <f t="shared" ca="1" si="156"/>
        <v>1.4648832021141756E-2</v>
      </c>
      <c r="Q700" s="18">
        <f t="shared" ca="1" si="164"/>
        <v>7.2217868077624117E-3</v>
      </c>
      <c r="R700" s="39"/>
      <c r="V700" s="29">
        <v>41809</v>
      </c>
      <c r="W700" s="19">
        <f t="shared" ca="1" si="160"/>
        <v>1.5922827522715233E-2</v>
      </c>
      <c r="X700" s="17">
        <f t="shared" si="161"/>
        <v>1.4648832021141756E-2</v>
      </c>
    </row>
    <row r="701" spans="3:24">
      <c r="C701" s="29">
        <v>41810</v>
      </c>
      <c r="D701" s="19">
        <f ca="1">VLOOKUP(C701,MarketData!$B$7:$C$5000,2)</f>
        <v>1268.92</v>
      </c>
      <c r="E701" s="17">
        <f>VLOOKUP('Beta-GARCH'!C701,MarketData!$E$7:$F$5000,2)</f>
        <v>118.220001</v>
      </c>
      <c r="F701" s="17">
        <f t="shared" ca="1" si="157"/>
        <v>163.04157886621783</v>
      </c>
      <c r="G701" s="17">
        <f t="shared" si="158"/>
        <v>166.10932179596293</v>
      </c>
      <c r="H701" s="18">
        <f t="array" aca="1" ref="H701" ca="1">IF(ROW()-ROW($C$14)&gt;=$C$3,IF($C$8,_xlfn.COVARIANCE.P(OFFSET(E701,-$C$3+1,0):E701/OFFSET(E700,-$C$3+1,0):E700,OFFSET(D701,-$C$3+1,0):D701/OFFSET(D700,-$C$3+1,0):D700)/_xlfn.VAR.P(OFFSET(D701,-$C$3+1,0):D701/OFFSET(D700,-$C$3+1,0):D700),$C$9),"")</f>
        <v>0.46505564031683244</v>
      </c>
      <c r="I701" s="19">
        <f t="array" aca="1" ref="I701" ca="1">IF(ROW()-ROW($C$14)&gt;=$C$3,_xlfn.VAR.P(OFFSET(E701,-$C$3+1,0):E701/OFFSET(E700,-$C$3+1,0):E700),"")</f>
        <v>1.6467531872037578E-4</v>
      </c>
      <c r="J701" s="19">
        <f t="array" aca="1" ref="J701" ca="1">IF(ROW()-ROW($C$14)&gt;=$C$3,_xlfn.VAR.P(OFFSET(D701,-$C$3+1,0):D701/OFFSET(D700,-$C$3+1,0):D700),"")</f>
        <v>1.6687017540679687E-4</v>
      </c>
      <c r="K701" s="19">
        <f t="shared" ca="1" si="159"/>
        <v>0.47125408274062075</v>
      </c>
      <c r="L701" s="46">
        <f t="array" aca="1" ref="L701" ca="1">IF(ROW()-ROW($C$14)&lt;$C$3,"",IF(L700="",_xlfn.VAR.P(OFFSET(E701,-$C$3+1,0):E701/OFFSET(E700,-$C$3+1,0):E700),$C$4*L700+$C$5*(1-$C$4)*(E701/E700-1)^2+(1-$C$4)*(1-$C$5)*$C$6))</f>
        <v>4.0999999999999999E-4</v>
      </c>
      <c r="M701" s="30">
        <f t="array" aca="1" ref="M701" ca="1">IF(ROW()-ROW($C$14)&gt;=$C$3,_xlfn.VAR.P(OFFSET(D701,-$C$3+1,0):D701/OFFSET(D700,-$C$3+1,0):D700)*H701^2,"")</f>
        <v>3.6090138973708282E-5</v>
      </c>
      <c r="N701" s="17">
        <f t="shared" ca="1" si="162"/>
        <v>3.7390986102629173E-4</v>
      </c>
      <c r="O701" s="18">
        <f t="shared" ca="1" si="163"/>
        <v>4.4984004875116335E-2</v>
      </c>
      <c r="P701" s="18">
        <f t="shared" ca="1" si="156"/>
        <v>3.9915159235668352E-3</v>
      </c>
      <c r="Q701" s="18">
        <f t="shared" ca="1" si="164"/>
        <v>4.0354914301213712E-3</v>
      </c>
      <c r="R701" s="39"/>
      <c r="V701" s="29">
        <v>41810</v>
      </c>
      <c r="W701" s="19">
        <f t="shared" ca="1" si="160"/>
        <v>-9.4559667149884952E-5</v>
      </c>
      <c r="X701" s="17">
        <f t="shared" si="161"/>
        <v>3.9915159235668352E-3</v>
      </c>
    </row>
    <row r="702" spans="3:24">
      <c r="C702" s="29">
        <v>41813</v>
      </c>
      <c r="D702" s="19">
        <f ca="1">VLOOKUP(C702,MarketData!$B$7:$C$5000,2)</f>
        <v>1267.48</v>
      </c>
      <c r="E702" s="17">
        <f>VLOOKUP('Beta-GARCH'!C702,MarketData!$E$7:$F$5000,2)</f>
        <v>117.220001</v>
      </c>
      <c r="F702" s="17">
        <f t="shared" ca="1" si="157"/>
        <v>162.8565554813178</v>
      </c>
      <c r="G702" s="17">
        <f t="shared" si="158"/>
        <v>164.70423534366319</v>
      </c>
      <c r="H702" s="18">
        <f t="array" aca="1" ref="H702" ca="1">IF(ROW()-ROW($C$14)&gt;=$C$3,IF($C$8,_xlfn.COVARIANCE.P(OFFSET(E702,-$C$3+1,0):E702/OFFSET(E701,-$C$3+1,0):E701,OFFSET(D702,-$C$3+1,0):D702/OFFSET(D701,-$C$3+1,0):D701)/_xlfn.VAR.P(OFFSET(D702,-$C$3+1,0):D702/OFFSET(D701,-$C$3+1,0):D701),$C$9),"")</f>
        <v>0.46487908499223551</v>
      </c>
      <c r="I702" s="19">
        <f t="array" aca="1" ref="I702" ca="1">IF(ROW()-ROW($C$14)&gt;=$C$3,_xlfn.VAR.P(OFFSET(E702,-$C$3+1,0):E702/OFFSET(E701,-$C$3+1,0):E701),"")</f>
        <v>1.6478735971084686E-4</v>
      </c>
      <c r="J702" s="19">
        <f t="array" aca="1" ref="J702" ca="1">IF(ROW()-ROW($C$14)&gt;=$C$3,_xlfn.VAR.P(OFFSET(D702,-$C$3+1,0):D702/OFFSET(D701,-$C$3+1,0):D701),"")</f>
        <v>1.667899263989868E-4</v>
      </c>
      <c r="K702" s="19">
        <f t="shared" ca="1" si="159"/>
        <v>0.47052849506380878</v>
      </c>
      <c r="L702" s="46">
        <f t="array" aca="1" ref="L702" ca="1">IF(ROW()-ROW($C$14)&lt;$C$3,"",IF(L701="",_xlfn.VAR.P(OFFSET(E702,-$C$3+1,0):E702/OFFSET(E701,-$C$3+1,0):E701),$C$4*L701+$C$5*(1-$C$4)*(E702/E701-1)^2+(1-$C$4)*(1-$C$5)*$C$6))</f>
        <v>4.0999999999999999E-4</v>
      </c>
      <c r="M702" s="30">
        <f t="array" aca="1" ref="M702" ca="1">IF(ROW()-ROW($C$14)&gt;=$C$3,_xlfn.VAR.P(OFFSET(D702,-$C$3+1,0):D702/OFFSET(D701,-$C$3+1,0):D701)*H702^2,"")</f>
        <v>3.60453985872845E-5</v>
      </c>
      <c r="N702" s="17">
        <f t="shared" ca="1" si="162"/>
        <v>3.7395460141271549E-4</v>
      </c>
      <c r="O702" s="18">
        <f t="shared" ca="1" si="163"/>
        <v>4.4986696087316973E-2</v>
      </c>
      <c r="P702" s="18">
        <f t="shared" ca="1" si="156"/>
        <v>-8.4588055450954824E-3</v>
      </c>
      <c r="Q702" s="18">
        <f t="shared" ca="1" si="164"/>
        <v>-7.9312499211090636E-3</v>
      </c>
      <c r="R702" s="39"/>
      <c r="V702" s="29">
        <v>41813</v>
      </c>
      <c r="W702" s="19">
        <f t="shared" ca="1" si="160"/>
        <v>-1.1348233143145814E-3</v>
      </c>
      <c r="X702" s="17">
        <f t="shared" si="161"/>
        <v>-8.4588055450954824E-3</v>
      </c>
    </row>
    <row r="703" spans="3:24">
      <c r="C703" s="29">
        <v>41814</v>
      </c>
      <c r="D703" s="19">
        <f ca="1">VLOOKUP(C703,MarketData!$B$7:$C$5000,2)</f>
        <v>1268.5</v>
      </c>
      <c r="E703" s="17">
        <f>VLOOKUP('Beta-GARCH'!C703,MarketData!$E$7:$F$5000,2)</f>
        <v>116.550003</v>
      </c>
      <c r="F703" s="17">
        <f t="shared" ca="1" si="157"/>
        <v>162.98761371228863</v>
      </c>
      <c r="G703" s="17">
        <f t="shared" si="158"/>
        <v>163.76283023079526</v>
      </c>
      <c r="H703" s="18">
        <f t="array" aca="1" ref="H703" ca="1">IF(ROW()-ROW($C$14)&gt;=$C$3,IF($C$8,_xlfn.COVARIANCE.P(OFFSET(E703,-$C$3+1,0):E703/OFFSET(E702,-$C$3+1,0):E702,OFFSET(D703,-$C$3+1,0):D703/OFFSET(D702,-$C$3+1,0):D702)/_xlfn.VAR.P(OFFSET(D703,-$C$3+1,0):D703/OFFSET(D702,-$C$3+1,0):D702),$C$9),"")</f>
        <v>0.5147568377565751</v>
      </c>
      <c r="I703" s="19">
        <f t="array" aca="1" ref="I703" ca="1">IF(ROW()-ROW($C$14)&gt;=$C$3,_xlfn.VAR.P(OFFSET(E703,-$C$3+1,0):E703/OFFSET(E702,-$C$3+1,0):E702),"")</f>
        <v>1.6359472085302243E-4</v>
      </c>
      <c r="J703" s="19">
        <f t="array" aca="1" ref="J703" ca="1">IF(ROW()-ROW($C$14)&gt;=$C$3,_xlfn.VAR.P(OFFSET(D703,-$C$3+1,0):D703/OFFSET(D702,-$C$3+1,0):D702),"")</f>
        <v>1.5745006767565222E-4</v>
      </c>
      <c r="K703" s="19">
        <f t="shared" ca="1" si="159"/>
        <v>0.49542245934753276</v>
      </c>
      <c r="L703" s="46">
        <f t="array" aca="1" ref="L703" ca="1">IF(ROW()-ROW($C$14)&lt;$C$3,"",IF(L702="",_xlfn.VAR.P(OFFSET(E703,-$C$3+1,0):E703/OFFSET(E702,-$C$3+1,0):E702),$C$4*L702+$C$5*(1-$C$4)*(E703/E702-1)^2+(1-$C$4)*(1-$C$5)*$C$6))</f>
        <v>4.0999999999999999E-4</v>
      </c>
      <c r="M703" s="30">
        <f t="array" aca="1" ref="M703" ca="1">IF(ROW()-ROW($C$14)&gt;=$C$3,_xlfn.VAR.P(OFFSET(D703,-$C$3+1,0):D703/OFFSET(D702,-$C$3+1,0):D702)*H703^2,"")</f>
        <v>4.1720269019929123E-5</v>
      </c>
      <c r="N703" s="17">
        <f t="shared" ca="1" si="162"/>
        <v>3.6827973098007085E-4</v>
      </c>
      <c r="O703" s="18">
        <f t="shared" ca="1" si="163"/>
        <v>4.464404803735024E-2</v>
      </c>
      <c r="P703" s="18">
        <f t="shared" ca="1" si="156"/>
        <v>-5.7157310551464446E-3</v>
      </c>
      <c r="Q703" s="18">
        <f t="shared" ca="1" si="164"/>
        <v>-6.1299797805793275E-3</v>
      </c>
      <c r="R703" s="39"/>
      <c r="V703" s="29">
        <v>41814</v>
      </c>
      <c r="W703" s="19">
        <f t="shared" ca="1" si="160"/>
        <v>8.0474642597905266E-4</v>
      </c>
      <c r="X703" s="17">
        <f t="shared" si="161"/>
        <v>-5.7157310551464446E-3</v>
      </c>
    </row>
    <row r="704" spans="3:24">
      <c r="C704" s="29">
        <v>41815</v>
      </c>
      <c r="D704" s="19">
        <f ca="1">VLOOKUP(C704,MarketData!$B$7:$C$5000,2)</f>
        <v>1260.83</v>
      </c>
      <c r="E704" s="17">
        <f>VLOOKUP('Beta-GARCH'!C704,MarketData!$E$7:$F$5000,2)</f>
        <v>117.470001</v>
      </c>
      <c r="F704" s="17">
        <f t="shared" ca="1" si="157"/>
        <v>162.00210721077246</v>
      </c>
      <c r="G704" s="17">
        <f t="shared" si="158"/>
        <v>165.0555069567381</v>
      </c>
      <c r="H704" s="18">
        <f t="array" aca="1" ref="H704" ca="1">IF(ROW()-ROW($C$14)&gt;=$C$3,IF($C$8,_xlfn.COVARIANCE.P(OFFSET(E704,-$C$3+1,0):E704/OFFSET(E703,-$C$3+1,0):E703,OFFSET(D704,-$C$3+1,0):D704/OFFSET(D703,-$C$3+1,0):D703)/_xlfn.VAR.P(OFFSET(D704,-$C$3+1,0):D704/OFFSET(D703,-$C$3+1,0):D703),$C$9),"")</f>
        <v>0.523265444179981</v>
      </c>
      <c r="I704" s="19">
        <f t="array" aca="1" ref="I704" ca="1">IF(ROW()-ROW($C$14)&gt;=$C$3,_xlfn.VAR.P(OFFSET(E704,-$C$3+1,0):E704/OFFSET(E703,-$C$3+1,0):E703),"")</f>
        <v>1.5969678447437749E-4</v>
      </c>
      <c r="J704" s="19">
        <f t="array" aca="1" ref="J704" ca="1">IF(ROW()-ROW($C$14)&gt;=$C$3,_xlfn.VAR.P(OFFSET(D704,-$C$3+1,0):D704/OFFSET(D703,-$C$3+1,0):D703),"")</f>
        <v>1.5716163531342159E-4</v>
      </c>
      <c r="K704" s="19">
        <f t="shared" ca="1" si="159"/>
        <v>0.51495872744716586</v>
      </c>
      <c r="L704" s="46">
        <f t="array" aca="1" ref="L704" ca="1">IF(ROW()-ROW($C$14)&lt;$C$3,"",IF(L703="",_xlfn.VAR.P(OFFSET(E704,-$C$3+1,0):E704/OFFSET(E703,-$C$3+1,0):E703),$C$4*L703+$C$5*(1-$C$4)*(E704/E703-1)^2+(1-$C$4)*(1-$C$5)*$C$6))</f>
        <v>4.0999999999999999E-4</v>
      </c>
      <c r="M704" s="30">
        <f t="array" aca="1" ref="M704" ca="1">IF(ROW()-ROW($C$14)&gt;=$C$3,_xlfn.VAR.P(OFFSET(D704,-$C$3+1,0):D704/OFFSET(D703,-$C$3+1,0):D703)*H704^2,"")</f>
        <v>4.3031912672265124E-5</v>
      </c>
      <c r="N704" s="17">
        <f t="shared" ca="1" si="162"/>
        <v>3.6696808732773485E-4</v>
      </c>
      <c r="O704" s="18">
        <f t="shared" ca="1" si="163"/>
        <v>4.4564476303257855E-2</v>
      </c>
      <c r="P704" s="18">
        <f t="shared" ca="1" si="156"/>
        <v>7.893590530409389E-3</v>
      </c>
      <c r="Q704" s="18">
        <f t="shared" ca="1" si="164"/>
        <v>1.1057521123125583E-2</v>
      </c>
      <c r="R704" s="39"/>
      <c r="V704" s="29">
        <v>41815</v>
      </c>
      <c r="W704" s="19">
        <f t="shared" ca="1" si="160"/>
        <v>-6.0465116279070363E-3</v>
      </c>
      <c r="X704" s="17">
        <f t="shared" si="161"/>
        <v>7.893590530409389E-3</v>
      </c>
    </row>
    <row r="705" spans="3:24">
      <c r="C705" s="29">
        <v>41816</v>
      </c>
      <c r="D705" s="19">
        <f ca="1">VLOOKUP(C705,MarketData!$B$7:$C$5000,2)</f>
        <v>1263.43</v>
      </c>
      <c r="E705" s="17">
        <f>VLOOKUP('Beta-GARCH'!C705,MarketData!$E$7:$F$5000,2)</f>
        <v>117.650002</v>
      </c>
      <c r="F705" s="17">
        <f t="shared" ca="1" si="157"/>
        <v>162.33617721128644</v>
      </c>
      <c r="G705" s="17">
        <f t="shared" si="158"/>
        <v>165.30842392323851</v>
      </c>
      <c r="H705" s="18">
        <f t="array" aca="1" ref="H705" ca="1">IF(ROW()-ROW($C$14)&gt;=$C$3,IF($C$8,_xlfn.COVARIANCE.P(OFFSET(E705,-$C$3+1,0):E705/OFFSET(E704,-$C$3+1,0):E704,OFFSET(D705,-$C$3+1,0):D705/OFFSET(D704,-$C$3+1,0):D704)/_xlfn.VAR.P(OFFSET(D705,-$C$3+1,0):D705/OFFSET(D704,-$C$3+1,0):D704),$C$9),"")</f>
        <v>0.51533408541247805</v>
      </c>
      <c r="I705" s="19">
        <f t="array" aca="1" ref="I705" ca="1">IF(ROW()-ROW($C$14)&gt;=$C$3,_xlfn.VAR.P(OFFSET(E705,-$C$3+1,0):E705/OFFSET(E704,-$C$3+1,0):E704),"")</f>
        <v>1.5712064609042789E-4</v>
      </c>
      <c r="J705" s="19">
        <f t="array" aca="1" ref="J705" ca="1">IF(ROW()-ROW($C$14)&gt;=$C$3,_xlfn.VAR.P(OFFSET(D705,-$C$3+1,0):D705/OFFSET(D704,-$C$3+1,0):D704),"")</f>
        <v>1.5448040913974921E-4</v>
      </c>
      <c r="K705" s="19">
        <f t="shared" ca="1" si="159"/>
        <v>0.50667447174549274</v>
      </c>
      <c r="L705" s="46">
        <f t="array" aca="1" ref="L705" ca="1">IF(ROW()-ROW($C$14)&lt;$C$3,"",IF(L704="",_xlfn.VAR.P(OFFSET(E705,-$C$3+1,0):E705/OFFSET(E704,-$C$3+1,0):E704),$C$4*L704+$C$5*(1-$C$4)*(E705/E704-1)^2+(1-$C$4)*(1-$C$5)*$C$6))</f>
        <v>4.0999999999999999E-4</v>
      </c>
      <c r="M705" s="30">
        <f t="array" aca="1" ref="M705" ca="1">IF(ROW()-ROW($C$14)&gt;=$C$3,_xlfn.VAR.P(OFFSET(D705,-$C$3+1,0):D705/OFFSET(D704,-$C$3+1,0):D704)*H705^2,"")</f>
        <v>4.1025241696865045E-5</v>
      </c>
      <c r="N705" s="17">
        <f t="shared" ca="1" si="162"/>
        <v>3.6897475830313496E-4</v>
      </c>
      <c r="O705" s="18">
        <f t="shared" ca="1" si="163"/>
        <v>4.468615489903284E-2</v>
      </c>
      <c r="P705" s="18">
        <f t="shared" ca="1" si="156"/>
        <v>1.5323146204790916E-3</v>
      </c>
      <c r="Q705" s="18">
        <f t="shared" ca="1" si="164"/>
        <v>4.6962684966744437E-4</v>
      </c>
      <c r="R705" s="39"/>
      <c r="V705" s="29">
        <v>41816</v>
      </c>
      <c r="W705" s="19">
        <f t="shared" ca="1" si="160"/>
        <v>2.0621336738497753E-3</v>
      </c>
      <c r="X705" s="17">
        <f t="shared" si="161"/>
        <v>1.5323146204790916E-3</v>
      </c>
    </row>
    <row r="706" spans="3:24">
      <c r="C706" s="29">
        <v>41817</v>
      </c>
      <c r="D706" s="19">
        <f ca="1">VLOOKUP(C706,MarketData!$B$7:$C$5000,2)</f>
        <v>1253.1500000000001</v>
      </c>
      <c r="E706" s="17">
        <f>VLOOKUP('Beta-GARCH'!C706,MarketData!$E$7:$F$5000,2)</f>
        <v>118.839996</v>
      </c>
      <c r="F706" s="17">
        <f t="shared" ca="1" si="157"/>
        <v>161.01531582463895</v>
      </c>
      <c r="G706" s="17">
        <f t="shared" si="158"/>
        <v>166.98046837095649</v>
      </c>
      <c r="H706" s="18">
        <f t="array" aca="1" ref="H706" ca="1">IF(ROW()-ROW($C$14)&gt;=$C$3,IF($C$8,_xlfn.COVARIANCE.P(OFFSET(E706,-$C$3+1,0):E706/OFFSET(E705,-$C$3+1,0):E705,OFFSET(D706,-$C$3+1,0):D706/OFFSET(D705,-$C$3+1,0):D705)/_xlfn.VAR.P(OFFSET(D706,-$C$3+1,0):D706/OFFSET(D705,-$C$3+1,0):D705),$C$9),"")</f>
        <v>0.51167320740030098</v>
      </c>
      <c r="I706" s="19">
        <f t="array" aca="1" ref="I706" ca="1">IF(ROW()-ROW($C$14)&gt;=$C$3,_xlfn.VAR.P(OFFSET(E706,-$C$3+1,0):E706/OFFSET(E705,-$C$3+1,0):E705),"")</f>
        <v>1.565265371314982E-4</v>
      </c>
      <c r="J706" s="19">
        <f t="array" aca="1" ref="J706" ca="1">IF(ROW()-ROW($C$14)&gt;=$C$3,_xlfn.VAR.P(OFFSET(D706,-$C$3+1,0):D706/OFFSET(D705,-$C$3+1,0):D705),"")</f>
        <v>1.5478461053948387E-4</v>
      </c>
      <c r="K706" s="19">
        <f t="shared" ca="1" si="159"/>
        <v>0.50597898338739078</v>
      </c>
      <c r="L706" s="46">
        <f t="array" aca="1" ref="L706" ca="1">IF(ROW()-ROW($C$14)&lt;$C$3,"",IF(L705="",_xlfn.VAR.P(OFFSET(E706,-$C$3+1,0):E706/OFFSET(E705,-$C$3+1,0):E705),$C$4*L705+$C$5*(1-$C$4)*(E706/E705-1)^2+(1-$C$4)*(1-$C$5)*$C$6))</f>
        <v>4.0999999999999999E-4</v>
      </c>
      <c r="M706" s="30">
        <f t="array" aca="1" ref="M706" ca="1">IF(ROW()-ROW($C$14)&gt;=$C$3,_xlfn.VAR.P(OFFSET(D706,-$C$3+1,0):D706/OFFSET(D705,-$C$3+1,0):D705)*H706^2,"")</f>
        <v>4.0524077030799667E-5</v>
      </c>
      <c r="N706" s="17">
        <f t="shared" ca="1" si="162"/>
        <v>3.6947592296920033E-4</v>
      </c>
      <c r="O706" s="18">
        <f t="shared" ca="1" si="163"/>
        <v>4.4716492370552467E-2</v>
      </c>
      <c r="P706" s="18">
        <f t="shared" ca="1" si="156"/>
        <v>1.0114695960651066E-2</v>
      </c>
      <c r="Q706" s="18">
        <f t="shared" ca="1" si="164"/>
        <v>1.4277966242403963E-2</v>
      </c>
      <c r="R706" s="39"/>
      <c r="V706" s="29">
        <v>41817</v>
      </c>
      <c r="W706" s="19">
        <f t="shared" ca="1" si="160"/>
        <v>-8.1365805782670497E-3</v>
      </c>
      <c r="X706" s="17">
        <f t="shared" si="161"/>
        <v>1.0114695960651066E-2</v>
      </c>
    </row>
    <row r="707" spans="3:24">
      <c r="C707" s="29">
        <v>41820</v>
      </c>
      <c r="D707" s="19">
        <f ca="1">VLOOKUP(C707,MarketData!$B$7:$C$5000,2)</f>
        <v>1262.56</v>
      </c>
      <c r="E707" s="17">
        <f>VLOOKUP('Beta-GARCH'!C707,MarketData!$E$7:$F$5000,2)</f>
        <v>119.660004</v>
      </c>
      <c r="F707" s="17">
        <f t="shared" ca="1" si="157"/>
        <v>162.22439224957597</v>
      </c>
      <c r="G707" s="17">
        <f t="shared" si="158"/>
        <v>168.13265050253389</v>
      </c>
      <c r="H707" s="18">
        <f t="array" aca="1" ref="H707" ca="1">IF(ROW()-ROW($C$14)&gt;=$C$3,IF($C$8,_xlfn.COVARIANCE.P(OFFSET(E707,-$C$3+1,0):E707/OFFSET(E706,-$C$3+1,0):E706,OFFSET(D707,-$C$3+1,0):D707/OFFSET(D706,-$C$3+1,0):D706)/_xlfn.VAR.P(OFFSET(D707,-$C$3+1,0):D707/OFFSET(D706,-$C$3+1,0):D706),$C$9),"")</f>
        <v>0.52224828396840484</v>
      </c>
      <c r="I707" s="19">
        <f t="array" aca="1" ref="I707" ca="1">IF(ROW()-ROW($C$14)&gt;=$C$3,_xlfn.VAR.P(OFFSET(E707,-$C$3+1,0):E707/OFFSET(E706,-$C$3+1,0):E706),"")</f>
        <v>1.5611004947212824E-4</v>
      </c>
      <c r="J707" s="19">
        <f t="array" aca="1" ref="J707" ca="1">IF(ROW()-ROW($C$14)&gt;=$C$3,_xlfn.VAR.P(OFFSET(D707,-$C$3+1,0):D707/OFFSET(D706,-$C$3+1,0):D706),"")</f>
        <v>1.5369515388167926E-4</v>
      </c>
      <c r="K707" s="19">
        <f t="shared" ca="1" si="159"/>
        <v>0.51416952746080402</v>
      </c>
      <c r="L707" s="46">
        <f t="array" aca="1" ref="L707" ca="1">IF(ROW()-ROW($C$14)&lt;$C$3,"",IF(L706="",_xlfn.VAR.P(OFFSET(E707,-$C$3+1,0):E707/OFFSET(E706,-$C$3+1,0):E706),$C$4*L706+$C$5*(1-$C$4)*(E707/E706-1)^2+(1-$C$4)*(1-$C$5)*$C$6))</f>
        <v>4.0999999999999999E-4</v>
      </c>
      <c r="M707" s="30">
        <f t="array" aca="1" ref="M707" ca="1">IF(ROW()-ROW($C$14)&gt;=$C$3,_xlfn.VAR.P(OFFSET(D707,-$C$3+1,0):D707/OFFSET(D706,-$C$3+1,0):D706)*H707^2,"")</f>
        <v>4.1919318869432808E-5</v>
      </c>
      <c r="N707" s="17">
        <f t="shared" ca="1" si="162"/>
        <v>3.6808068113056716E-4</v>
      </c>
      <c r="O707" s="18">
        <f t="shared" ca="1" si="163"/>
        <v>4.4631981676699101E-2</v>
      </c>
      <c r="P707" s="18">
        <f t="shared" ca="1" si="156"/>
        <v>6.9001012083507174E-3</v>
      </c>
      <c r="Q707" s="18">
        <f t="shared" ca="1" si="164"/>
        <v>2.9784985652971576E-3</v>
      </c>
      <c r="R707" s="39"/>
      <c r="V707" s="29">
        <v>41820</v>
      </c>
      <c r="W707" s="19">
        <f t="shared" ca="1" si="160"/>
        <v>7.5090771256431932E-3</v>
      </c>
      <c r="X707" s="17">
        <f t="shared" si="161"/>
        <v>6.9001012083507174E-3</v>
      </c>
    </row>
    <row r="708" spans="3:24">
      <c r="C708" s="29">
        <v>41821</v>
      </c>
      <c r="D708" s="19">
        <f ca="1">VLOOKUP(C708,MarketData!$B$7:$C$5000,2)</f>
        <v>1276.08</v>
      </c>
      <c r="E708" s="17">
        <f>VLOOKUP('Beta-GARCH'!C708,MarketData!$E$7:$F$5000,2)</f>
        <v>122.260002</v>
      </c>
      <c r="F708" s="17">
        <f t="shared" ca="1" si="157"/>
        <v>163.96155625224853</v>
      </c>
      <c r="G708" s="17">
        <f t="shared" si="158"/>
        <v>171.78587246834033</v>
      </c>
      <c r="H708" s="18">
        <f t="array" aca="1" ref="H708" ca="1">IF(ROW()-ROW($C$14)&gt;=$C$3,IF($C$8,_xlfn.COVARIANCE.P(OFFSET(E708,-$C$3+1,0):E708/OFFSET(E707,-$C$3+1,0):E707,OFFSET(D708,-$C$3+1,0):D708/OFFSET(D707,-$C$3+1,0):D707)/_xlfn.VAR.P(OFFSET(D708,-$C$3+1,0):D708/OFFSET(D707,-$C$3+1,0):D707),$C$9),"")</f>
        <v>0.51794219135199071</v>
      </c>
      <c r="I708" s="19">
        <f t="array" aca="1" ref="I708" ca="1">IF(ROW()-ROW($C$14)&gt;=$C$3,_xlfn.VAR.P(OFFSET(E708,-$C$3+1,0):E708/OFFSET(E707,-$C$3+1,0):E707),"")</f>
        <v>1.5415866892780697E-4</v>
      </c>
      <c r="J708" s="19">
        <f t="array" aca="1" ref="J708" ca="1">IF(ROW()-ROW($C$14)&gt;=$C$3,_xlfn.VAR.P(OFFSET(D708,-$C$3+1,0):D708/OFFSET(D707,-$C$3+1,0):D707),"")</f>
        <v>1.5332047425843998E-4</v>
      </c>
      <c r="K708" s="19">
        <f t="shared" ca="1" si="159"/>
        <v>0.51512602547010444</v>
      </c>
      <c r="L708" s="46">
        <f t="array" aca="1" ref="L708" ca="1">IF(ROW()-ROW($C$14)&lt;$C$3,"",IF(L707="",_xlfn.VAR.P(OFFSET(E708,-$C$3+1,0):E708/OFFSET(E707,-$C$3+1,0):E707),$C$4*L707+$C$5*(1-$C$4)*(E708/E707-1)^2+(1-$C$4)*(1-$C$5)*$C$6))</f>
        <v>4.0999999999999999E-4</v>
      </c>
      <c r="M708" s="30">
        <f t="array" aca="1" ref="M708" ca="1">IF(ROW()-ROW($C$14)&gt;=$C$3,_xlfn.VAR.P(OFFSET(D708,-$C$3+1,0):D708/OFFSET(D707,-$C$3+1,0):D707)*H708^2,"")</f>
        <v>4.1130381120989247E-5</v>
      </c>
      <c r="N708" s="17">
        <f t="shared" ca="1" si="162"/>
        <v>3.6886961887901072E-4</v>
      </c>
      <c r="O708" s="18">
        <f t="shared" ca="1" si="163"/>
        <v>4.4679787781461706E-2</v>
      </c>
      <c r="P708" s="18">
        <f t="shared" ca="1" si="156"/>
        <v>2.1728212544602554E-2</v>
      </c>
      <c r="Q708" s="18">
        <f t="shared" ca="1" si="164"/>
        <v>1.61818793587905E-2</v>
      </c>
      <c r="R708" s="39"/>
      <c r="V708" s="29">
        <v>41821</v>
      </c>
      <c r="W708" s="19">
        <f t="shared" ca="1" si="160"/>
        <v>1.0708401976935678E-2</v>
      </c>
      <c r="X708" s="17">
        <f t="shared" si="161"/>
        <v>2.1728212544602554E-2</v>
      </c>
    </row>
    <row r="709" spans="3:24">
      <c r="C709" s="29">
        <v>41822</v>
      </c>
      <c r="D709" s="19">
        <f ca="1">VLOOKUP(C709,MarketData!$B$7:$C$5000,2)</f>
        <v>1280.78</v>
      </c>
      <c r="E709" s="17">
        <f>VLOOKUP('Beta-GARCH'!C709,MarketData!$E$7:$F$5000,2)</f>
        <v>121.879997</v>
      </c>
      <c r="F709" s="17">
        <f t="shared" ca="1" si="157"/>
        <v>164.56545202240838</v>
      </c>
      <c r="G709" s="17">
        <f t="shared" si="158"/>
        <v>171.25193259103418</v>
      </c>
      <c r="H709" s="18">
        <f t="array" aca="1" ref="H709" ca="1">IF(ROW()-ROW($C$14)&gt;=$C$3,IF($C$8,_xlfn.COVARIANCE.P(OFFSET(E709,-$C$3+1,0):E709/OFFSET(E708,-$C$3+1,0):E708,OFFSET(D709,-$C$3+1,0):D709/OFFSET(D708,-$C$3+1,0):D708)/_xlfn.VAR.P(OFFSET(D709,-$C$3+1,0):D709/OFFSET(D708,-$C$3+1,0):D708),$C$9),"")</f>
        <v>0.5146736692208097</v>
      </c>
      <c r="I709" s="19">
        <f t="array" aca="1" ref="I709" ca="1">IF(ROW()-ROW($C$14)&gt;=$C$3,_xlfn.VAR.P(OFFSET(E709,-$C$3+1,0):E709/OFFSET(E708,-$C$3+1,0):E708),"")</f>
        <v>1.5244038073404927E-4</v>
      </c>
      <c r="J709" s="19">
        <f t="array" aca="1" ref="J709" ca="1">IF(ROW()-ROW($C$14)&gt;=$C$3,_xlfn.VAR.P(OFFSET(D709,-$C$3+1,0):D709/OFFSET(D708,-$C$3+1,0):D708),"")</f>
        <v>1.5320041644685902E-4</v>
      </c>
      <c r="K709" s="19">
        <f t="shared" ca="1" si="159"/>
        <v>0.5172397240100135</v>
      </c>
      <c r="L709" s="46">
        <f t="array" aca="1" ref="L709" ca="1">IF(ROW()-ROW($C$14)&lt;$C$3,"",IF(L708="",_xlfn.VAR.P(OFFSET(E709,-$C$3+1,0):E709/OFFSET(E708,-$C$3+1,0):E708),$C$4*L708+$C$5*(1-$C$4)*(E709/E708-1)^2+(1-$C$4)*(1-$C$5)*$C$6))</f>
        <v>4.0999999999999999E-4</v>
      </c>
      <c r="M709" s="30">
        <f t="array" aca="1" ref="M709" ca="1">IF(ROW()-ROW($C$14)&gt;=$C$3,_xlfn.VAR.P(OFFSET(D709,-$C$3+1,0):D709/OFFSET(D708,-$C$3+1,0):D708)*H709^2,"")</f>
        <v>4.0581102935093314E-5</v>
      </c>
      <c r="N709" s="17">
        <f t="shared" ca="1" si="162"/>
        <v>3.6941889706490667E-4</v>
      </c>
      <c r="O709" s="18">
        <f t="shared" ca="1" si="163"/>
        <v>4.4713041405744308E-2</v>
      </c>
      <c r="P709" s="18">
        <f t="shared" ca="1" si="156"/>
        <v>-3.1081710599022427E-3</v>
      </c>
      <c r="Q709" s="18">
        <f t="shared" ca="1" si="164"/>
        <v>-5.0037937836639214E-3</v>
      </c>
      <c r="R709" s="39"/>
      <c r="V709" s="29">
        <v>41822</v>
      </c>
      <c r="W709" s="19">
        <f t="shared" ca="1" si="160"/>
        <v>3.6831546611497679E-3</v>
      </c>
      <c r="X709" s="17">
        <f t="shared" si="161"/>
        <v>-3.1081710599022427E-3</v>
      </c>
    </row>
    <row r="710" spans="3:24">
      <c r="C710" s="29">
        <v>41823</v>
      </c>
      <c r="D710" s="19">
        <f ca="1">VLOOKUP(C710,MarketData!$B$7:$C$5000,2)</f>
        <v>1278.5899999999999</v>
      </c>
      <c r="E710" s="17">
        <f>VLOOKUP('Beta-GARCH'!C710,MarketData!$E$7:$F$5000,2)</f>
        <v>121.730003</v>
      </c>
      <c r="F710" s="17">
        <f t="shared" ca="1" si="157"/>
        <v>164.28406229120623</v>
      </c>
      <c r="G710" s="17">
        <f t="shared" si="158"/>
        <v>171.04117805370791</v>
      </c>
      <c r="H710" s="18">
        <f t="array" aca="1" ref="H710" ca="1">IF(ROW()-ROW($C$14)&gt;=$C$3,IF($C$8,_xlfn.COVARIANCE.P(OFFSET(E710,-$C$3+1,0):E710/OFFSET(E709,-$C$3+1,0):E709,OFFSET(D710,-$C$3+1,0):D710/OFFSET(D709,-$C$3+1,0):D709)/_xlfn.VAR.P(OFFSET(D710,-$C$3+1,0):D710/OFFSET(D709,-$C$3+1,0):D709),$C$9),"")</f>
        <v>0.50958178612203042</v>
      </c>
      <c r="I710" s="19">
        <f t="array" aca="1" ref="I710" ca="1">IF(ROW()-ROW($C$14)&gt;=$C$3,_xlfn.VAR.P(OFFSET(E710,-$C$3+1,0):E710/OFFSET(E709,-$C$3+1,0):E709),"")</f>
        <v>1.4987591246329464E-4</v>
      </c>
      <c r="J710" s="19">
        <f t="array" aca="1" ref="J710" ca="1">IF(ROW()-ROW($C$14)&gt;=$C$3,_xlfn.VAR.P(OFFSET(D710,-$C$3+1,0):D710/OFFSET(D709,-$C$3+1,0):D709),"")</f>
        <v>1.5285961803269025E-4</v>
      </c>
      <c r="K710" s="19">
        <f t="shared" ca="1" si="159"/>
        <v>0.51972645839341514</v>
      </c>
      <c r="L710" s="46">
        <f t="array" aca="1" ref="L710" ca="1">IF(ROW()-ROW($C$14)&lt;$C$3,"",IF(L709="",_xlfn.VAR.P(OFFSET(E710,-$C$3+1,0):E710/OFFSET(E709,-$C$3+1,0):E709),$C$4*L709+$C$5*(1-$C$4)*(E710/E709-1)^2+(1-$C$4)*(1-$C$5)*$C$6))</f>
        <v>4.0999999999999999E-4</v>
      </c>
      <c r="M710" s="30">
        <f t="array" aca="1" ref="M710" ca="1">IF(ROW()-ROW($C$14)&gt;=$C$3,_xlfn.VAR.P(OFFSET(D710,-$C$3+1,0):D710/OFFSET(D709,-$C$3+1,0):D709)*H710^2,"")</f>
        <v>3.9693606811969983E-5</v>
      </c>
      <c r="N710" s="17">
        <f t="shared" ca="1" si="162"/>
        <v>3.7030639318803003E-4</v>
      </c>
      <c r="O710" s="18">
        <f t="shared" ca="1" si="163"/>
        <v>4.4766718743706455E-2</v>
      </c>
      <c r="P710" s="18">
        <f t="shared" ca="1" si="156"/>
        <v>-1.2306695412865887E-3</v>
      </c>
      <c r="Q710" s="18">
        <f t="shared" ca="1" si="164"/>
        <v>-3.5933792179903786E-4</v>
      </c>
      <c r="R710" s="39"/>
      <c r="V710" s="29">
        <v>41823</v>
      </c>
      <c r="W710" s="19">
        <f t="shared" ca="1" si="160"/>
        <v>-1.7098955324099663E-3</v>
      </c>
      <c r="X710" s="17">
        <f t="shared" si="161"/>
        <v>-1.2306695412865887E-3</v>
      </c>
    </row>
    <row r="711" spans="3:24">
      <c r="C711" s="29">
        <v>41824</v>
      </c>
      <c r="D711" s="19">
        <f ca="1">VLOOKUP(C711,MarketData!$B$7:$C$5000,2)</f>
        <v>1285.24</v>
      </c>
      <c r="E711" s="17">
        <f>VLOOKUP('Beta-GARCH'!C711,MarketData!$E$7:$F$5000,2)</f>
        <v>121.730003</v>
      </c>
      <c r="F711" s="17">
        <f t="shared" ca="1" si="157"/>
        <v>165.13851056175156</v>
      </c>
      <c r="G711" s="17">
        <f t="shared" si="158"/>
        <v>171.04117805370791</v>
      </c>
      <c r="H711" s="18">
        <f t="array" aca="1" ref="H711" ca="1">IF(ROW()-ROW($C$14)&gt;=$C$3,IF($C$8,_xlfn.COVARIANCE.P(OFFSET(E711,-$C$3+1,0):E711/OFFSET(E710,-$C$3+1,0):E710,OFFSET(D711,-$C$3+1,0):D711/OFFSET(D710,-$C$3+1,0):D710)/_xlfn.VAR.P(OFFSET(D711,-$C$3+1,0):D711/OFFSET(D710,-$C$3+1,0):D710),$C$9),"")</f>
        <v>0.51261312845378537</v>
      </c>
      <c r="I711" s="19">
        <f t="array" aca="1" ref="I711" ca="1">IF(ROW()-ROW($C$14)&gt;=$C$3,_xlfn.VAR.P(OFFSET(E711,-$C$3+1,0):E711/OFFSET(E710,-$C$3+1,0):E710),"")</f>
        <v>1.4971927937932071E-4</v>
      </c>
      <c r="J711" s="19">
        <f t="array" aca="1" ref="J711" ca="1">IF(ROW()-ROW($C$14)&gt;=$C$3,_xlfn.VAR.P(OFFSET(D711,-$C$3+1,0):D711/OFFSET(D710,-$C$3+1,0):D710),"")</f>
        <v>1.5247409553236776E-4</v>
      </c>
      <c r="K711" s="19">
        <f t="shared" ca="1" si="159"/>
        <v>0.52204514637681254</v>
      </c>
      <c r="L711" s="46">
        <f t="array" aca="1" ref="L711" ca="1">IF(ROW()-ROW($C$14)&lt;$C$3,"",IF(L710="",_xlfn.VAR.P(OFFSET(E711,-$C$3+1,0):E711/OFFSET(E710,-$C$3+1,0):E710),$C$4*L710+$C$5*(1-$C$4)*(E711/E710-1)^2+(1-$C$4)*(1-$C$5)*$C$6))</f>
        <v>4.0999999999999999E-4</v>
      </c>
      <c r="M711" s="30">
        <f t="array" aca="1" ref="M711" ca="1">IF(ROW()-ROW($C$14)&gt;=$C$3,_xlfn.VAR.P(OFFSET(D711,-$C$3+1,0):D711/OFFSET(D710,-$C$3+1,0):D710)*H711^2,"")</f>
        <v>4.0065956493680772E-5</v>
      </c>
      <c r="N711" s="17">
        <f t="shared" ca="1" si="162"/>
        <v>3.6993404350631925E-4</v>
      </c>
      <c r="O711" s="18">
        <f t="shared" ca="1" si="163"/>
        <v>4.4744206216104254E-2</v>
      </c>
      <c r="P711" s="18">
        <f t="shared" ca="1" si="156"/>
        <v>0</v>
      </c>
      <c r="Q711" s="18">
        <f t="shared" ca="1" si="164"/>
        <v>-2.6661222942598404E-3</v>
      </c>
      <c r="R711" s="39"/>
      <c r="V711" s="29">
        <v>41824</v>
      </c>
      <c r="W711" s="19">
        <f t="shared" ca="1" si="160"/>
        <v>5.2010417725776303E-3</v>
      </c>
      <c r="X711" s="17">
        <f t="shared" si="161"/>
        <v>0</v>
      </c>
    </row>
    <row r="712" spans="3:24">
      <c r="C712" s="29">
        <v>41827</v>
      </c>
      <c r="D712" s="19">
        <f ca="1">VLOOKUP(C712,MarketData!$B$7:$C$5000,2)</f>
        <v>1279.8699999999999</v>
      </c>
      <c r="E712" s="17">
        <f>VLOOKUP('Beta-GARCH'!C712,MarketData!$E$7:$F$5000,2)</f>
        <v>121.160004</v>
      </c>
      <c r="F712" s="17">
        <f t="shared" ca="1" si="157"/>
        <v>164.44852752222849</v>
      </c>
      <c r="G712" s="17">
        <f t="shared" si="158"/>
        <v>170.24028018098352</v>
      </c>
      <c r="H712" s="18">
        <f t="array" aca="1" ref="H712" ca="1">IF(ROW()-ROW($C$14)&gt;=$C$3,IF($C$8,_xlfn.COVARIANCE.P(OFFSET(E712,-$C$3+1,0):E712/OFFSET(E711,-$C$3+1,0):E711,OFFSET(D712,-$C$3+1,0):D712/OFFSET(D711,-$C$3+1,0):D711)/_xlfn.VAR.P(OFFSET(D712,-$C$3+1,0):D712/OFFSET(D711,-$C$3+1,0):D711),$C$9),"")</f>
        <v>0.51568850949166267</v>
      </c>
      <c r="I712" s="19">
        <f t="array" aca="1" ref="I712" ca="1">IF(ROW()-ROW($C$14)&gt;=$C$3,_xlfn.VAR.P(OFFSET(E712,-$C$3+1,0):E712/OFFSET(E711,-$C$3+1,0):E711),"")</f>
        <v>1.4965308509457798E-4</v>
      </c>
      <c r="J712" s="19">
        <f t="array" aca="1" ref="J712" ca="1">IF(ROW()-ROW($C$14)&gt;=$C$3,_xlfn.VAR.P(OFFSET(D712,-$C$3+1,0):D712/OFFSET(D711,-$C$3+1,0):D711),"")</f>
        <v>1.5221529061682293E-4</v>
      </c>
      <c r="K712" s="19">
        <f t="shared" ca="1" si="159"/>
        <v>0.52451759541356513</v>
      </c>
      <c r="L712" s="46">
        <f t="array" aca="1" ref="L712" ca="1">IF(ROW()-ROW($C$14)&lt;$C$3,"",IF(L711="",_xlfn.VAR.P(OFFSET(E712,-$C$3+1,0):E712/OFFSET(E711,-$C$3+1,0):E711),$C$4*L711+$C$5*(1-$C$4)*(E712/E711-1)^2+(1-$C$4)*(1-$C$5)*$C$6))</f>
        <v>4.0999999999999999E-4</v>
      </c>
      <c r="M712" s="30">
        <f t="array" aca="1" ref="M712" ca="1">IF(ROW()-ROW($C$14)&gt;=$C$3,_xlfn.VAR.P(OFFSET(D712,-$C$3+1,0):D712/OFFSET(D711,-$C$3+1,0):D711)*H712^2,"")</f>
        <v>4.047931833332988E-5</v>
      </c>
      <c r="N712" s="17">
        <f t="shared" ca="1" si="162"/>
        <v>3.6952068166667013E-4</v>
      </c>
      <c r="O712" s="18">
        <f t="shared" ca="1" si="163"/>
        <v>4.4719200789719568E-2</v>
      </c>
      <c r="P712" s="18">
        <f t="shared" ca="1" si="156"/>
        <v>-4.6824857138958453E-3</v>
      </c>
      <c r="Q712" s="18">
        <f t="shared" ca="1" si="164"/>
        <v>-2.5278318780595174E-3</v>
      </c>
      <c r="R712" s="39"/>
      <c r="V712" s="29">
        <v>41827</v>
      </c>
      <c r="W712" s="19">
        <f t="shared" ca="1" si="160"/>
        <v>-4.1782079611590861E-3</v>
      </c>
      <c r="X712" s="17">
        <f t="shared" si="161"/>
        <v>-4.6824857138958453E-3</v>
      </c>
    </row>
    <row r="713" spans="3:24">
      <c r="C713" s="29">
        <v>41828</v>
      </c>
      <c r="D713" s="19">
        <f ca="1">VLOOKUP(C713,MarketData!$B$7:$C$5000,2)</f>
        <v>1275.7</v>
      </c>
      <c r="E713" s="17">
        <f>VLOOKUP('Beta-GARCH'!C713,MarketData!$E$7:$F$5000,2)</f>
        <v>120.300003</v>
      </c>
      <c r="F713" s="17">
        <f t="shared" ca="1" si="157"/>
        <v>163.91273063678881</v>
      </c>
      <c r="G713" s="17">
        <f t="shared" si="158"/>
        <v>169.03190442691931</v>
      </c>
      <c r="H713" s="18">
        <f t="array" aca="1" ref="H713" ca="1">IF(ROW()-ROW($C$14)&gt;=$C$3,IF($C$8,_xlfn.COVARIANCE.P(OFFSET(E713,-$C$3+1,0):E713/OFFSET(E712,-$C$3+1,0):E712,OFFSET(D713,-$C$3+1,0):D713/OFFSET(D712,-$C$3+1,0):D712)/_xlfn.VAR.P(OFFSET(D713,-$C$3+1,0):D713/OFFSET(D712,-$C$3+1,0):D712),$C$9),"")</f>
        <v>0.5039456655928708</v>
      </c>
      <c r="I713" s="19">
        <f t="array" aca="1" ref="I713" ca="1">IF(ROW()-ROW($C$14)&gt;=$C$3,_xlfn.VAR.P(OFFSET(E713,-$C$3+1,0):E713/OFFSET(E712,-$C$3+1,0):E712),"")</f>
        <v>1.4602823778419325E-4</v>
      </c>
      <c r="J713" s="19">
        <f t="array" aca="1" ref="J713" ca="1">IF(ROW()-ROW($C$14)&gt;=$C$3,_xlfn.VAR.P(OFFSET(D713,-$C$3+1,0):D713/OFFSET(D712,-$C$3+1,0):D712),"")</f>
        <v>1.4940544226045598E-4</v>
      </c>
      <c r="K713" s="19">
        <f t="shared" ca="1" si="159"/>
        <v>0.51560044951314676</v>
      </c>
      <c r="L713" s="46">
        <f t="array" aca="1" ref="L713" ca="1">IF(ROW()-ROW($C$14)&lt;$C$3,"",IF(L712="",_xlfn.VAR.P(OFFSET(E713,-$C$3+1,0):E713/OFFSET(E712,-$C$3+1,0):E712),$C$4*L712+$C$5*(1-$C$4)*(E713/E712-1)^2+(1-$C$4)*(1-$C$5)*$C$6))</f>
        <v>4.0999999999999999E-4</v>
      </c>
      <c r="M713" s="30">
        <f t="array" aca="1" ref="M713" ca="1">IF(ROW()-ROW($C$14)&gt;=$C$3,_xlfn.VAR.P(OFFSET(D713,-$C$3+1,0):D713/OFFSET(D712,-$C$3+1,0):D712)*H713^2,"")</f>
        <v>3.7943190463334766E-5</v>
      </c>
      <c r="N713" s="17">
        <f t="shared" ca="1" si="162"/>
        <v>3.7205680953666525E-4</v>
      </c>
      <c r="O713" s="18">
        <f t="shared" ca="1" si="163"/>
        <v>4.4872398816726118E-2</v>
      </c>
      <c r="P713" s="18">
        <f t="shared" ca="1" si="156"/>
        <v>-7.0980601816420519E-3</v>
      </c>
      <c r="Q713" s="18">
        <f t="shared" ca="1" si="164"/>
        <v>-5.4561329347168151E-3</v>
      </c>
      <c r="R713" s="39"/>
      <c r="V713" s="29">
        <v>41828</v>
      </c>
      <c r="W713" s="19">
        <f t="shared" ca="1" si="160"/>
        <v>-3.2581434051894842E-3</v>
      </c>
      <c r="X713" s="17">
        <f t="shared" si="161"/>
        <v>-7.0980601816420519E-3</v>
      </c>
    </row>
    <row r="714" spans="3:24">
      <c r="C714" s="29">
        <v>41829</v>
      </c>
      <c r="D714" s="19">
        <f ca="1">VLOOKUP(C714,MarketData!$B$7:$C$5000,2)</f>
        <v>1270.82</v>
      </c>
      <c r="E714" s="17">
        <f>VLOOKUP('Beta-GARCH'!C714,MarketData!$E$7:$F$5000,2)</f>
        <v>120.040001</v>
      </c>
      <c r="F714" s="17">
        <f t="shared" ca="1" si="157"/>
        <v>163.28570694351646</v>
      </c>
      <c r="G714" s="17">
        <f t="shared" si="158"/>
        <v>168.66657913914847</v>
      </c>
      <c r="H714" s="18">
        <f t="array" aca="1" ref="H714" ca="1">IF(ROW()-ROW($C$14)&gt;=$C$3,IF($C$8,_xlfn.COVARIANCE.P(OFFSET(E714,-$C$3+1,0):E714/OFFSET(E713,-$C$3+1,0):E713,OFFSET(D714,-$C$3+1,0):D714/OFFSET(D713,-$C$3+1,0):D713)/_xlfn.VAR.P(OFFSET(D714,-$C$3+1,0):D714/OFFSET(D713,-$C$3+1,0):D713),$C$9),"")</f>
        <v>0.52495943288550118</v>
      </c>
      <c r="I714" s="19">
        <f t="array" aca="1" ref="I714" ca="1">IF(ROW()-ROW($C$14)&gt;=$C$3,_xlfn.VAR.P(OFFSET(E714,-$C$3+1,0):E714/OFFSET(E713,-$C$3+1,0):E713),"")</f>
        <v>1.4573240540435961E-4</v>
      </c>
      <c r="J714" s="19">
        <f t="array" aca="1" ref="J714" ca="1">IF(ROW()-ROW($C$14)&gt;=$C$3,_xlfn.VAR.P(OFFSET(D714,-$C$3+1,0):D714/OFFSET(D713,-$C$3+1,0):D713),"")</f>
        <v>1.4560415091409057E-4</v>
      </c>
      <c r="K714" s="19">
        <f t="shared" ca="1" si="159"/>
        <v>0.52449743265782467</v>
      </c>
      <c r="L714" s="46">
        <f t="array" aca="1" ref="L714" ca="1">IF(ROW()-ROW($C$14)&lt;$C$3,"",IF(L713="",_xlfn.VAR.P(OFFSET(E714,-$C$3+1,0):E714/OFFSET(E713,-$C$3+1,0):E713),$C$4*L713+$C$5*(1-$C$4)*(E714/E713-1)^2+(1-$C$4)*(1-$C$5)*$C$6))</f>
        <v>4.0999999999999999E-4</v>
      </c>
      <c r="M714" s="30">
        <f t="array" aca="1" ref="M714" ca="1">IF(ROW()-ROW($C$14)&gt;=$C$3,_xlfn.VAR.P(OFFSET(D714,-$C$3+1,0):D714/OFFSET(D713,-$C$3+1,0):D713)*H714^2,"")</f>
        <v>4.0125942258040906E-5</v>
      </c>
      <c r="N714" s="17">
        <f t="shared" ca="1" si="162"/>
        <v>3.6987405774195907E-4</v>
      </c>
      <c r="O714" s="18">
        <f t="shared" ca="1" si="163"/>
        <v>4.47405783745045E-2</v>
      </c>
      <c r="P714" s="18">
        <f t="shared" ca="1" si="156"/>
        <v>-2.1612800791035447E-3</v>
      </c>
      <c r="Q714" s="18">
        <f t="shared" ca="1" si="164"/>
        <v>-1.5312609895043764E-4</v>
      </c>
      <c r="R714" s="39"/>
      <c r="V714" s="29">
        <v>41829</v>
      </c>
      <c r="W714" s="19">
        <f t="shared" ca="1" si="160"/>
        <v>-3.8253507878028836E-3</v>
      </c>
      <c r="X714" s="17">
        <f t="shared" si="161"/>
        <v>-2.1612800791035447E-3</v>
      </c>
    </row>
    <row r="715" spans="3:24">
      <c r="C715" s="29">
        <v>41830</v>
      </c>
      <c r="D715" s="19">
        <f ca="1">VLOOKUP(C715,MarketData!$B$7:$C$5000,2)</f>
        <v>1259.25</v>
      </c>
      <c r="E715" s="17">
        <f>VLOOKUP('Beta-GARCH'!C715,MarketData!$E$7:$F$5000,2)</f>
        <v>118.050003</v>
      </c>
      <c r="F715" s="17">
        <f t="shared" ca="1" si="157"/>
        <v>161.79909544122938</v>
      </c>
      <c r="G715" s="17">
        <f t="shared" si="158"/>
        <v>165.87045990924486</v>
      </c>
      <c r="H715" s="18">
        <f t="array" aca="1" ref="H715" ca="1">IF(ROW()-ROW($C$14)&gt;=$C$3,IF($C$8,_xlfn.COVARIANCE.P(OFFSET(E715,-$C$3+1,0):E715/OFFSET(E714,-$C$3+1,0):E714,OFFSET(D715,-$C$3+1,0):D715/OFFSET(D714,-$C$3+1,0):D714)/_xlfn.VAR.P(OFFSET(D715,-$C$3+1,0):D715/OFFSET(D714,-$C$3+1,0):D714),$C$9),"")</f>
        <v>0.52324866728232466</v>
      </c>
      <c r="I715" s="19">
        <f t="array" aca="1" ref="I715" ca="1">IF(ROW()-ROW($C$14)&gt;=$C$3,_xlfn.VAR.P(OFFSET(E715,-$C$3+1,0):E715/OFFSET(E714,-$C$3+1,0):E714),"")</f>
        <v>1.4529927635628057E-4</v>
      </c>
      <c r="J715" s="19">
        <f t="array" aca="1" ref="J715" ca="1">IF(ROW()-ROW($C$14)&gt;=$C$3,_xlfn.VAR.P(OFFSET(D715,-$C$3+1,0):D715/OFFSET(D714,-$C$3+1,0):D714),"")</f>
        <v>1.451466256044968E-4</v>
      </c>
      <c r="K715" s="19">
        <f t="shared" ca="1" si="159"/>
        <v>0.52269894463790734</v>
      </c>
      <c r="L715" s="46">
        <f t="array" aca="1" ref="L715" ca="1">IF(ROW()-ROW($C$14)&lt;$C$3,"",IF(L714="",_xlfn.VAR.P(OFFSET(E715,-$C$3+1,0):E715/OFFSET(E714,-$C$3+1,0):E714),$C$4*L714+$C$5*(1-$C$4)*(E715/E714-1)^2+(1-$C$4)*(1-$C$5)*$C$6))</f>
        <v>4.0999999999999999E-4</v>
      </c>
      <c r="M715" s="30">
        <f t="array" aca="1" ref="M715" ca="1">IF(ROW()-ROW($C$14)&gt;=$C$3,_xlfn.VAR.P(OFFSET(D715,-$C$3+1,0):D715/OFFSET(D714,-$C$3+1,0):D714)*H715^2,"")</f>
        <v>3.9739573835080907E-5</v>
      </c>
      <c r="N715" s="17">
        <f t="shared" ca="1" si="162"/>
        <v>3.7026042616491908E-4</v>
      </c>
      <c r="O715" s="18">
        <f t="shared" ca="1" si="163"/>
        <v>4.4763940157248577E-2</v>
      </c>
      <c r="P715" s="18">
        <f t="shared" ca="1" si="156"/>
        <v>-1.6577790598318987E-2</v>
      </c>
      <c r="Q715" s="18">
        <f t="shared" ca="1" si="164"/>
        <v>-1.1813947504524063E-2</v>
      </c>
      <c r="R715" s="39"/>
      <c r="V715" s="29">
        <v>41830</v>
      </c>
      <c r="W715" s="19">
        <f t="shared" ca="1" si="160"/>
        <v>-9.1043578162131045E-3</v>
      </c>
      <c r="X715" s="17">
        <f t="shared" si="161"/>
        <v>-1.6577790598318987E-2</v>
      </c>
    </row>
    <row r="716" spans="3:24">
      <c r="C716" s="29">
        <v>41831</v>
      </c>
      <c r="D716" s="19">
        <f ca="1">VLOOKUP(C716,MarketData!$B$7:$C$5000,2)</f>
        <v>1255.19</v>
      </c>
      <c r="E716" s="17">
        <f>VLOOKUP('Beta-GARCH'!C716,MarketData!$E$7:$F$5000,2)</f>
        <v>118.519997</v>
      </c>
      <c r="F716" s="17">
        <f t="shared" ca="1" si="157"/>
        <v>161.27743228658068</v>
      </c>
      <c r="G716" s="17">
        <f t="shared" si="158"/>
        <v>166.53084211130704</v>
      </c>
      <c r="H716" s="18">
        <f t="array" aca="1" ref="H716" ca="1">IF(ROW()-ROW($C$14)&gt;=$C$3,IF($C$8,_xlfn.COVARIANCE.P(OFFSET(E716,-$C$3+1,0):E716/OFFSET(E715,-$C$3+1,0):E715,OFFSET(D716,-$C$3+1,0):D716/OFFSET(D715,-$C$3+1,0):D715)/_xlfn.VAR.P(OFFSET(D716,-$C$3+1,0):D716/OFFSET(D715,-$C$3+1,0):D715),$C$9),"")</f>
        <v>0.52142176930460893</v>
      </c>
      <c r="I716" s="19">
        <f t="array" aca="1" ref="I716" ca="1">IF(ROW()-ROW($C$14)&gt;=$C$3,_xlfn.VAR.P(OFFSET(E716,-$C$3+1,0):E716/OFFSET(E715,-$C$3+1,0):E715),"")</f>
        <v>1.4480426390043276E-4</v>
      </c>
      <c r="J716" s="19">
        <f t="array" aca="1" ref="J716" ca="1">IF(ROW()-ROW($C$14)&gt;=$C$3,_xlfn.VAR.P(OFFSET(D716,-$C$3+1,0):D716/OFFSET(D715,-$C$3+1,0):D715),"")</f>
        <v>1.4391500627177557E-4</v>
      </c>
      <c r="K716" s="19">
        <f t="shared" ca="1" si="159"/>
        <v>0.51821966548796394</v>
      </c>
      <c r="L716" s="46">
        <f t="array" aca="1" ref="L716" ca="1">IF(ROW()-ROW($C$14)&lt;$C$3,"",IF(L715="",_xlfn.VAR.P(OFFSET(E716,-$C$3+1,0):E716/OFFSET(E715,-$C$3+1,0):E715),$C$4*L715+$C$5*(1-$C$4)*(E716/E715-1)^2+(1-$C$4)*(1-$C$5)*$C$6))</f>
        <v>4.0999999999999999E-4</v>
      </c>
      <c r="M716" s="30">
        <f t="array" aca="1" ref="M716" ca="1">IF(ROW()-ROW($C$14)&gt;=$C$3,_xlfn.VAR.P(OFFSET(D716,-$C$3+1,0):D716/OFFSET(D715,-$C$3+1,0):D715)*H716^2,"")</f>
        <v>3.9127707105630417E-5</v>
      </c>
      <c r="N716" s="17">
        <f t="shared" ca="1" si="162"/>
        <v>3.7087229289436957E-4</v>
      </c>
      <c r="O716" s="18">
        <f t="shared" ca="1" si="163"/>
        <v>4.4800911782545152E-2</v>
      </c>
      <c r="P716" s="18">
        <f t="shared" ca="1" si="156"/>
        <v>3.9813129017878257E-3</v>
      </c>
      <c r="Q716" s="18">
        <f t="shared" ca="1" si="164"/>
        <v>5.6624503910685086E-3</v>
      </c>
      <c r="R716" s="39"/>
      <c r="V716" s="29">
        <v>41831</v>
      </c>
      <c r="W716" s="19">
        <f t="shared" ca="1" si="160"/>
        <v>-3.2241413539805253E-3</v>
      </c>
      <c r="X716" s="17">
        <f t="shared" si="161"/>
        <v>3.9813129017878257E-3</v>
      </c>
    </row>
    <row r="717" spans="3:24">
      <c r="C717" s="29">
        <v>41834</v>
      </c>
      <c r="D717" s="19">
        <f ca="1">VLOOKUP(C717,MarketData!$B$7:$C$5000,2)</f>
        <v>1265.46</v>
      </c>
      <c r="E717" s="17">
        <f>VLOOKUP('Beta-GARCH'!C717,MarketData!$E$7:$F$5000,2)</f>
        <v>119</v>
      </c>
      <c r="F717" s="17">
        <f t="shared" ca="1" si="157"/>
        <v>162.59700878861079</v>
      </c>
      <c r="G717" s="17">
        <f t="shared" si="158"/>
        <v>167.20528782367029</v>
      </c>
      <c r="H717" s="18">
        <f t="array" aca="1" ref="H717" ca="1">IF(ROW()-ROW($C$14)&gt;=$C$3,IF($C$8,_xlfn.COVARIANCE.P(OFFSET(E717,-$C$3+1,0):E717/OFFSET(E716,-$C$3+1,0):E716,OFFSET(D717,-$C$3+1,0):D717/OFFSET(D716,-$C$3+1,0):D716)/_xlfn.VAR.P(OFFSET(D717,-$C$3+1,0):D717/OFFSET(D716,-$C$3+1,0):D716),$C$9),"")</f>
        <v>0.52144644823210118</v>
      </c>
      <c r="I717" s="19">
        <f t="array" aca="1" ref="I717" ca="1">IF(ROW()-ROW($C$14)&gt;=$C$3,_xlfn.VAR.P(OFFSET(E717,-$C$3+1,0):E717/OFFSET(E716,-$C$3+1,0):E716),"")</f>
        <v>1.4487204269047428E-4</v>
      </c>
      <c r="J717" s="19">
        <f t="array" aca="1" ref="J717" ca="1">IF(ROW()-ROW($C$14)&gt;=$C$3,_xlfn.VAR.P(OFFSET(D717,-$C$3+1,0):D717/OFFSET(D716,-$C$3+1,0):D716),"")</f>
        <v>1.4415098938613623E-4</v>
      </c>
      <c r="K717" s="19">
        <f t="shared" ca="1" si="159"/>
        <v>0.5188511187430539</v>
      </c>
      <c r="L717" s="46">
        <f t="array" aca="1" ref="L717" ca="1">IF(ROW()-ROW($C$14)&lt;$C$3,"",IF(L716="",_xlfn.VAR.P(OFFSET(E717,-$C$3+1,0):E717/OFFSET(E716,-$C$3+1,0):E716),$C$4*L716+$C$5*(1-$C$4)*(E717/E716-1)^2+(1-$C$4)*(1-$C$5)*$C$6))</f>
        <v>4.0999999999999999E-4</v>
      </c>
      <c r="M717" s="30">
        <f t="array" aca="1" ref="M717" ca="1">IF(ROW()-ROW($C$14)&gt;=$C$3,_xlfn.VAR.P(OFFSET(D717,-$C$3+1,0):D717/OFFSET(D716,-$C$3+1,0):D716)*H717^2,"")</f>
        <v>3.919557634601475E-5</v>
      </c>
      <c r="N717" s="17">
        <f t="shared" ca="1" si="162"/>
        <v>3.7080442365398523E-4</v>
      </c>
      <c r="O717" s="18">
        <f t="shared" ca="1" si="163"/>
        <v>4.479681233506818E-2</v>
      </c>
      <c r="P717" s="18">
        <f t="shared" ca="1" si="156"/>
        <v>4.0499747903299799E-3</v>
      </c>
      <c r="Q717" s="18">
        <f t="shared" ca="1" si="164"/>
        <v>-2.165147637165658E-4</v>
      </c>
      <c r="R717" s="39"/>
      <c r="V717" s="29">
        <v>41834</v>
      </c>
      <c r="W717" s="19">
        <f t="shared" ca="1" si="160"/>
        <v>8.1820282188354021E-3</v>
      </c>
      <c r="X717" s="17">
        <f t="shared" si="161"/>
        <v>4.0499747903299799E-3</v>
      </c>
    </row>
    <row r="718" spans="3:24">
      <c r="C718" s="29">
        <v>41835</v>
      </c>
      <c r="D718" s="19">
        <f ca="1">VLOOKUP(C718,MarketData!$B$7:$C$5000,2)</f>
        <v>1273.68</v>
      </c>
      <c r="E718" s="17">
        <f>VLOOKUP('Beta-GARCH'!C718,MarketData!$E$7:$F$5000,2)</f>
        <v>118.709999</v>
      </c>
      <c r="F718" s="17">
        <f t="shared" ca="1" si="157"/>
        <v>163.65318394408183</v>
      </c>
      <c r="G718" s="17">
        <f t="shared" si="158"/>
        <v>166.79781134741691</v>
      </c>
      <c r="H718" s="18">
        <f t="array" aca="1" ref="H718" ca="1">IF(ROW()-ROW($C$14)&gt;=$C$3,IF($C$8,_xlfn.COVARIANCE.P(OFFSET(E718,-$C$3+1,0):E718/OFFSET(E717,-$C$3+1,0):E717,OFFSET(D718,-$C$3+1,0):D718/OFFSET(D717,-$C$3+1,0):D717)/_xlfn.VAR.P(OFFSET(D718,-$C$3+1,0):D718/OFFSET(D717,-$C$3+1,0):D717),$C$9),"")</f>
        <v>0.52066212507416332</v>
      </c>
      <c r="I718" s="19">
        <f t="array" aca="1" ref="I718" ca="1">IF(ROW()-ROW($C$14)&gt;=$C$3,_xlfn.VAR.P(OFFSET(E718,-$C$3+1,0):E718/OFFSET(E717,-$C$3+1,0):E717),"")</f>
        <v>1.4489343145554322E-4</v>
      </c>
      <c r="J718" s="19">
        <f t="array" aca="1" ref="J718" ca="1">IF(ROW()-ROW($C$14)&gt;=$C$3,_xlfn.VAR.P(OFFSET(D718,-$C$3+1,0):D718/OFFSET(D717,-$C$3+1,0):D717),"")</f>
        <v>1.4426255390842608E-4</v>
      </c>
      <c r="K718" s="19">
        <f t="shared" ca="1" si="159"/>
        <v>0.51839512069001792</v>
      </c>
      <c r="L718" s="46">
        <f t="array" aca="1" ref="L718" ca="1">IF(ROW()-ROW($C$14)&lt;$C$3,"",IF(L717="",_xlfn.VAR.P(OFFSET(E718,-$C$3+1,0):E718/OFFSET(E717,-$C$3+1,0):E717),$C$4*L717+$C$5*(1-$C$4)*(E718/E717-1)^2+(1-$C$4)*(1-$C$5)*$C$6))</f>
        <v>4.0999999999999999E-4</v>
      </c>
      <c r="M718" s="30">
        <f t="array" aca="1" ref="M718" ca="1">IF(ROW()-ROW($C$14)&gt;=$C$3,_xlfn.VAR.P(OFFSET(D718,-$C$3+1,0):D718/OFFSET(D717,-$C$3+1,0):D717)*H718^2,"")</f>
        <v>3.9107998471302793E-5</v>
      </c>
      <c r="N718" s="17">
        <f t="shared" ca="1" si="162"/>
        <v>3.708920015286972E-4</v>
      </c>
      <c r="O718" s="18">
        <f t="shared" ca="1" si="163"/>
        <v>4.4802102155989891E-2</v>
      </c>
      <c r="P718" s="18">
        <f t="shared" ca="1" si="156"/>
        <v>-2.4369831932773423E-3</v>
      </c>
      <c r="Q718" s="18">
        <f t="shared" ca="1" si="164"/>
        <v>-5.8190281951814617E-3</v>
      </c>
      <c r="R718" s="39"/>
      <c r="V718" s="29">
        <v>41835</v>
      </c>
      <c r="W718" s="19">
        <f t="shared" ca="1" si="160"/>
        <v>6.4956616566307357E-3</v>
      </c>
      <c r="X718" s="17">
        <f t="shared" si="161"/>
        <v>-2.4369831932773423E-3</v>
      </c>
    </row>
    <row r="719" spans="3:24">
      <c r="C719" s="29">
        <v>41836</v>
      </c>
      <c r="D719" s="19">
        <f ca="1">VLOOKUP(C719,MarketData!$B$7:$C$5000,2)</f>
        <v>1273.5899999999999</v>
      </c>
      <c r="E719" s="17">
        <f>VLOOKUP('Beta-GARCH'!C719,MarketData!$E$7:$F$5000,2)</f>
        <v>119.150002</v>
      </c>
      <c r="F719" s="17">
        <f t="shared" ca="1" si="157"/>
        <v>163.64161998252555</v>
      </c>
      <c r="G719" s="17">
        <f t="shared" si="158"/>
        <v>167.41605360168816</v>
      </c>
      <c r="H719" s="18">
        <f t="array" aca="1" ref="H719" ca="1">IF(ROW()-ROW($C$14)&gt;=$C$3,IF($C$8,_xlfn.COVARIANCE.P(OFFSET(E719,-$C$3+1,0):E719/OFFSET(E718,-$C$3+1,0):E718,OFFSET(D719,-$C$3+1,0):D719/OFFSET(D718,-$C$3+1,0):D718)/_xlfn.VAR.P(OFFSET(D719,-$C$3+1,0):D719/OFFSET(D718,-$C$3+1,0):D718),$C$9),"")</f>
        <v>0.52127370546906016</v>
      </c>
      <c r="I719" s="19">
        <f t="array" aca="1" ref="I719" ca="1">IF(ROW()-ROW($C$14)&gt;=$C$3,_xlfn.VAR.P(OFFSET(E719,-$C$3+1,0):E719/OFFSET(E718,-$C$3+1,0):E718),"")</f>
        <v>1.4480174429001754E-4</v>
      </c>
      <c r="J719" s="19">
        <f t="array" aca="1" ref="J719" ca="1">IF(ROW()-ROW($C$14)&gt;=$C$3,_xlfn.VAR.P(OFFSET(D719,-$C$3+1,0):D719/OFFSET(D718,-$C$3+1,0):D718),"")</f>
        <v>1.4338380442503726E-4</v>
      </c>
      <c r="K719" s="19">
        <f t="shared" ca="1" si="159"/>
        <v>0.51616924508307072</v>
      </c>
      <c r="L719" s="46">
        <f t="array" aca="1" ref="L719" ca="1">IF(ROW()-ROW($C$14)&lt;$C$3,"",IF(L718="",_xlfn.VAR.P(OFFSET(E719,-$C$3+1,0):E719/OFFSET(E718,-$C$3+1,0):E718),$C$4*L718+$C$5*(1-$C$4)*(E719/E718-1)^2+(1-$C$4)*(1-$C$5)*$C$6))</f>
        <v>4.0999999999999999E-4</v>
      </c>
      <c r="M719" s="30">
        <f t="array" aca="1" ref="M719" ca="1">IF(ROW()-ROW($C$14)&gt;=$C$3,_xlfn.VAR.P(OFFSET(D719,-$C$3+1,0):D719/OFFSET(D718,-$C$3+1,0):D718)*H719^2,"")</f>
        <v>3.8961147217055415E-5</v>
      </c>
      <c r="N719" s="17">
        <f t="shared" ca="1" si="162"/>
        <v>3.710388527829446E-4</v>
      </c>
      <c r="O719" s="18">
        <f t="shared" ca="1" si="163"/>
        <v>4.4810970766998665E-2</v>
      </c>
      <c r="P719" s="18">
        <f t="shared" ref="P719:P782" ca="1" si="165">IF(ROW()-ROW($C$14)&gt;=$C$3,$C$7*(E719/E718-1),"")</f>
        <v>3.7065369699817996E-3</v>
      </c>
      <c r="Q719" s="18">
        <f t="shared" ca="1" si="164"/>
        <v>3.7433708949019492E-3</v>
      </c>
      <c r="R719" s="39"/>
      <c r="V719" s="29">
        <v>41836</v>
      </c>
      <c r="W719" s="19">
        <f t="shared" ca="1" si="160"/>
        <v>-7.0661390616288955E-5</v>
      </c>
      <c r="X719" s="17">
        <f t="shared" si="161"/>
        <v>3.7065369699817996E-3</v>
      </c>
    </row>
    <row r="720" spans="3:24">
      <c r="C720" s="29">
        <v>41837</v>
      </c>
      <c r="D720" s="19">
        <f>VLOOKUP(C720,MarketData!$B$7:$C$5000,2)</f>
        <v>1273.3800000000001</v>
      </c>
      <c r="E720" s="17">
        <f>VLOOKUP('Beta-GARCH'!C720,MarketData!$E$7:$F$5000,2)</f>
        <v>118.379997</v>
      </c>
      <c r="F720" s="17">
        <f t="shared" ref="F720:F783" ca="1" si="166">F719*D720/D719</f>
        <v>163.61463740556098</v>
      </c>
      <c r="G720" s="17">
        <f t="shared" ref="G720:G783" si="167">G719*E720/E719</f>
        <v>166.3341300079851</v>
      </c>
      <c r="H720" s="18">
        <f t="array" aca="1" ref="H720" ca="1">IF(ROW()-ROW($C$14)&gt;=$C$3,IF($C$8,_xlfn.COVARIANCE.P(OFFSET(E720,-$C$3+1,0):E720/OFFSET(E719,-$C$3+1,0):E719,OFFSET(D720,-$C$3+1,0):D720/OFFSET(D719,-$C$3+1,0):D719)/_xlfn.VAR.P(OFFSET(D720,-$C$3+1,0):D720/OFFSET(D719,-$C$3+1,0):D719),$C$9),"")</f>
        <v>0.5230543365121183</v>
      </c>
      <c r="I720" s="19">
        <f t="array" aca="1" ref="I720" ca="1">IF(ROW()-ROW($C$14)&gt;=$C$3,_xlfn.VAR.P(OFFSET(E720,-$C$3+1,0):E720/OFFSET(E719,-$C$3+1,0):E719),"")</f>
        <v>1.4492913475139116E-4</v>
      </c>
      <c r="J720" s="19">
        <f t="array" aca="1" ref="J720" ca="1">IF(ROW()-ROW($C$14)&gt;=$C$3,_xlfn.VAR.P(OFFSET(D720,-$C$3+1,0):D720/OFFSET(D719,-$C$3+1,0):D719),"")</f>
        <v>1.4262551876689111E-4</v>
      </c>
      <c r="K720" s="19">
        <f t="shared" ref="K720:K783" ca="1" si="168">H720/I720*J720</f>
        <v>0.51474050553245865</v>
      </c>
      <c r="L720" s="46">
        <f t="array" aca="1" ref="L720" ca="1">IF(ROW()-ROW($C$14)&lt;$C$3,"",IF(L719="",_xlfn.VAR.P(OFFSET(E720,-$C$3+1,0):E720/OFFSET(E719,-$C$3+1,0):E719),$C$4*L719+$C$5*(1-$C$4)*(E720/E719-1)^2+(1-$C$4)*(1-$C$5)*$C$6))</f>
        <v>4.0999999999999999E-4</v>
      </c>
      <c r="M720" s="30">
        <f t="array" aca="1" ref="M720" ca="1">IF(ROW()-ROW($C$14)&gt;=$C$3,_xlfn.VAR.P(OFFSET(D720,-$C$3+1,0):D720/OFFSET(D719,-$C$3+1,0):D719)*H720^2,"")</f>
        <v>3.9020322206681992E-5</v>
      </c>
      <c r="N720" s="17">
        <f t="shared" ca="1" si="162"/>
        <v>3.7097967779331801E-4</v>
      </c>
      <c r="O720" s="18">
        <f t="shared" ca="1" si="163"/>
        <v>4.4807397294241394E-2</v>
      </c>
      <c r="P720" s="18">
        <f t="shared" ca="1" si="165"/>
        <v>-6.4624841550569023E-3</v>
      </c>
      <c r="Q720" s="18">
        <f t="shared" ca="1" si="164"/>
        <v>-6.3762386516630059E-3</v>
      </c>
      <c r="R720" s="39"/>
      <c r="V720" s="29">
        <v>41837</v>
      </c>
      <c r="W720" s="19">
        <f t="shared" ref="W720:W783" ca="1" si="169">D720/D719-1</f>
        <v>-1.6488822933580227E-4</v>
      </c>
      <c r="X720" s="17">
        <f t="shared" ref="X720:X783" si="170">E720/E719-1</f>
        <v>-6.4624841550569023E-3</v>
      </c>
    </row>
    <row r="721" spans="3:24">
      <c r="C721" s="29">
        <v>41838</v>
      </c>
      <c r="D721" s="19">
        <f>VLOOKUP(C721,MarketData!$B$7:$C$5000,2)</f>
        <v>1263.29</v>
      </c>
      <c r="E721" s="17">
        <f>VLOOKUP('Beta-GARCH'!C721,MarketData!$E$7:$F$5000,2)</f>
        <v>118.900002</v>
      </c>
      <c r="F721" s="17">
        <f t="shared" ca="1" si="166"/>
        <v>162.31818882664334</v>
      </c>
      <c r="G721" s="17">
        <f t="shared" si="167"/>
        <v>167.06478198861322</v>
      </c>
      <c r="H721" s="18">
        <f t="array" aca="1" ref="H721" ca="1">IF(ROW()-ROW($C$14)&gt;=$C$3,IF($C$8,_xlfn.COVARIANCE.P(OFFSET(E721,-$C$3+1,0):E721/OFFSET(E720,-$C$3+1,0):E720,OFFSET(D721,-$C$3+1,0):D721/OFFSET(D720,-$C$3+1,0):D720)/_xlfn.VAR.P(OFFSET(D721,-$C$3+1,0):D721/OFFSET(D720,-$C$3+1,0):D720),$C$9),"")</f>
        <v>0.52105460030838757</v>
      </c>
      <c r="I721" s="19">
        <f t="array" aca="1" ref="I721" ca="1">IF(ROW()-ROW($C$14)&gt;=$C$3,_xlfn.VAR.P(OFFSET(E721,-$C$3+1,0):E721/OFFSET(E720,-$C$3+1,0):E720),"")</f>
        <v>1.4456853272440531E-4</v>
      </c>
      <c r="J721" s="19">
        <f t="array" aca="1" ref="J721" ca="1">IF(ROW()-ROW($C$14)&gt;=$C$3,_xlfn.VAR.P(OFFSET(D721,-$C$3+1,0):D721/OFFSET(D720,-$C$3+1,0):D720),"")</f>
        <v>1.4124681914269382E-4</v>
      </c>
      <c r="K721" s="19">
        <f t="shared" ca="1" si="168"/>
        <v>0.50908246425608994</v>
      </c>
      <c r="L721" s="46">
        <f t="array" aca="1" ref="L721" ca="1">IF(ROW()-ROW($C$14)&lt;$C$3,"",IF(L720="",_xlfn.VAR.P(OFFSET(E721,-$C$3+1,0):E721/OFFSET(E720,-$C$3+1,0):E720),$C$4*L720+$C$5*(1-$C$4)*(E721/E720-1)^2+(1-$C$4)*(1-$C$5)*$C$6))</f>
        <v>4.0999999999999999E-4</v>
      </c>
      <c r="M721" s="30">
        <f t="array" aca="1" ref="M721" ca="1">IF(ROW()-ROW($C$14)&gt;=$C$3,_xlfn.VAR.P(OFFSET(D721,-$C$3+1,0):D721/OFFSET(D720,-$C$3+1,0):D720)*H721^2,"")</f>
        <v>3.8348214284915156E-5</v>
      </c>
      <c r="N721" s="17">
        <f t="shared" ca="1" si="162"/>
        <v>3.7165178571508481E-4</v>
      </c>
      <c r="O721" s="18">
        <f t="shared" ca="1" si="163"/>
        <v>4.4847967951768652E-2</v>
      </c>
      <c r="P721" s="18">
        <f t="shared" ca="1" si="165"/>
        <v>4.3926762390440466E-3</v>
      </c>
      <c r="Q721" s="18">
        <f t="shared" ca="1" si="164"/>
        <v>8.5214052257657717E-3</v>
      </c>
      <c r="R721" s="39"/>
      <c r="V721" s="29">
        <v>41838</v>
      </c>
      <c r="W721" s="19">
        <f t="shared" ca="1" si="169"/>
        <v>-7.9237933688295348E-3</v>
      </c>
      <c r="X721" s="17">
        <f t="shared" si="170"/>
        <v>4.3926762390440466E-3</v>
      </c>
    </row>
    <row r="722" spans="3:24">
      <c r="C722" s="29">
        <v>41842</v>
      </c>
      <c r="D722" s="19">
        <f ca="1">VLOOKUP(C722,MarketData!$B$7:$C$5000,2)</f>
        <v>1273.27</v>
      </c>
      <c r="E722" s="17">
        <f>VLOOKUP('Beta-GARCH'!C722,MarketData!$E$7:$F$5000,2)</f>
        <v>119.18</v>
      </c>
      <c r="F722" s="17">
        <f t="shared" ca="1" si="166"/>
        <v>163.60050367476998</v>
      </c>
      <c r="G722" s="17">
        <f t="shared" si="167"/>
        <v>167.45820338508426</v>
      </c>
      <c r="H722" s="18">
        <f t="array" aca="1" ref="H722" ca="1">IF(ROW()-ROW($C$14)&gt;=$C$3,IF($C$8,_xlfn.COVARIANCE.P(OFFSET(E722,-$C$3+1,0):E722/OFFSET(E721,-$C$3+1,0):E721,OFFSET(D722,-$C$3+1,0):D722/OFFSET(D721,-$C$3+1,0):D721)/_xlfn.VAR.P(OFFSET(D722,-$C$3+1,0):D722/OFFSET(D721,-$C$3+1,0):D721),$C$9),"")</f>
        <v>0.52101742467300705</v>
      </c>
      <c r="I722" s="19">
        <f t="array" aca="1" ref="I722" ca="1">IF(ROW()-ROW($C$14)&gt;=$C$3,_xlfn.VAR.P(OFFSET(E722,-$C$3+1,0):E722/OFFSET(E721,-$C$3+1,0):E721),"")</f>
        <v>1.4450669147716619E-4</v>
      </c>
      <c r="J722" s="19">
        <f t="array" aca="1" ref="J722" ca="1">IF(ROW()-ROW($C$14)&gt;=$C$3,_xlfn.VAR.P(OFFSET(D722,-$C$3+1,0):D722/OFFSET(D721,-$C$3+1,0):D721),"")</f>
        <v>1.4146412917168528E-4</v>
      </c>
      <c r="K722" s="19">
        <f t="shared" ca="1" si="168"/>
        <v>0.51004749684056949</v>
      </c>
      <c r="L722" s="46">
        <f t="array" aca="1" ref="L722" ca="1">IF(ROW()-ROW($C$14)&lt;$C$3,"",IF(L721="",_xlfn.VAR.P(OFFSET(E722,-$C$3+1,0):E722/OFFSET(E721,-$C$3+1,0):E721),$C$4*L721+$C$5*(1-$C$4)*(E722/E721-1)^2+(1-$C$4)*(1-$C$5)*$C$6))</f>
        <v>4.0999999999999999E-4</v>
      </c>
      <c r="M722" s="30">
        <f t="array" aca="1" ref="M722" ca="1">IF(ROW()-ROW($C$14)&gt;=$C$3,_xlfn.VAR.P(OFFSET(D722,-$C$3+1,0):D722/OFFSET(D721,-$C$3+1,0):D721)*H722^2,"")</f>
        <v>3.8401733224215807E-5</v>
      </c>
      <c r="N722" s="17">
        <f t="shared" ca="1" si="162"/>
        <v>3.7159826677578419E-4</v>
      </c>
      <c r="O722" s="18">
        <f t="shared" ca="1" si="163"/>
        <v>4.4844738716524057E-2</v>
      </c>
      <c r="P722" s="18">
        <f t="shared" ca="1" si="165"/>
        <v>2.3549032404559522E-3</v>
      </c>
      <c r="Q722" s="18">
        <f t="shared" ca="1" si="164"/>
        <v>-1.761138126321787E-3</v>
      </c>
      <c r="R722" s="39"/>
      <c r="V722" s="29">
        <v>41842</v>
      </c>
      <c r="W722" s="19">
        <f t="shared" ca="1" si="169"/>
        <v>7.9000071242549819E-3</v>
      </c>
      <c r="X722" s="17">
        <f t="shared" si="170"/>
        <v>2.3549032404559522E-3</v>
      </c>
    </row>
    <row r="723" spans="3:24">
      <c r="C723" s="29">
        <v>41843</v>
      </c>
      <c r="D723" s="19">
        <f ca="1">VLOOKUP(C723,MarketData!$B$7:$C$5000,2)</f>
        <v>1272.3900000000001</v>
      </c>
      <c r="E723" s="17">
        <f>VLOOKUP('Beta-GARCH'!C723,MarketData!$E$7:$F$5000,2)</f>
        <v>119.43</v>
      </c>
      <c r="F723" s="17">
        <f t="shared" ca="1" si="166"/>
        <v>163.48743382844219</v>
      </c>
      <c r="G723" s="17">
        <f t="shared" si="167"/>
        <v>167.80947499815917</v>
      </c>
      <c r="H723" s="18">
        <f t="array" aca="1" ref="H723" ca="1">IF(ROW()-ROW($C$14)&gt;=$C$3,IF($C$8,_xlfn.COVARIANCE.P(OFFSET(E723,-$C$3+1,0):E723/OFFSET(E722,-$C$3+1,0):E722,OFFSET(D723,-$C$3+1,0):D723/OFFSET(D722,-$C$3+1,0):D722)/_xlfn.VAR.P(OFFSET(D723,-$C$3+1,0):D723/OFFSET(D722,-$C$3+1,0):D722),$C$9),"")</f>
        <v>0.52132754457749364</v>
      </c>
      <c r="I723" s="19">
        <f t="array" aca="1" ref="I723" ca="1">IF(ROW()-ROW($C$14)&gt;=$C$3,_xlfn.VAR.P(OFFSET(E723,-$C$3+1,0):E723/OFFSET(E722,-$C$3+1,0):E722),"")</f>
        <v>1.4292668452094818E-4</v>
      </c>
      <c r="J723" s="19">
        <f t="array" aca="1" ref="J723" ca="1">IF(ROW()-ROW($C$14)&gt;=$C$3,_xlfn.VAR.P(OFFSET(D723,-$C$3+1,0):D723/OFFSET(D722,-$C$3+1,0):D722),"")</f>
        <v>1.4146635632204791E-4</v>
      </c>
      <c r="K723" s="19">
        <f t="shared" ca="1" si="168"/>
        <v>0.51600097230890951</v>
      </c>
      <c r="L723" s="46">
        <f t="array" aca="1" ref="L723" ca="1">IF(ROW()-ROW($C$14)&lt;$C$3,"",IF(L722="",_xlfn.VAR.P(OFFSET(E723,-$C$3+1,0):E723/OFFSET(E722,-$C$3+1,0):E722),$C$4*L722+$C$5*(1-$C$4)*(E723/E722-1)^2+(1-$C$4)*(1-$C$5)*$C$6))</f>
        <v>4.0999999999999999E-4</v>
      </c>
      <c r="M723" s="30">
        <f t="array" aca="1" ref="M723" ca="1">IF(ROW()-ROW($C$14)&gt;=$C$3,_xlfn.VAR.P(OFFSET(D723,-$C$3+1,0):D723/OFFSET(D722,-$C$3+1,0):D722)*H723^2,"")</f>
        <v>3.8448067076198073E-5</v>
      </c>
      <c r="N723" s="17">
        <f t="shared" ca="1" si="162"/>
        <v>3.7155193292380193E-4</v>
      </c>
      <c r="O723" s="18">
        <f t="shared" ca="1" si="163"/>
        <v>4.4841942828537207E-2</v>
      </c>
      <c r="P723" s="18">
        <f t="shared" ca="1" si="165"/>
        <v>2.0976673938579715E-3</v>
      </c>
      <c r="Q723" s="18">
        <f t="shared" ca="1" si="164"/>
        <v>2.4579745080035376E-3</v>
      </c>
      <c r="R723" s="39"/>
      <c r="V723" s="29">
        <v>41843</v>
      </c>
      <c r="W723" s="19">
        <f t="shared" ca="1" si="169"/>
        <v>-6.9113385220720414E-4</v>
      </c>
      <c r="X723" s="17">
        <f t="shared" si="170"/>
        <v>2.0976673938579715E-3</v>
      </c>
    </row>
    <row r="724" spans="3:24">
      <c r="C724" s="29">
        <v>41844</v>
      </c>
      <c r="D724" s="19">
        <f ca="1">VLOOKUP(C724,MarketData!$B$7:$C$5000,2)</f>
        <v>1269.8599999999999</v>
      </c>
      <c r="E724" s="17">
        <f>VLOOKUP('Beta-GARCH'!C724,MarketData!$E$7:$F$5000,2)</f>
        <v>119.379997</v>
      </c>
      <c r="F724" s="17">
        <f t="shared" ca="1" si="166"/>
        <v>163.16235802024974</v>
      </c>
      <c r="G724" s="17">
        <f t="shared" si="167"/>
        <v>167.73921646028484</v>
      </c>
      <c r="H724" s="18">
        <f t="array" aca="1" ref="H724" ca="1">IF(ROW()-ROW($C$14)&gt;=$C$3,IF($C$8,_xlfn.COVARIANCE.P(OFFSET(E724,-$C$3+1,0):E724/OFFSET(E723,-$C$3+1,0):E723,OFFSET(D724,-$C$3+1,0):D724/OFFSET(D723,-$C$3+1,0):D723)/_xlfn.VAR.P(OFFSET(D724,-$C$3+1,0):D724/OFFSET(D723,-$C$3+1,0):D723),$C$9),"")</f>
        <v>0.5212045460859861</v>
      </c>
      <c r="I724" s="19">
        <f t="array" aca="1" ref="I724" ca="1">IF(ROW()-ROW($C$14)&gt;=$C$3,_xlfn.VAR.P(OFFSET(E724,-$C$3+1,0):E724/OFFSET(E723,-$C$3+1,0):E723),"")</f>
        <v>1.4288241059206118E-4</v>
      </c>
      <c r="J724" s="19">
        <f t="array" aca="1" ref="J724" ca="1">IF(ROW()-ROW($C$14)&gt;=$C$3,_xlfn.VAR.P(OFFSET(D724,-$C$3+1,0):D724/OFFSET(D723,-$C$3+1,0):D723),"")</f>
        <v>1.4135656321644436E-4</v>
      </c>
      <c r="K724" s="19">
        <f t="shared" ca="1" si="168"/>
        <v>0.51563858043976363</v>
      </c>
      <c r="L724" s="46">
        <f t="array" aca="1" ref="L724" ca="1">IF(ROW()-ROW($C$14)&lt;$C$3,"",IF(L723="",_xlfn.VAR.P(OFFSET(E724,-$C$3+1,0):E724/OFFSET(E723,-$C$3+1,0):E723),$C$4*L723+$C$5*(1-$C$4)*(E724/E723-1)^2+(1-$C$4)*(1-$C$5)*$C$6))</f>
        <v>4.0999999999999999E-4</v>
      </c>
      <c r="M724" s="30">
        <f t="array" aca="1" ref="M724" ca="1">IF(ROW()-ROW($C$14)&gt;=$C$3,_xlfn.VAR.P(OFFSET(D724,-$C$3+1,0):D724/OFFSET(D723,-$C$3+1,0):D723)*H724^2,"")</f>
        <v>3.8400101107133657E-5</v>
      </c>
      <c r="N724" s="17">
        <f t="shared" ca="1" si="162"/>
        <v>3.7159989889286635E-4</v>
      </c>
      <c r="O724" s="18">
        <f t="shared" ca="1" si="163"/>
        <v>4.484483719893137E-2</v>
      </c>
      <c r="P724" s="18">
        <f t="shared" ca="1" si="165"/>
        <v>-4.1868039855985639E-4</v>
      </c>
      <c r="Q724" s="18">
        <f t="shared" ca="1" si="164"/>
        <v>6.1767441529253378E-4</v>
      </c>
      <c r="R724" s="39"/>
      <c r="V724" s="29">
        <v>41844</v>
      </c>
      <c r="W724" s="19">
        <f t="shared" ca="1" si="169"/>
        <v>-1.9883840646344186E-3</v>
      </c>
      <c r="X724" s="17">
        <f t="shared" si="170"/>
        <v>-4.1868039855985639E-4</v>
      </c>
    </row>
    <row r="725" spans="3:24">
      <c r="C725" s="29">
        <v>41845</v>
      </c>
      <c r="D725" s="19">
        <f ca="1">VLOOKUP(C725,MarketData!$B$7:$C$5000,2)</f>
        <v>1281.3499999999999</v>
      </c>
      <c r="E725" s="17">
        <f>VLOOKUP('Beta-GARCH'!C725,MarketData!$E$7:$F$5000,2)</f>
        <v>119.629997</v>
      </c>
      <c r="F725" s="17">
        <f t="shared" ca="1" si="166"/>
        <v>164.63869044559794</v>
      </c>
      <c r="G725" s="17">
        <f t="shared" si="167"/>
        <v>168.09048807335978</v>
      </c>
      <c r="H725" s="18">
        <f t="array" aca="1" ref="H725" ca="1">IF(ROW()-ROW($C$14)&gt;=$C$3,IF($C$8,_xlfn.COVARIANCE.P(OFFSET(E725,-$C$3+1,0):E725/OFFSET(E724,-$C$3+1,0):E724,OFFSET(D725,-$C$3+1,0):D725/OFFSET(D724,-$C$3+1,0):D724)/_xlfn.VAR.P(OFFSET(D725,-$C$3+1,0):D725/OFFSET(D724,-$C$3+1,0):D724),$C$9),"")</f>
        <v>0.522441894851991</v>
      </c>
      <c r="I725" s="19">
        <f t="array" aca="1" ref="I725" ca="1">IF(ROW()-ROW($C$14)&gt;=$C$3,_xlfn.VAR.P(OFFSET(E725,-$C$3+1,0):E725/OFFSET(E724,-$C$3+1,0):E724),"")</f>
        <v>1.4277181011732024E-4</v>
      </c>
      <c r="J725" s="19">
        <f t="array" aca="1" ref="J725" ca="1">IF(ROW()-ROW($C$14)&gt;=$C$3,_xlfn.VAR.P(OFFSET(D725,-$C$3+1,0):D725/OFFSET(D724,-$C$3+1,0):D724),"")</f>
        <v>1.4147616684435422E-4</v>
      </c>
      <c r="K725" s="19">
        <f t="shared" ca="1" si="168"/>
        <v>0.51770077455643426</v>
      </c>
      <c r="L725" s="46">
        <f t="array" aca="1" ref="L725" ca="1">IF(ROW()-ROW($C$14)&lt;$C$3,"",IF(L724="",_xlfn.VAR.P(OFFSET(E725,-$C$3+1,0):E725/OFFSET(E724,-$C$3+1,0):E724),$C$4*L724+$C$5*(1-$C$4)*(E725/E724-1)^2+(1-$C$4)*(1-$C$5)*$C$6))</f>
        <v>4.0999999999999999E-4</v>
      </c>
      <c r="M725" s="30">
        <f t="array" aca="1" ref="M725" ca="1">IF(ROW()-ROW($C$14)&gt;=$C$3,_xlfn.VAR.P(OFFSET(D725,-$C$3+1,0):D725/OFFSET(D724,-$C$3+1,0):D724)*H725^2,"")</f>
        <v>3.8615287836377599E-5</v>
      </c>
      <c r="N725" s="17">
        <f t="shared" ca="1" si="162"/>
        <v>3.7138471216362239E-4</v>
      </c>
      <c r="O725" s="18">
        <f t="shared" ca="1" si="163"/>
        <v>4.4831850904652901E-2</v>
      </c>
      <c r="P725" s="18">
        <f t="shared" ca="1" si="165"/>
        <v>2.0941531771021538E-3</v>
      </c>
      <c r="Q725" s="18">
        <f t="shared" ca="1" si="164"/>
        <v>-2.6330272773175852E-3</v>
      </c>
      <c r="R725" s="39"/>
      <c r="V725" s="29">
        <v>41845</v>
      </c>
      <c r="W725" s="19">
        <f t="shared" ca="1" si="169"/>
        <v>9.0482415384374182E-3</v>
      </c>
      <c r="X725" s="17">
        <f t="shared" si="170"/>
        <v>2.0941531771021538E-3</v>
      </c>
    </row>
    <row r="726" spans="3:24">
      <c r="C726" s="29">
        <v>41848</v>
      </c>
      <c r="D726" s="19">
        <f ca="1">VLOOKUP(C726,MarketData!$B$7:$C$5000,2)</f>
        <v>1286.07</v>
      </c>
      <c r="E726" s="17">
        <f>VLOOKUP('Beta-GARCH'!C726,MarketData!$E$7:$F$5000,2)</f>
        <v>120.58000199999999</v>
      </c>
      <c r="F726" s="17">
        <f t="shared" ca="1" si="166"/>
        <v>165.24515598499249</v>
      </c>
      <c r="G726" s="17">
        <f t="shared" si="167"/>
        <v>169.42532722847679</v>
      </c>
      <c r="H726" s="18">
        <f t="array" aca="1" ref="H726" ca="1">IF(ROW()-ROW($C$14)&gt;=$C$3,IF($C$8,_xlfn.COVARIANCE.P(OFFSET(E726,-$C$3+1,0):E726/OFFSET(E725,-$C$3+1,0):E725,OFFSET(D726,-$C$3+1,0):D726/OFFSET(D725,-$C$3+1,0):D725)/_xlfn.VAR.P(OFFSET(D726,-$C$3+1,0):D726/OFFSET(D725,-$C$3+1,0):D725),$C$9),"")</f>
        <v>0.5222814101824802</v>
      </c>
      <c r="I726" s="19">
        <f t="array" aca="1" ref="I726" ca="1">IF(ROW()-ROW($C$14)&gt;=$C$3,_xlfn.VAR.P(OFFSET(E726,-$C$3+1,0):E726/OFFSET(E725,-$C$3+1,0):E725),"")</f>
        <v>1.421192242753254E-4</v>
      </c>
      <c r="J726" s="19">
        <f t="array" aca="1" ref="J726" ca="1">IF(ROW()-ROW($C$14)&gt;=$C$3,_xlfn.VAR.P(OFFSET(D726,-$C$3+1,0):D726/OFFSET(D725,-$C$3+1,0):D725),"")</f>
        <v>1.4150681746774355E-4</v>
      </c>
      <c r="K726" s="19">
        <f t="shared" ca="1" si="168"/>
        <v>0.52003084420380885</v>
      </c>
      <c r="L726" s="46">
        <f t="array" aca="1" ref="L726" ca="1">IF(ROW()-ROW($C$14)&lt;$C$3,"",IF(L725="",_xlfn.VAR.P(OFFSET(E726,-$C$3+1,0):E726/OFFSET(E725,-$C$3+1,0):E725),$C$4*L725+$C$5*(1-$C$4)*(E726/E725-1)^2+(1-$C$4)*(1-$C$5)*$C$6))</f>
        <v>4.0999999999999999E-4</v>
      </c>
      <c r="M726" s="30">
        <f t="array" aca="1" ref="M726" ca="1">IF(ROW()-ROW($C$14)&gt;=$C$3,_xlfn.VAR.P(OFFSET(D726,-$C$3+1,0):D726/OFFSET(D725,-$C$3+1,0):D725)*H726^2,"")</f>
        <v>3.8599928460580887E-5</v>
      </c>
      <c r="N726" s="17">
        <f t="shared" ca="1" si="162"/>
        <v>3.7140007153941911E-4</v>
      </c>
      <c r="O726" s="18">
        <f t="shared" ca="1" si="163"/>
        <v>4.4832777951598825E-2</v>
      </c>
      <c r="P726" s="18">
        <f t="shared" ca="1" si="165"/>
        <v>7.9411938796587478E-3</v>
      </c>
      <c r="Q726" s="18">
        <f t="shared" ca="1" si="164"/>
        <v>6.0173102755995394E-3</v>
      </c>
      <c r="R726" s="39"/>
      <c r="V726" s="29">
        <v>41848</v>
      </c>
      <c r="W726" s="19">
        <f t="shared" ca="1" si="169"/>
        <v>3.6836149373706828E-3</v>
      </c>
      <c r="X726" s="17">
        <f t="shared" si="170"/>
        <v>7.9411938796587478E-3</v>
      </c>
    </row>
    <row r="727" spans="3:24">
      <c r="C727" s="29">
        <v>41849</v>
      </c>
      <c r="D727" s="19">
        <f ca="1">VLOOKUP(C727,MarketData!$B$7:$C$5000,2)</f>
        <v>1290.4100000000001</v>
      </c>
      <c r="E727" s="17">
        <f>VLOOKUP('Beta-GARCH'!C727,MarketData!$E$7:$F$5000,2)</f>
        <v>120.58000199999999</v>
      </c>
      <c r="F727" s="17">
        <f t="shared" ca="1" si="166"/>
        <v>165.80279590892735</v>
      </c>
      <c r="G727" s="17">
        <f t="shared" si="167"/>
        <v>169.42532722847679</v>
      </c>
      <c r="H727" s="18">
        <f t="array" aca="1" ref="H727" ca="1">IF(ROW()-ROW($C$14)&gt;=$C$3,IF($C$8,_xlfn.COVARIANCE.P(OFFSET(E727,-$C$3+1,0):E727/OFFSET(E726,-$C$3+1,0):E726,OFFSET(D727,-$C$3+1,0):D727/OFFSET(D726,-$C$3+1,0):D726)/_xlfn.VAR.P(OFFSET(D727,-$C$3+1,0):D727/OFFSET(D726,-$C$3+1,0):D726),$C$9),"")</f>
        <v>0.52287942874521676</v>
      </c>
      <c r="I727" s="19">
        <f t="array" aca="1" ref="I727" ca="1">IF(ROW()-ROW($C$14)&gt;=$C$3,_xlfn.VAR.P(OFFSET(E727,-$C$3+1,0):E727/OFFSET(E726,-$C$3+1,0):E726),"")</f>
        <v>1.4211946639483607E-4</v>
      </c>
      <c r="J727" s="19">
        <f t="array" aca="1" ref="J727" ca="1">IF(ROW()-ROW($C$14)&gt;=$C$3,_xlfn.VAR.P(OFFSET(D727,-$C$3+1,0):D727/OFFSET(D726,-$C$3+1,0):D726),"")</f>
        <v>1.4135367135188604E-4</v>
      </c>
      <c r="K727" s="19">
        <f t="shared" ca="1" si="168"/>
        <v>0.52006195071246664</v>
      </c>
      <c r="L727" s="46">
        <f t="array" aca="1" ref="L727" ca="1">IF(ROW()-ROW($C$14)&lt;$C$3,"",IF(L726="",_xlfn.VAR.P(OFFSET(E727,-$C$3+1,0):E727/OFFSET(E726,-$C$3+1,0):E726),$C$4*L726+$C$5*(1-$C$4)*(E727/E726-1)^2+(1-$C$4)*(1-$C$5)*$C$6))</f>
        <v>4.0999999999999999E-4</v>
      </c>
      <c r="M727" s="30">
        <f t="array" aca="1" ref="M727" ca="1">IF(ROW()-ROW($C$14)&gt;=$C$3,_xlfn.VAR.P(OFFSET(D727,-$C$3+1,0):D727/OFFSET(D726,-$C$3+1,0):D726)*H727^2,"")</f>
        <v>3.8646503249887606E-5</v>
      </c>
      <c r="N727" s="17">
        <f t="shared" ca="1" si="162"/>
        <v>3.7135349675011239E-4</v>
      </c>
      <c r="O727" s="18">
        <f t="shared" ca="1" si="163"/>
        <v>4.4829966774630664E-2</v>
      </c>
      <c r="P727" s="18">
        <f t="shared" ca="1" si="165"/>
        <v>0</v>
      </c>
      <c r="Q727" s="18">
        <f t="shared" ca="1" si="164"/>
        <v>-1.7645203766157983E-3</v>
      </c>
      <c r="R727" s="39"/>
      <c r="V727" s="29">
        <v>41849</v>
      </c>
      <c r="W727" s="19">
        <f t="shared" ca="1" si="169"/>
        <v>3.3746219101604691E-3</v>
      </c>
      <c r="X727" s="17">
        <f t="shared" si="170"/>
        <v>0</v>
      </c>
    </row>
    <row r="728" spans="3:24">
      <c r="C728" s="29">
        <v>41850</v>
      </c>
      <c r="D728" s="19">
        <f ca="1">VLOOKUP(C728,MarketData!$B$7:$C$5000,2)</f>
        <v>1292.24</v>
      </c>
      <c r="E728" s="17">
        <f>VLOOKUP('Beta-GARCH'!C728,MarketData!$E$7:$F$5000,2)</f>
        <v>120.040001</v>
      </c>
      <c r="F728" s="17">
        <f t="shared" ca="1" si="166"/>
        <v>166.03792979390448</v>
      </c>
      <c r="G728" s="17">
        <f t="shared" si="167"/>
        <v>168.66657913914847</v>
      </c>
      <c r="H728" s="18">
        <f t="array" aca="1" ref="H728" ca="1">IF(ROW()-ROW($C$14)&gt;=$C$3,IF($C$8,_xlfn.COVARIANCE.P(OFFSET(E728,-$C$3+1,0):E728/OFFSET(E727,-$C$3+1,0):E727,OFFSET(D728,-$C$3+1,0):D728/OFFSET(D727,-$C$3+1,0):D727)/_xlfn.VAR.P(OFFSET(D728,-$C$3+1,0):D728/OFFSET(D727,-$C$3+1,0):D727),$C$9),"")</f>
        <v>0.52305052543372454</v>
      </c>
      <c r="I728" s="19">
        <f t="array" aca="1" ref="I728" ca="1">IF(ROW()-ROW($C$14)&gt;=$C$3,_xlfn.VAR.P(OFFSET(E728,-$C$3+1,0):E728/OFFSET(E727,-$C$3+1,0):E727),"")</f>
        <v>1.4215189908906291E-4</v>
      </c>
      <c r="J728" s="19">
        <f t="array" aca="1" ref="J728" ca="1">IF(ROW()-ROW($C$14)&gt;=$C$3,_xlfn.VAR.P(OFFSET(D728,-$C$3+1,0):D728/OFFSET(D727,-$C$3+1,0):D727),"")</f>
        <v>1.4107093144137954E-4</v>
      </c>
      <c r="K728" s="19">
        <f t="shared" ca="1" si="168"/>
        <v>0.5190730851060128</v>
      </c>
      <c r="L728" s="46">
        <f t="array" aca="1" ref="L728" ca="1">IF(ROW()-ROW($C$14)&lt;$C$3,"",IF(L727="",_xlfn.VAR.P(OFFSET(E728,-$C$3+1,0):E728/OFFSET(E727,-$C$3+1,0):E727),$C$4*L727+$C$5*(1-$C$4)*(E728/E727-1)^2+(1-$C$4)*(1-$C$5)*$C$6))</f>
        <v>4.0999999999999999E-4</v>
      </c>
      <c r="M728" s="30">
        <f t="array" aca="1" ref="M728" ca="1">IF(ROW()-ROW($C$14)&gt;=$C$3,_xlfn.VAR.P(OFFSET(D728,-$C$3+1,0):D728/OFFSET(D727,-$C$3+1,0):D727)*H728^2,"")</f>
        <v>3.8594446709174585E-5</v>
      </c>
      <c r="N728" s="17">
        <f t="shared" ca="1" si="162"/>
        <v>3.7140555329082543E-4</v>
      </c>
      <c r="O728" s="18">
        <f t="shared" ca="1" si="163"/>
        <v>4.4833108809419785E-2</v>
      </c>
      <c r="P728" s="18">
        <f t="shared" ca="1" si="165"/>
        <v>-4.4783628383087137E-3</v>
      </c>
      <c r="Q728" s="18">
        <f t="shared" ca="1" si="164"/>
        <v>-5.2201289913482388E-3</v>
      </c>
      <c r="R728" s="39"/>
      <c r="V728" s="29">
        <v>41850</v>
      </c>
      <c r="W728" s="19">
        <f t="shared" ca="1" si="169"/>
        <v>1.4181539200719406E-3</v>
      </c>
      <c r="X728" s="17">
        <f t="shared" si="170"/>
        <v>-4.4783628383087137E-3</v>
      </c>
    </row>
    <row r="729" spans="3:24">
      <c r="C729" s="29">
        <v>41851</v>
      </c>
      <c r="D729" s="19">
        <f ca="1">VLOOKUP(C729,MarketData!$B$7:$C$5000,2)</f>
        <v>1289.42</v>
      </c>
      <c r="E729" s="17">
        <f>VLOOKUP('Beta-GARCH'!C729,MarketData!$E$7:$F$5000,2)</f>
        <v>117.989998</v>
      </c>
      <c r="F729" s="17">
        <f t="shared" ca="1" si="166"/>
        <v>165.67559233180859</v>
      </c>
      <c r="G729" s="17">
        <f t="shared" si="167"/>
        <v>165.78614769667462</v>
      </c>
      <c r="H729" s="18">
        <f t="array" aca="1" ref="H729" ca="1">IF(ROW()-ROW($C$14)&gt;=$C$3,IF($C$8,_xlfn.COVARIANCE.P(OFFSET(E729,-$C$3+1,0):E729/OFFSET(E728,-$C$3+1,0):E728,OFFSET(D729,-$C$3+1,0):D729/OFFSET(D728,-$C$3+1,0):D728)/_xlfn.VAR.P(OFFSET(D729,-$C$3+1,0):D729/OFFSET(D728,-$C$3+1,0):D728),$C$9),"")</f>
        <v>0.52432839133483511</v>
      </c>
      <c r="I729" s="19">
        <f t="array" aca="1" ref="I729" ca="1">IF(ROW()-ROW($C$14)&gt;=$C$3,_xlfn.VAR.P(OFFSET(E729,-$C$3+1,0):E729/OFFSET(E728,-$C$3+1,0):E728),"")</f>
        <v>1.4327021596537574E-4</v>
      </c>
      <c r="J729" s="19">
        <f t="array" aca="1" ref="J729" ca="1">IF(ROW()-ROW($C$14)&gt;=$C$3,_xlfn.VAR.P(OFFSET(D729,-$C$3+1,0):D729/OFFSET(D728,-$C$3+1,0):D728),"")</f>
        <v>1.4104866967370468E-4</v>
      </c>
      <c r="K729" s="19">
        <f t="shared" ca="1" si="168"/>
        <v>0.51619816143646424</v>
      </c>
      <c r="L729" s="46">
        <f t="array" aca="1" ref="L729" ca="1">IF(ROW()-ROW($C$14)&lt;$C$3,"",IF(L728="",_xlfn.VAR.P(OFFSET(E729,-$C$3+1,0):E729/OFFSET(E728,-$C$3+1,0):E728),$C$4*L728+$C$5*(1-$C$4)*(E729/E728-1)^2+(1-$C$4)*(1-$C$5)*$C$6))</f>
        <v>4.0999999999999999E-4</v>
      </c>
      <c r="M729" s="30">
        <f t="array" aca="1" ref="M729" ca="1">IF(ROW()-ROW($C$14)&gt;=$C$3,_xlfn.VAR.P(OFFSET(D729,-$C$3+1,0):D729/OFFSET(D728,-$C$3+1,0):D728)*H729^2,"")</f>
        <v>3.87771372157728E-5</v>
      </c>
      <c r="N729" s="17">
        <f t="shared" ca="1" si="162"/>
        <v>3.7122286278422719E-4</v>
      </c>
      <c r="O729" s="18">
        <f t="shared" ca="1" si="163"/>
        <v>4.4822080984510397E-2</v>
      </c>
      <c r="P729" s="18">
        <f t="shared" ca="1" si="165"/>
        <v>-1.7077665635807593E-2</v>
      </c>
      <c r="Q729" s="18">
        <f t="shared" ca="1" si="164"/>
        <v>-1.593344624655775E-2</v>
      </c>
      <c r="R729" s="39"/>
      <c r="V729" s="29">
        <v>41851</v>
      </c>
      <c r="W729" s="19">
        <f t="shared" ca="1" si="169"/>
        <v>-2.18225716585152E-3</v>
      </c>
      <c r="X729" s="17">
        <f t="shared" si="170"/>
        <v>-1.7077665635807593E-2</v>
      </c>
    </row>
    <row r="730" spans="3:24">
      <c r="C730" s="29">
        <v>41852</v>
      </c>
      <c r="D730" s="19">
        <f ca="1">VLOOKUP(C730,MarketData!$B$7:$C$5000,2)</f>
        <v>1281.3</v>
      </c>
      <c r="E730" s="17">
        <f>VLOOKUP('Beta-GARCH'!C730,MarketData!$E$7:$F$5000,2)</f>
        <v>117.589996</v>
      </c>
      <c r="F730" s="17">
        <f t="shared" ca="1" si="166"/>
        <v>164.63226602251115</v>
      </c>
      <c r="G730" s="17">
        <f t="shared" si="167"/>
        <v>165.2241103055818</v>
      </c>
      <c r="H730" s="18">
        <f t="array" aca="1" ref="H730" ca="1">IF(ROW()-ROW($C$14)&gt;=$C$3,IF($C$8,_xlfn.COVARIANCE.P(OFFSET(E730,-$C$3+1,0):E730/OFFSET(E729,-$C$3+1,0):E729,OFFSET(D730,-$C$3+1,0):D730/OFFSET(D729,-$C$3+1,0):D729)/_xlfn.VAR.P(OFFSET(D730,-$C$3+1,0):D730/OFFSET(D729,-$C$3+1,0):D729),$C$9),"")</f>
        <v>0.52540824704882894</v>
      </c>
      <c r="I730" s="19">
        <f t="array" aca="1" ref="I730" ca="1">IF(ROW()-ROW($C$14)&gt;=$C$3,_xlfn.VAR.P(OFFSET(E730,-$C$3+1,0):E730/OFFSET(E729,-$C$3+1,0):E729),"")</f>
        <v>1.4316595722995329E-4</v>
      </c>
      <c r="J730" s="19">
        <f t="array" aca="1" ref="J730" ca="1">IF(ROW()-ROW($C$14)&gt;=$C$3,_xlfn.VAR.P(OFFSET(D730,-$C$3+1,0):D730/OFFSET(D729,-$C$3+1,0):D729),"")</f>
        <v>1.4112852055204989E-4</v>
      </c>
      <c r="K730" s="19">
        <f t="shared" ca="1" si="168"/>
        <v>0.51793100836637596</v>
      </c>
      <c r="L730" s="46">
        <f t="array" aca="1" ref="L730" ca="1">IF(ROW()-ROW($C$14)&lt;$C$3,"",IF(L729="",_xlfn.VAR.P(OFFSET(E730,-$C$3+1,0):E730/OFFSET(E729,-$C$3+1,0):E729),$C$4*L729+$C$5*(1-$C$4)*(E730/E729-1)^2+(1-$C$4)*(1-$C$5)*$C$6))</f>
        <v>4.0999999999999999E-4</v>
      </c>
      <c r="M730" s="30">
        <f t="array" aca="1" ref="M730" ca="1">IF(ROW()-ROW($C$14)&gt;=$C$3,_xlfn.VAR.P(OFFSET(D730,-$C$3+1,0):D730/OFFSET(D729,-$C$3+1,0):D729)*H730^2,"")</f>
        <v>3.8959068065557786E-5</v>
      </c>
      <c r="N730" s="17">
        <f t="shared" ca="1" si="162"/>
        <v>3.7104093193444221E-4</v>
      </c>
      <c r="O730" s="18">
        <f t="shared" ca="1" si="163"/>
        <v>4.4811096318090902E-2</v>
      </c>
      <c r="P730" s="18">
        <f t="shared" ca="1" si="165"/>
        <v>-3.3901348146475607E-3</v>
      </c>
      <c r="Q730" s="18">
        <f t="shared" ca="1" si="164"/>
        <v>-8.142627434531589E-5</v>
      </c>
      <c r="R730" s="39"/>
      <c r="V730" s="29">
        <v>41852</v>
      </c>
      <c r="W730" s="19">
        <f t="shared" ca="1" si="169"/>
        <v>-6.2974050348219013E-3</v>
      </c>
      <c r="X730" s="17">
        <f t="shared" si="170"/>
        <v>-3.3901348146475607E-3</v>
      </c>
    </row>
    <row r="731" spans="3:24">
      <c r="C731" s="29">
        <v>41855</v>
      </c>
      <c r="D731" s="19">
        <f ca="1">VLOOKUP(C731,MarketData!$B$7:$C$5000,2)</f>
        <v>1276.19</v>
      </c>
      <c r="E731" s="17">
        <f>VLOOKUP('Beta-GARCH'!C731,MarketData!$E$7:$F$5000,2)</f>
        <v>118.120003</v>
      </c>
      <c r="F731" s="17">
        <f t="shared" ca="1" si="166"/>
        <v>163.9756899830395</v>
      </c>
      <c r="G731" s="17">
        <f t="shared" si="167"/>
        <v>165.96881596090586</v>
      </c>
      <c r="H731" s="18">
        <f t="array" aca="1" ref="H731" ca="1">IF(ROW()-ROW($C$14)&gt;=$C$3,IF($C$8,_xlfn.COVARIANCE.P(OFFSET(E731,-$C$3+1,0):E731/OFFSET(E730,-$C$3+1,0):E730,OFFSET(D731,-$C$3+1,0):D731/OFFSET(D730,-$C$3+1,0):D730)/_xlfn.VAR.P(OFFSET(D731,-$C$3+1,0):D731/OFFSET(D730,-$C$3+1,0):D730),$C$9),"")</f>
        <v>0.52410741938423222</v>
      </c>
      <c r="I731" s="19">
        <f t="array" aca="1" ref="I731" ca="1">IF(ROW()-ROW($C$14)&gt;=$C$3,_xlfn.VAR.P(OFFSET(E731,-$C$3+1,0):E731/OFFSET(E730,-$C$3+1,0):E730),"")</f>
        <v>1.4301423459340428E-4</v>
      </c>
      <c r="J731" s="19">
        <f t="array" aca="1" ref="J731" ca="1">IF(ROW()-ROW($C$14)&gt;=$C$3,_xlfn.VAR.P(OFFSET(D731,-$C$3+1,0):D731/OFFSET(D730,-$C$3+1,0):D730),"")</f>
        <v>1.4117423868166172E-4</v>
      </c>
      <c r="K731" s="19">
        <f t="shared" ca="1" si="168"/>
        <v>0.51736434578933699</v>
      </c>
      <c r="L731" s="46">
        <f t="array" aca="1" ref="L731" ca="1">IF(ROW()-ROW($C$14)&lt;$C$3,"",IF(L730="",_xlfn.VAR.P(OFFSET(E731,-$C$3+1,0):E731/OFFSET(E730,-$C$3+1,0):E730),$C$4*L730+$C$5*(1-$C$4)*(E731/E730-1)^2+(1-$C$4)*(1-$C$5)*$C$6))</f>
        <v>4.0999999999999999E-4</v>
      </c>
      <c r="M731" s="30">
        <f t="array" aca="1" ref="M731" ca="1">IF(ROW()-ROW($C$14)&gt;=$C$3,_xlfn.VAR.P(OFFSET(D731,-$C$3+1,0):D731/OFFSET(D730,-$C$3+1,0):D730)*H731^2,"")</f>
        <v>3.8778952151833269E-5</v>
      </c>
      <c r="N731" s="17">
        <f t="shared" ca="1" si="162"/>
        <v>3.712210478481667E-4</v>
      </c>
      <c r="O731" s="18">
        <f t="shared" ca="1" si="163"/>
        <v>4.4821971415140251E-2</v>
      </c>
      <c r="P731" s="18">
        <f t="shared" ca="1" si="165"/>
        <v>4.5072456673949102E-3</v>
      </c>
      <c r="Q731" s="18">
        <f t="shared" ca="1" si="164"/>
        <v>6.5974578839354432E-3</v>
      </c>
      <c r="R731" s="39"/>
      <c r="V731" s="29">
        <v>41855</v>
      </c>
      <c r="W731" s="19">
        <f t="shared" ca="1" si="169"/>
        <v>-3.9881370483102474E-3</v>
      </c>
      <c r="X731" s="17">
        <f t="shared" si="170"/>
        <v>4.5072456673949102E-3</v>
      </c>
    </row>
    <row r="732" spans="3:24">
      <c r="C732" s="29">
        <v>41856</v>
      </c>
      <c r="D732" s="19">
        <f ca="1">VLOOKUP(C732,MarketData!$B$7:$C$5000,2)</f>
        <v>1263.53</v>
      </c>
      <c r="E732" s="17">
        <f>VLOOKUP('Beta-GARCH'!C732,MarketData!$E$7:$F$5000,2)</f>
        <v>119.029999</v>
      </c>
      <c r="F732" s="17">
        <f t="shared" ca="1" si="166"/>
        <v>162.34902605746001</v>
      </c>
      <c r="G732" s="17">
        <f t="shared" si="167"/>
        <v>167.24743901215282</v>
      </c>
      <c r="H732" s="18">
        <f t="array" aca="1" ref="H732" ca="1">IF(ROW()-ROW($C$14)&gt;=$C$3,IF($C$8,_xlfn.COVARIANCE.P(OFFSET(E732,-$C$3+1,0):E732/OFFSET(E731,-$C$3+1,0):E731,OFFSET(D732,-$C$3+1,0):D732/OFFSET(D731,-$C$3+1,0):D731)/_xlfn.VAR.P(OFFSET(D732,-$C$3+1,0):D732/OFFSET(D731,-$C$3+1,0):D731),$C$9),"")</f>
        <v>0.52074443789660707</v>
      </c>
      <c r="I732" s="19">
        <f t="array" aca="1" ref="I732" ca="1">IF(ROW()-ROW($C$14)&gt;=$C$3,_xlfn.VAR.P(OFFSET(E732,-$C$3+1,0):E732/OFFSET(E731,-$C$3+1,0):E731),"")</f>
        <v>1.4309024580705002E-4</v>
      </c>
      <c r="J732" s="19">
        <f t="array" aca="1" ref="J732" ca="1">IF(ROW()-ROW($C$14)&gt;=$C$3,_xlfn.VAR.P(OFFSET(D732,-$C$3+1,0):D732/OFFSET(D731,-$C$3+1,0):D731),"")</f>
        <v>1.4072953250807716E-4</v>
      </c>
      <c r="K732" s="19">
        <f t="shared" ca="1" si="168"/>
        <v>0.51215315822568974</v>
      </c>
      <c r="L732" s="46">
        <f t="array" aca="1" ref="L732" ca="1">IF(ROW()-ROW($C$14)&lt;$C$3,"",IF(L731="",_xlfn.VAR.P(OFFSET(E732,-$C$3+1,0):E732/OFFSET(E731,-$C$3+1,0):E731),$C$4*L731+$C$5*(1-$C$4)*(E732/E731-1)^2+(1-$C$4)*(1-$C$5)*$C$6))</f>
        <v>4.0999999999999999E-4</v>
      </c>
      <c r="M732" s="30">
        <f t="array" aca="1" ref="M732" ca="1">IF(ROW()-ROW($C$14)&gt;=$C$3,_xlfn.VAR.P(OFFSET(D732,-$C$3+1,0):D732/OFFSET(D731,-$C$3+1,0):D731)*H732^2,"")</f>
        <v>3.8162298553829179E-5</v>
      </c>
      <c r="N732" s="17">
        <f t="shared" ca="1" si="162"/>
        <v>3.7183770144617081E-4</v>
      </c>
      <c r="O732" s="18">
        <f t="shared" ca="1" si="163"/>
        <v>4.4859183961732718E-2</v>
      </c>
      <c r="P732" s="18">
        <f t="shared" ca="1" si="165"/>
        <v>7.7039957406705994E-3</v>
      </c>
      <c r="Q732" s="18">
        <f t="shared" ca="1" si="164"/>
        <v>1.2869860215216789E-2</v>
      </c>
      <c r="R732" s="39"/>
      <c r="V732" s="29">
        <v>41856</v>
      </c>
      <c r="W732" s="19">
        <f t="shared" ca="1" si="169"/>
        <v>-9.9201529552810364E-3</v>
      </c>
      <c r="X732" s="17">
        <f t="shared" si="170"/>
        <v>7.7039957406705994E-3</v>
      </c>
    </row>
    <row r="733" spans="3:24">
      <c r="C733" s="29">
        <v>41857</v>
      </c>
      <c r="D733" s="19">
        <f ca="1">VLOOKUP(C733,MarketData!$B$7:$C$5000,2)</f>
        <v>1251.29</v>
      </c>
      <c r="E733" s="17">
        <f>VLOOKUP('Beta-GARCH'!C733,MarketData!$E$7:$F$5000,2)</f>
        <v>116.610001</v>
      </c>
      <c r="F733" s="17">
        <f t="shared" ca="1" si="166"/>
        <v>160.77632728580969</v>
      </c>
      <c r="G733" s="17">
        <f t="shared" si="167"/>
        <v>163.8471326077603</v>
      </c>
      <c r="H733" s="18">
        <f t="array" aca="1" ref="H733" ca="1">IF(ROW()-ROW($C$14)&gt;=$C$3,IF($C$8,_xlfn.COVARIANCE.P(OFFSET(E733,-$C$3+1,0):E733/OFFSET(E732,-$C$3+1,0):E732,OFFSET(D733,-$C$3+1,0):D733/OFFSET(D732,-$C$3+1,0):D732)/_xlfn.VAR.P(OFFSET(D733,-$C$3+1,0):D733/OFFSET(D732,-$C$3+1,0):D732),$C$9),"")</f>
        <v>0.51790116715213363</v>
      </c>
      <c r="I733" s="19">
        <f t="array" aca="1" ref="I733" ca="1">IF(ROW()-ROW($C$14)&gt;=$C$3,_xlfn.VAR.P(OFFSET(E733,-$C$3+1,0):E733/OFFSET(E732,-$C$3+1,0):E732),"")</f>
        <v>1.4245227721150199E-4</v>
      </c>
      <c r="J733" s="19">
        <f t="array" aca="1" ref="J733" ca="1">IF(ROW()-ROW($C$14)&gt;=$C$3,_xlfn.VAR.P(OFFSET(D733,-$C$3+1,0):D733/OFFSET(D732,-$C$3+1,0):D732),"")</f>
        <v>1.3764122172974704E-4</v>
      </c>
      <c r="K733" s="19">
        <f t="shared" ca="1" si="168"/>
        <v>0.50041003750500868</v>
      </c>
      <c r="L733" s="46">
        <f t="array" aca="1" ref="L733" ca="1">IF(ROW()-ROW($C$14)&lt;$C$3,"",IF(L732="",_xlfn.VAR.P(OFFSET(E733,-$C$3+1,0):E733/OFFSET(E732,-$C$3+1,0):E732),$C$4*L732+$C$5*(1-$C$4)*(E733/E732-1)^2+(1-$C$4)*(1-$C$5)*$C$6))</f>
        <v>4.0999999999999999E-4</v>
      </c>
      <c r="M733" s="30">
        <f t="array" aca="1" ref="M733" ca="1">IF(ROW()-ROW($C$14)&gt;=$C$3,_xlfn.VAR.P(OFFSET(D733,-$C$3+1,0):D733/OFFSET(D732,-$C$3+1,0):D732)*H733^2,"")</f>
        <v>3.6918351324893969E-5</v>
      </c>
      <c r="N733" s="17">
        <f t="shared" ca="1" si="162"/>
        <v>3.7308164867510602E-4</v>
      </c>
      <c r="O733" s="18">
        <f t="shared" ca="1" si="163"/>
        <v>4.493415735043195E-2</v>
      </c>
      <c r="P733" s="18">
        <f t="shared" ca="1" si="165"/>
        <v>-2.0330992357649347E-2</v>
      </c>
      <c r="Q733" s="18">
        <f t="shared" ca="1" si="164"/>
        <v>-1.531400796792998E-2</v>
      </c>
      <c r="R733" s="39"/>
      <c r="V733" s="29">
        <v>41857</v>
      </c>
      <c r="W733" s="19">
        <f t="shared" ca="1" si="169"/>
        <v>-9.6871463281441583E-3</v>
      </c>
      <c r="X733" s="17">
        <f t="shared" si="170"/>
        <v>-2.0330992357649347E-2</v>
      </c>
    </row>
    <row r="734" spans="3:24">
      <c r="C734" s="29">
        <v>41858</v>
      </c>
      <c r="D734" s="19">
        <f ca="1">VLOOKUP(C734,MarketData!$B$7:$C$5000,2)</f>
        <v>1258.1199999999999</v>
      </c>
      <c r="E734" s="17">
        <f>VLOOKUP('Beta-GARCH'!C734,MarketData!$E$7:$F$5000,2)</f>
        <v>116.68</v>
      </c>
      <c r="F734" s="17">
        <f t="shared" ca="1" si="166"/>
        <v>161.65390347946749</v>
      </c>
      <c r="G734" s="17">
        <f t="shared" si="167"/>
        <v>163.94548725433484</v>
      </c>
      <c r="H734" s="18">
        <f t="array" aca="1" ref="H734" ca="1">IF(ROW()-ROW($C$14)&gt;=$C$3,IF($C$8,_xlfn.COVARIANCE.P(OFFSET(E734,-$C$3+1,0):E734/OFFSET(E733,-$C$3+1,0):E733,OFFSET(D734,-$C$3+1,0):D734/OFFSET(D733,-$C$3+1,0):D733)/_xlfn.VAR.P(OFFSET(D734,-$C$3+1,0):D734/OFFSET(D733,-$C$3+1,0):D733),$C$9),"")</f>
        <v>0.50107229381585638</v>
      </c>
      <c r="I734" s="19">
        <f t="array" aca="1" ref="I734" ca="1">IF(ROW()-ROW($C$14)&gt;=$C$3,_xlfn.VAR.P(OFFSET(E734,-$C$3+1,0):E734/OFFSET(E733,-$C$3+1,0):E733),"")</f>
        <v>1.3788342800570444E-4</v>
      </c>
      <c r="J734" s="19">
        <f t="array" aca="1" ref="J734" ca="1">IF(ROW()-ROW($C$14)&gt;=$C$3,_xlfn.VAR.P(OFFSET(D734,-$C$3+1,0):D734/OFFSET(D733,-$C$3+1,0):D733),"")</f>
        <v>1.3328712201936756E-4</v>
      </c>
      <c r="K734" s="19">
        <f t="shared" ca="1" si="168"/>
        <v>0.48436918730795836</v>
      </c>
      <c r="L734" s="46">
        <f t="array" aca="1" ref="L734" ca="1">IF(ROW()-ROW($C$14)&lt;$C$3,"",IF(L733="",_xlfn.VAR.P(OFFSET(E734,-$C$3+1,0):E734/OFFSET(E733,-$C$3+1,0):E733),$C$4*L733+$C$5*(1-$C$4)*(E734/E733-1)^2+(1-$C$4)*(1-$C$5)*$C$6))</f>
        <v>4.0999999999999999E-4</v>
      </c>
      <c r="M734" s="30">
        <f t="array" aca="1" ref="M734" ca="1">IF(ROW()-ROW($C$14)&gt;=$C$3,_xlfn.VAR.P(OFFSET(D734,-$C$3+1,0):D734/OFFSET(D733,-$C$3+1,0):D733)*H734^2,"")</f>
        <v>3.3464856716919144E-5</v>
      </c>
      <c r="N734" s="17">
        <f t="shared" ca="1" si="162"/>
        <v>3.7653514328308082E-4</v>
      </c>
      <c r="O734" s="18">
        <f t="shared" ca="1" si="163"/>
        <v>4.5141648674255935E-2</v>
      </c>
      <c r="P734" s="18">
        <f t="shared" ca="1" si="165"/>
        <v>6.0028298944958536E-4</v>
      </c>
      <c r="Q734" s="18">
        <f t="shared" ca="1" si="164"/>
        <v>-2.1347534663378079E-3</v>
      </c>
      <c r="R734" s="39"/>
      <c r="V734" s="29">
        <v>41858</v>
      </c>
      <c r="W734" s="19">
        <f t="shared" ca="1" si="169"/>
        <v>5.4583669652916722E-3</v>
      </c>
      <c r="X734" s="17">
        <f t="shared" si="170"/>
        <v>6.0028298944958536E-4</v>
      </c>
    </row>
    <row r="735" spans="3:24">
      <c r="C735" s="29">
        <v>41859</v>
      </c>
      <c r="D735" s="19">
        <f ca="1">VLOOKUP(C735,MarketData!$B$7:$C$5000,2)</f>
        <v>1228.26</v>
      </c>
      <c r="E735" s="17">
        <f>VLOOKUP('Beta-GARCH'!C735,MarketData!$E$7:$F$5000,2)</f>
        <v>117.629997</v>
      </c>
      <c r="F735" s="17">
        <f t="shared" ca="1" si="166"/>
        <v>157.81723801202648</v>
      </c>
      <c r="G735" s="17">
        <f t="shared" si="167"/>
        <v>165.28031516876024</v>
      </c>
      <c r="H735" s="18">
        <f t="array" aca="1" ref="H735" ca="1">IF(ROW()-ROW($C$14)&gt;=$C$3,IF($C$8,_xlfn.COVARIANCE.P(OFFSET(E735,-$C$3+1,0):E735/OFFSET(E734,-$C$3+1,0):E734,OFFSET(D735,-$C$3+1,0):D735/OFFSET(D734,-$C$3+1,0):D734)/_xlfn.VAR.P(OFFSET(D735,-$C$3+1,0):D735/OFFSET(D734,-$C$3+1,0):D734),$C$9),"")</f>
        <v>0.48103197334335318</v>
      </c>
      <c r="I735" s="19">
        <f t="array" aca="1" ref="I735" ca="1">IF(ROW()-ROW($C$14)&gt;=$C$3,_xlfn.VAR.P(OFFSET(E735,-$C$3+1,0):E735/OFFSET(E734,-$C$3+1,0):E734),"")</f>
        <v>1.3663723301765633E-4</v>
      </c>
      <c r="J735" s="19">
        <f t="array" aca="1" ref="J735" ca="1">IF(ROW()-ROW($C$14)&gt;=$C$3,_xlfn.VAR.P(OFFSET(D735,-$C$3+1,0):D735/OFFSET(D734,-$C$3+1,0):D734),"")</f>
        <v>1.3440306961191105E-4</v>
      </c>
      <c r="K735" s="19">
        <f t="shared" ca="1" si="168"/>
        <v>0.47316659135264577</v>
      </c>
      <c r="L735" s="46">
        <f t="array" aca="1" ref="L735" ca="1">IF(ROW()-ROW($C$14)&lt;$C$3,"",IF(L734="",_xlfn.VAR.P(OFFSET(E735,-$C$3+1,0):E735/OFFSET(E734,-$C$3+1,0):E734),$C$4*L734+$C$5*(1-$C$4)*(E735/E734-1)^2+(1-$C$4)*(1-$C$5)*$C$6))</f>
        <v>4.0999999999999999E-4</v>
      </c>
      <c r="M735" s="30">
        <f t="array" aca="1" ref="M735" ca="1">IF(ROW()-ROW($C$14)&gt;=$C$3,_xlfn.VAR.P(OFFSET(D735,-$C$3+1,0):D735/OFFSET(D734,-$C$3+1,0):D734)*H735^2,"")</f>
        <v>3.1099762743384608E-5</v>
      </c>
      <c r="N735" s="17">
        <f t="shared" ca="1" si="162"/>
        <v>3.7890023725661539E-4</v>
      </c>
      <c r="O735" s="18">
        <f t="shared" ca="1" si="163"/>
        <v>4.5283198693712494E-2</v>
      </c>
      <c r="P735" s="18">
        <f t="shared" ca="1" si="165"/>
        <v>8.141900925608514E-3</v>
      </c>
      <c r="Q735" s="18">
        <f t="shared" ca="1" si="164"/>
        <v>1.9558629635137374E-2</v>
      </c>
      <c r="R735" s="39"/>
      <c r="V735" s="29">
        <v>41859</v>
      </c>
      <c r="W735" s="19">
        <f t="shared" ca="1" si="169"/>
        <v>-2.3733825072330017E-2</v>
      </c>
      <c r="X735" s="17">
        <f t="shared" si="170"/>
        <v>8.141900925608514E-3</v>
      </c>
    </row>
    <row r="736" spans="3:24">
      <c r="C736" s="29">
        <v>41862</v>
      </c>
      <c r="D736" s="19">
        <f ca="1">VLOOKUP(C736,MarketData!$B$7:$C$5000,2)</f>
        <v>1252.51</v>
      </c>
      <c r="E736" s="17">
        <f>VLOOKUP('Beta-GARCH'!C736,MarketData!$E$7:$F$5000,2)</f>
        <v>116.760002</v>
      </c>
      <c r="F736" s="17">
        <f t="shared" ca="1" si="166"/>
        <v>160.93308320912777</v>
      </c>
      <c r="G736" s="17">
        <f t="shared" si="167"/>
        <v>164.05789698069171</v>
      </c>
      <c r="H736" s="18">
        <f t="array" aca="1" ref="H736" ca="1">IF(ROW()-ROW($C$14)&gt;=$C$3,IF($C$8,_xlfn.COVARIANCE.P(OFFSET(E736,-$C$3+1,0):E736/OFFSET(E735,-$C$3+1,0):E735,OFFSET(D736,-$C$3+1,0):D736/OFFSET(D735,-$C$3+1,0):D735)/_xlfn.VAR.P(OFFSET(D736,-$C$3+1,0):D736/OFFSET(D735,-$C$3+1,0):D735),$C$9),"")</f>
        <v>0.47235148249438286</v>
      </c>
      <c r="I736" s="19">
        <f t="array" aca="1" ref="I736" ca="1">IF(ROW()-ROW($C$14)&gt;=$C$3,_xlfn.VAR.P(OFFSET(E736,-$C$3+1,0):E736/OFFSET(E735,-$C$3+1,0):E735),"")</f>
        <v>1.3672719405602486E-4</v>
      </c>
      <c r="J736" s="19">
        <f t="array" aca="1" ref="J736" ca="1">IF(ROW()-ROW($C$14)&gt;=$C$3,_xlfn.VAR.P(OFFSET(D736,-$C$3+1,0):D736/OFFSET(D735,-$C$3+1,0):D735),"")</f>
        <v>1.3498807654067533E-4</v>
      </c>
      <c r="K736" s="19">
        <f t="shared" ca="1" si="168"/>
        <v>0.46634335263931759</v>
      </c>
      <c r="L736" s="46">
        <f t="array" aca="1" ref="L736" ca="1">IF(ROW()-ROW($C$14)&lt;$C$3,"",IF(L735="",_xlfn.VAR.P(OFFSET(E736,-$C$3+1,0):E736/OFFSET(E735,-$C$3+1,0):E735),$C$4*L735+$C$5*(1-$C$4)*(E736/E735-1)^2+(1-$C$4)*(1-$C$5)*$C$6))</f>
        <v>4.0999999999999999E-4</v>
      </c>
      <c r="M736" s="30">
        <f t="array" aca="1" ref="M736" ca="1">IF(ROW()-ROW($C$14)&gt;=$C$3,_xlfn.VAR.P(OFFSET(D736,-$C$3+1,0):D736/OFFSET(D735,-$C$3+1,0):D735)*H736^2,"")</f>
        <v>3.0117989293343822E-5</v>
      </c>
      <c r="N736" s="17">
        <f t="shared" ca="1" si="162"/>
        <v>3.7988201070665616E-4</v>
      </c>
      <c r="O736" s="18">
        <f t="shared" ca="1" si="163"/>
        <v>4.5341827689243823E-2</v>
      </c>
      <c r="P736" s="18">
        <f t="shared" ca="1" si="165"/>
        <v>-7.3960301129651906E-3</v>
      </c>
      <c r="Q736" s="18">
        <f t="shared" ca="1" si="164"/>
        <v>-1.6721843418363733E-2</v>
      </c>
      <c r="R736" s="39"/>
      <c r="V736" s="29">
        <v>41862</v>
      </c>
      <c r="W736" s="19">
        <f t="shared" ca="1" si="169"/>
        <v>1.9743376809470359E-2</v>
      </c>
      <c r="X736" s="17">
        <f t="shared" si="170"/>
        <v>-7.3960301129651906E-3</v>
      </c>
    </row>
    <row r="737" spans="3:24">
      <c r="C737" s="29">
        <v>41863</v>
      </c>
      <c r="D737" s="19">
        <f ca="1">VLOOKUP(C737,MarketData!$B$7:$C$5000,2)</f>
        <v>1257.69</v>
      </c>
      <c r="E737" s="17">
        <f>VLOOKUP('Beta-GARCH'!C737,MarketData!$E$7:$F$5000,2)</f>
        <v>117.239998</v>
      </c>
      <c r="F737" s="17">
        <f t="shared" ca="1" si="166"/>
        <v>161.59865344092094</v>
      </c>
      <c r="G737" s="17">
        <f t="shared" si="167"/>
        <v>164.73233285744976</v>
      </c>
      <c r="H737" s="18">
        <f t="array" aca="1" ref="H737" ca="1">IF(ROW()-ROW($C$14)&gt;=$C$3,IF($C$8,_xlfn.COVARIANCE.P(OFFSET(E737,-$C$3+1,0):E737/OFFSET(E736,-$C$3+1,0):E736,OFFSET(D737,-$C$3+1,0):D737/OFFSET(D736,-$C$3+1,0):D736)/_xlfn.VAR.P(OFFSET(D737,-$C$3+1,0):D737/OFFSET(D736,-$C$3+1,0):D736),$C$9),"")</f>
        <v>0.45378169998218715</v>
      </c>
      <c r="I737" s="19">
        <f t="array" aca="1" ref="I737" ca="1">IF(ROW()-ROW($C$14)&gt;=$C$3,_xlfn.VAR.P(OFFSET(E737,-$C$3+1,0):E737/OFFSET(E736,-$C$3+1,0):E736),"")</f>
        <v>1.31722887285996E-4</v>
      </c>
      <c r="J737" s="19">
        <f t="array" aca="1" ref="J737" ca="1">IF(ROW()-ROW($C$14)&gt;=$C$3,_xlfn.VAR.P(OFFSET(D737,-$C$3+1,0):D737/OFFSET(D736,-$C$3+1,0):D736),"")</f>
        <v>1.3202446615131778E-4</v>
      </c>
      <c r="K737" s="19">
        <f t="shared" ca="1" si="168"/>
        <v>0.45482063082407864</v>
      </c>
      <c r="L737" s="46">
        <f t="array" aca="1" ref="L737" ca="1">IF(ROW()-ROW($C$14)&lt;$C$3,"",IF(L736="",_xlfn.VAR.P(OFFSET(E737,-$C$3+1,0):E737/OFFSET(E736,-$C$3+1,0):E736),$C$4*L736+$C$5*(1-$C$4)*(E737/E736-1)^2+(1-$C$4)*(1-$C$5)*$C$6))</f>
        <v>4.0999999999999999E-4</v>
      </c>
      <c r="M737" s="30">
        <f t="array" aca="1" ref="M737" ca="1">IF(ROW()-ROW($C$14)&gt;=$C$3,_xlfn.VAR.P(OFFSET(D737,-$C$3+1,0):D737/OFFSET(D736,-$C$3+1,0):D736)*H737^2,"")</f>
        <v>2.7186191740329645E-5</v>
      </c>
      <c r="N737" s="17">
        <f t="shared" ca="1" si="162"/>
        <v>3.8281380825967037E-4</v>
      </c>
      <c r="O737" s="18">
        <f t="shared" ca="1" si="163"/>
        <v>4.5516457650515971E-2</v>
      </c>
      <c r="P737" s="18">
        <f t="shared" ca="1" si="165"/>
        <v>4.1109625880273448E-3</v>
      </c>
      <c r="Q737" s="18">
        <f t="shared" ca="1" si="164"/>
        <v>2.234259642815116E-3</v>
      </c>
      <c r="R737" s="39"/>
      <c r="V737" s="29">
        <v>41863</v>
      </c>
      <c r="W737" s="19">
        <f t="shared" ca="1" si="169"/>
        <v>4.1356955233891046E-3</v>
      </c>
      <c r="X737" s="17">
        <f t="shared" si="170"/>
        <v>4.1109625880273448E-3</v>
      </c>
    </row>
    <row r="738" spans="3:24">
      <c r="C738" s="29">
        <v>41864</v>
      </c>
      <c r="D738" s="19">
        <f ca="1">VLOOKUP(C738,MarketData!$B$7:$C$5000,2)</f>
        <v>1262.1300000000001</v>
      </c>
      <c r="E738" s="17">
        <f>VLOOKUP('Beta-GARCH'!C738,MarketData!$E$7:$F$5000,2)</f>
        <v>117.93</v>
      </c>
      <c r="F738" s="17">
        <f t="shared" ca="1" si="166"/>
        <v>162.1691422110294</v>
      </c>
      <c r="G738" s="17">
        <f t="shared" si="167"/>
        <v>165.70184531970949</v>
      </c>
      <c r="H738" s="18">
        <f t="array" aca="1" ref="H738" ca="1">IF(ROW()-ROW($C$14)&gt;=$C$3,IF($C$8,_xlfn.COVARIANCE.P(OFFSET(E738,-$C$3+1,0):E738/OFFSET(E737,-$C$3+1,0):E737,OFFSET(D738,-$C$3+1,0):D738/OFFSET(D737,-$C$3+1,0):D737)/_xlfn.VAR.P(OFFSET(D738,-$C$3+1,0):D738/OFFSET(D737,-$C$3+1,0):D737),$C$9),"")</f>
        <v>0.40987939874610507</v>
      </c>
      <c r="I738" s="19">
        <f t="array" aca="1" ref="I738" ca="1">IF(ROW()-ROW($C$14)&gt;=$C$3,_xlfn.VAR.P(OFFSET(E738,-$C$3+1,0):E738/OFFSET(E737,-$C$3+1,0):E737),"")</f>
        <v>1.154049195819785E-4</v>
      </c>
      <c r="J738" s="19">
        <f t="array" aca="1" ref="J738" ca="1">IF(ROW()-ROW($C$14)&gt;=$C$3,_xlfn.VAR.P(OFFSET(D738,-$C$3+1,0):D738/OFFSET(D737,-$C$3+1,0):D737),"")</f>
        <v>1.2898740245079936E-4</v>
      </c>
      <c r="K738" s="19">
        <f t="shared" ca="1" si="168"/>
        <v>0.45811980246474282</v>
      </c>
      <c r="L738" s="46">
        <f t="array" aca="1" ref="L738" ca="1">IF(ROW()-ROW($C$14)&lt;$C$3,"",IF(L737="",_xlfn.VAR.P(OFFSET(E738,-$C$3+1,0):E738/OFFSET(E737,-$C$3+1,0):E737),$C$4*L737+$C$5*(1-$C$4)*(E738/E737-1)^2+(1-$C$4)*(1-$C$5)*$C$6))</f>
        <v>4.0999999999999999E-4</v>
      </c>
      <c r="M738" s="30">
        <f t="array" aca="1" ref="M738" ca="1">IF(ROW()-ROW($C$14)&gt;=$C$3,_xlfn.VAR.P(OFFSET(D738,-$C$3+1,0):D738/OFFSET(D737,-$C$3+1,0):D737)*H738^2,"")</f>
        <v>2.1670028273230383E-5</v>
      </c>
      <c r="N738" s="17">
        <f t="shared" ca="1" si="162"/>
        <v>3.8832997172676961E-4</v>
      </c>
      <c r="O738" s="18">
        <f t="shared" ca="1" si="163"/>
        <v>4.5843219906542269E-2</v>
      </c>
      <c r="P738" s="18">
        <f t="shared" ca="1" si="165"/>
        <v>5.885380516639005E-3</v>
      </c>
      <c r="Q738" s="18">
        <f t="shared" ca="1" si="164"/>
        <v>4.4383907731945071E-3</v>
      </c>
      <c r="R738" s="39"/>
      <c r="V738" s="29">
        <v>41864</v>
      </c>
      <c r="W738" s="19">
        <f t="shared" ca="1" si="169"/>
        <v>3.5302817069389203E-3</v>
      </c>
      <c r="X738" s="17">
        <f t="shared" si="170"/>
        <v>5.885380516639005E-3</v>
      </c>
    </row>
    <row r="739" spans="3:24">
      <c r="C739" s="29">
        <v>41865</v>
      </c>
      <c r="D739" s="19">
        <f ca="1">VLOOKUP(C739,MarketData!$B$7:$C$5000,2)</f>
        <v>1270.5</v>
      </c>
      <c r="E739" s="17">
        <f>VLOOKUP('Beta-GARCH'!C739,MarketData!$E$7:$F$5000,2)</f>
        <v>117.739998</v>
      </c>
      <c r="F739" s="17">
        <f t="shared" ca="1" si="166"/>
        <v>163.24459063576083</v>
      </c>
      <c r="G739" s="17">
        <f t="shared" si="167"/>
        <v>165.43487608359962</v>
      </c>
      <c r="H739" s="18">
        <f t="array" aca="1" ref="H739" ca="1">IF(ROW()-ROW($C$14)&gt;=$C$3,IF($C$8,_xlfn.COVARIANCE.P(OFFSET(E739,-$C$3+1,0):E739/OFFSET(E738,-$C$3+1,0):E738,OFFSET(D739,-$C$3+1,0):D739/OFFSET(D738,-$C$3+1,0):D738)/_xlfn.VAR.P(OFFSET(D739,-$C$3+1,0):D739/OFFSET(D738,-$C$3+1,0):D738),$C$9),"")</f>
        <v>0.39957552301141758</v>
      </c>
      <c r="I739" s="19">
        <f t="array" aca="1" ref="I739" ca="1">IF(ROW()-ROW($C$14)&gt;=$C$3,_xlfn.VAR.P(OFFSET(E739,-$C$3+1,0):E739/OFFSET(E738,-$C$3+1,0):E738),"")</f>
        <v>1.104123715870682E-4</v>
      </c>
      <c r="J739" s="19">
        <f t="array" aca="1" ref="J739" ca="1">IF(ROW()-ROW($C$14)&gt;=$C$3,_xlfn.VAR.P(OFFSET(D739,-$C$3+1,0):D739/OFFSET(D738,-$C$3+1,0):D738),"")</f>
        <v>1.2875978534937258E-4</v>
      </c>
      <c r="K739" s="19">
        <f t="shared" ca="1" si="168"/>
        <v>0.46597367518042954</v>
      </c>
      <c r="L739" s="46">
        <f t="array" aca="1" ref="L739" ca="1">IF(ROW()-ROW($C$14)&lt;$C$3,"",IF(L738="",_xlfn.VAR.P(OFFSET(E739,-$C$3+1,0):E739/OFFSET(E738,-$C$3+1,0):E738),$C$4*L738+$C$5*(1-$C$4)*(E739/E738-1)^2+(1-$C$4)*(1-$C$5)*$C$6))</f>
        <v>4.0999999999999999E-4</v>
      </c>
      <c r="M739" s="30">
        <f t="array" aca="1" ref="M739" ca="1">IF(ROW()-ROW($C$14)&gt;=$C$3,_xlfn.VAR.P(OFFSET(D739,-$C$3+1,0):D739/OFFSET(D738,-$C$3+1,0):D738)*H739^2,"")</f>
        <v>2.0557864403181154E-5</v>
      </c>
      <c r="N739" s="17">
        <f t="shared" ref="N739:N802" ca="1" si="171">IF(M739="","",L739-M739)</f>
        <v>3.8944213559681886E-4</v>
      </c>
      <c r="O739" s="18">
        <f t="shared" ref="O739:O802" ca="1" si="172">IF(N739="","",_xlfn.NORM.INV(1-$C$10,0,1)*$C$7*SQRT(N739))</f>
        <v>4.5908819684831077E-2</v>
      </c>
      <c r="P739" s="18">
        <f t="shared" ca="1" si="165"/>
        <v>-1.6111422030018474E-3</v>
      </c>
      <c r="Q739" s="18">
        <f t="shared" ref="Q739:Q802" ca="1" si="173">IF(P739="","",P739-H739*$C$7*(D739/D738-1))</f>
        <v>-4.2609858226016987E-3</v>
      </c>
      <c r="R739" s="39"/>
      <c r="V739" s="29">
        <v>41865</v>
      </c>
      <c r="W739" s="19">
        <f t="shared" ca="1" si="169"/>
        <v>6.6316465023412707E-3</v>
      </c>
      <c r="X739" s="17">
        <f t="shared" si="170"/>
        <v>-1.6111422030018474E-3</v>
      </c>
    </row>
    <row r="740" spans="3:24">
      <c r="C740" s="29">
        <v>41866</v>
      </c>
      <c r="D740" s="19">
        <f ca="1">VLOOKUP(C740,MarketData!$B$7:$C$5000,2)</f>
        <v>1270.68</v>
      </c>
      <c r="E740" s="17">
        <f>VLOOKUP('Beta-GARCH'!C740,MarketData!$E$7:$F$5000,2)</f>
        <v>116.889999</v>
      </c>
      <c r="F740" s="17">
        <f t="shared" ca="1" si="166"/>
        <v>163.26771855887336</v>
      </c>
      <c r="G740" s="17">
        <f t="shared" si="167"/>
        <v>164.24055400423129</v>
      </c>
      <c r="H740" s="18">
        <f t="array" aca="1" ref="H740" ca="1">IF(ROW()-ROW($C$14)&gt;=$C$3,IF($C$8,_xlfn.COVARIANCE.P(OFFSET(E740,-$C$3+1,0):E740/OFFSET(E739,-$C$3+1,0):E739,OFFSET(D740,-$C$3+1,0):D740/OFFSET(D739,-$C$3+1,0):D739)/_xlfn.VAR.P(OFFSET(D740,-$C$3+1,0):D740/OFFSET(D739,-$C$3+1,0):D739),$C$9),"")</f>
        <v>0.39985249455210048</v>
      </c>
      <c r="I740" s="19">
        <f t="array" aca="1" ref="I740" ca="1">IF(ROW()-ROW($C$14)&gt;=$C$3,_xlfn.VAR.P(OFFSET(E740,-$C$3+1,0):E740/OFFSET(E739,-$C$3+1,0):E739),"")</f>
        <v>1.1058720426759128E-4</v>
      </c>
      <c r="J740" s="19">
        <f t="array" aca="1" ref="J740" ca="1">IF(ROW()-ROW($C$14)&gt;=$C$3,_xlfn.VAR.P(OFFSET(D740,-$C$3+1,0):D740/OFFSET(D739,-$C$3+1,0):D739),"")</f>
        <v>1.2855410589935414E-4</v>
      </c>
      <c r="K740" s="19">
        <f t="shared" ca="1" si="168"/>
        <v>0.46481580097088804</v>
      </c>
      <c r="L740" s="46">
        <f t="array" aca="1" ref="L740" ca="1">IF(ROW()-ROW($C$14)&lt;$C$3,"",IF(L739="",_xlfn.VAR.P(OFFSET(E740,-$C$3+1,0):E740/OFFSET(E739,-$C$3+1,0):E739),$C$4*L739+$C$5*(1-$C$4)*(E740/E739-1)^2+(1-$C$4)*(1-$C$5)*$C$6))</f>
        <v>4.0999999999999999E-4</v>
      </c>
      <c r="M740" s="30">
        <f t="array" aca="1" ref="M740" ca="1">IF(ROW()-ROW($C$14)&gt;=$C$3,_xlfn.VAR.P(OFFSET(D740,-$C$3+1,0):D740/OFFSET(D739,-$C$3+1,0):D739)*H740^2,"")</f>
        <v>2.0553489796182533E-5</v>
      </c>
      <c r="N740" s="17">
        <f t="shared" ca="1" si="171"/>
        <v>3.8944651020381745E-4</v>
      </c>
      <c r="O740" s="18">
        <f t="shared" ca="1" si="172"/>
        <v>4.5909077531198411E-2</v>
      </c>
      <c r="P740" s="18">
        <f t="shared" ca="1" si="165"/>
        <v>-7.2192883849038214E-3</v>
      </c>
      <c r="Q740" s="18">
        <f t="shared" ca="1" si="173"/>
        <v>-7.2759380889725793E-3</v>
      </c>
      <c r="R740" s="39"/>
      <c r="V740" s="29">
        <v>41866</v>
      </c>
      <c r="W740" s="19">
        <f t="shared" ca="1" si="169"/>
        <v>1.4167650531282661E-4</v>
      </c>
      <c r="X740" s="17">
        <f t="shared" si="170"/>
        <v>-7.2192883849038214E-3</v>
      </c>
    </row>
    <row r="741" spans="3:24">
      <c r="C741" s="29">
        <v>41869</v>
      </c>
      <c r="D741" s="19">
        <f ca="1">VLOOKUP(C741,MarketData!$B$7:$C$5000,2)</f>
        <v>1271.26</v>
      </c>
      <c r="E741" s="17">
        <f>VLOOKUP('Beta-GARCH'!C741,MarketData!$E$7:$F$5000,2)</f>
        <v>117.209999</v>
      </c>
      <c r="F741" s="17">
        <f t="shared" ca="1" si="166"/>
        <v>163.3422418666803</v>
      </c>
      <c r="G741" s="17">
        <f t="shared" si="167"/>
        <v>164.69018166896717</v>
      </c>
      <c r="H741" s="18">
        <f t="array" aca="1" ref="H741" ca="1">IF(ROW()-ROW($C$14)&gt;=$C$3,IF($C$8,_xlfn.COVARIANCE.P(OFFSET(E741,-$C$3+1,0):E741/OFFSET(E740,-$C$3+1,0):E740,OFFSET(D741,-$C$3+1,0):D741/OFFSET(D740,-$C$3+1,0):D740)/_xlfn.VAR.P(OFFSET(D741,-$C$3+1,0):D741/OFFSET(D740,-$C$3+1,0):D740),$C$9),"")</f>
        <v>0.396571424793908</v>
      </c>
      <c r="I741" s="19">
        <f t="array" aca="1" ref="I741" ca="1">IF(ROW()-ROW($C$14)&gt;=$C$3,_xlfn.VAR.P(OFFSET(E741,-$C$3+1,0):E741/OFFSET(E740,-$C$3+1,0):E740),"")</f>
        <v>1.0958536336654177E-4</v>
      </c>
      <c r="J741" s="19">
        <f t="array" aca="1" ref="J741" ca="1">IF(ROW()-ROW($C$14)&gt;=$C$3,_xlfn.VAR.P(OFFSET(D741,-$C$3+1,0):D741/OFFSET(D740,-$C$3+1,0):D740),"")</f>
        <v>1.2435044353753438E-4</v>
      </c>
      <c r="K741" s="19">
        <f t="shared" ca="1" si="168"/>
        <v>0.45000382398230698</v>
      </c>
      <c r="L741" s="46">
        <f t="array" aca="1" ref="L741" ca="1">IF(ROW()-ROW($C$14)&lt;$C$3,"",IF(L740="",_xlfn.VAR.P(OFFSET(E741,-$C$3+1,0):E741/OFFSET(E740,-$C$3+1,0):E740),$C$4*L740+$C$5*(1-$C$4)*(E741/E740-1)^2+(1-$C$4)*(1-$C$5)*$C$6))</f>
        <v>4.0999999999999999E-4</v>
      </c>
      <c r="M741" s="30">
        <f t="array" aca="1" ref="M741" ca="1">IF(ROW()-ROW($C$14)&gt;=$C$3,_xlfn.VAR.P(OFFSET(D741,-$C$3+1,0):D741/OFFSET(D740,-$C$3+1,0):D740)*H741^2,"")</f>
        <v>1.955645684331569E-5</v>
      </c>
      <c r="N741" s="17">
        <f t="shared" ca="1" si="171"/>
        <v>3.9044354315668432E-4</v>
      </c>
      <c r="O741" s="18">
        <f t="shared" ca="1" si="172"/>
        <v>4.596780652642439E-2</v>
      </c>
      <c r="P741" s="18">
        <f t="shared" ca="1" si="165"/>
        <v>2.7376165860006907E-3</v>
      </c>
      <c r="Q741" s="18">
        <f t="shared" ca="1" si="173"/>
        <v>2.5566021477625806E-3</v>
      </c>
      <c r="R741" s="39"/>
      <c r="V741" s="29">
        <v>41869</v>
      </c>
      <c r="W741" s="19">
        <f t="shared" ca="1" si="169"/>
        <v>4.564485157552145E-4</v>
      </c>
      <c r="X741" s="17">
        <f t="shared" si="170"/>
        <v>2.7376165860006907E-3</v>
      </c>
    </row>
    <row r="742" spans="3:24">
      <c r="C742" s="29">
        <v>41870</v>
      </c>
      <c r="D742" s="19">
        <f ca="1">VLOOKUP(C742,MarketData!$B$7:$C$5000,2)</f>
        <v>1280.29</v>
      </c>
      <c r="E742" s="17">
        <f>VLOOKUP('Beta-GARCH'!C742,MarketData!$E$7:$F$5000,2)</f>
        <v>116.949997</v>
      </c>
      <c r="F742" s="17">
        <f t="shared" ca="1" si="166"/>
        <v>164.5024926761576</v>
      </c>
      <c r="G742" s="17">
        <f t="shared" si="167"/>
        <v>164.32485638119633</v>
      </c>
      <c r="H742" s="18">
        <f t="array" aca="1" ref="H742" ca="1">IF(ROW()-ROW($C$14)&gt;=$C$3,IF($C$8,_xlfn.COVARIANCE.P(OFFSET(E742,-$C$3+1,0):E742/OFFSET(E741,-$C$3+1,0):E741,OFFSET(D742,-$C$3+1,0):D742/OFFSET(D741,-$C$3+1,0):D741)/_xlfn.VAR.P(OFFSET(D742,-$C$3+1,0):D742/OFFSET(D741,-$C$3+1,0):D741),$C$9),"")</f>
        <v>0.39990640038177072</v>
      </c>
      <c r="I742" s="19">
        <f t="array" aca="1" ref="I742" ca="1">IF(ROW()-ROW($C$14)&gt;=$C$3,_xlfn.VAR.P(OFFSET(E742,-$C$3+1,0):E742/OFFSET(E741,-$C$3+1,0):E741),"")</f>
        <v>1.0953730589119393E-4</v>
      </c>
      <c r="J742" s="19">
        <f t="array" aca="1" ref="J742" ca="1">IF(ROW()-ROW($C$14)&gt;=$C$3,_xlfn.VAR.P(OFFSET(D742,-$C$3+1,0):D742/OFFSET(D741,-$C$3+1,0):D741),"")</f>
        <v>1.2374132719046647E-4</v>
      </c>
      <c r="K742" s="19">
        <f t="shared" ca="1" si="168"/>
        <v>0.45176342737840364</v>
      </c>
      <c r="L742" s="46">
        <f t="array" aca="1" ref="L742" ca="1">IF(ROW()-ROW($C$14)&lt;$C$3,"",IF(L741="",_xlfn.VAR.P(OFFSET(E742,-$C$3+1,0):E742/OFFSET(E741,-$C$3+1,0):E741),$C$4*L741+$C$5*(1-$C$4)*(E742/E741-1)^2+(1-$C$4)*(1-$C$5)*$C$6))</f>
        <v>4.0999999999999999E-4</v>
      </c>
      <c r="M742" s="30">
        <f t="array" aca="1" ref="M742" ca="1">IF(ROW()-ROW($C$14)&gt;=$C$3,_xlfn.VAR.P(OFFSET(D742,-$C$3+1,0):D742/OFFSET(D741,-$C$3+1,0):D741)*H742^2,"")</f>
        <v>1.9789347721771241E-5</v>
      </c>
      <c r="N742" s="17">
        <f t="shared" ca="1" si="171"/>
        <v>3.9021065227822876E-4</v>
      </c>
      <c r="O742" s="18">
        <f t="shared" ca="1" si="172"/>
        <v>4.5954095095025294E-2</v>
      </c>
      <c r="P742" s="18">
        <f t="shared" ca="1" si="165"/>
        <v>-2.2182578467558889E-3</v>
      </c>
      <c r="Q742" s="18">
        <f t="shared" ca="1" si="173"/>
        <v>-5.0588685758336319E-3</v>
      </c>
      <c r="R742" s="39"/>
      <c r="V742" s="29">
        <v>41870</v>
      </c>
      <c r="W742" s="19">
        <f t="shared" ca="1" si="169"/>
        <v>7.1031889621320232E-3</v>
      </c>
      <c r="X742" s="17">
        <f t="shared" si="170"/>
        <v>-2.2182578467558889E-3</v>
      </c>
    </row>
    <row r="743" spans="3:24">
      <c r="C743" s="29">
        <v>41871</v>
      </c>
      <c r="D743" s="19">
        <f ca="1">VLOOKUP(C743,MarketData!$B$7:$C$5000,2)</f>
        <v>1279.6400000000001</v>
      </c>
      <c r="E743" s="17">
        <f>VLOOKUP('Beta-GARCH'!C743,MarketData!$E$7:$F$5000,2)</f>
        <v>115.699997</v>
      </c>
      <c r="F743" s="17">
        <f t="shared" ca="1" si="166"/>
        <v>164.41897517602914</v>
      </c>
      <c r="G743" s="17">
        <f t="shared" si="167"/>
        <v>162.56849831582164</v>
      </c>
      <c r="H743" s="18">
        <f t="array" aca="1" ref="H743" ca="1">IF(ROW()-ROW($C$14)&gt;=$C$3,IF($C$8,_xlfn.COVARIANCE.P(OFFSET(E743,-$C$3+1,0):E743/OFFSET(E742,-$C$3+1,0):E742,OFFSET(D743,-$C$3+1,0):D743/OFFSET(D742,-$C$3+1,0):D742)/_xlfn.VAR.P(OFFSET(D743,-$C$3+1,0):D743/OFFSET(D742,-$C$3+1,0):D742),$C$9),"")</f>
        <v>0.40030701183477313</v>
      </c>
      <c r="I743" s="19">
        <f t="array" aca="1" ref="I743" ca="1">IF(ROW()-ROW($C$14)&gt;=$C$3,_xlfn.VAR.P(OFFSET(E743,-$C$3+1,0):E743/OFFSET(E742,-$C$3+1,0):E742),"")</f>
        <v>1.099214808449269E-4</v>
      </c>
      <c r="J743" s="19">
        <f t="array" aca="1" ref="J743" ca="1">IF(ROW()-ROW($C$14)&gt;=$C$3,_xlfn.VAR.P(OFFSET(D743,-$C$3+1,0):D743/OFFSET(D742,-$C$3+1,0):D742),"")</f>
        <v>1.2374391225413969E-4</v>
      </c>
      <c r="K743" s="19">
        <f t="shared" ca="1" si="168"/>
        <v>0.45064490913365635</v>
      </c>
      <c r="L743" s="46">
        <f t="array" aca="1" ref="L743" ca="1">IF(ROW()-ROW($C$14)&lt;$C$3,"",IF(L742="",_xlfn.VAR.P(OFFSET(E743,-$C$3+1,0):E743/OFFSET(E742,-$C$3+1,0):E742),$C$4*L742+$C$5*(1-$C$4)*(E743/E742-1)^2+(1-$C$4)*(1-$C$5)*$C$6))</f>
        <v>4.0999999999999999E-4</v>
      </c>
      <c r="M743" s="30">
        <f t="array" aca="1" ref="M743" ca="1">IF(ROW()-ROW($C$14)&gt;=$C$3,_xlfn.VAR.P(OFFSET(D743,-$C$3+1,0):D743/OFFSET(D742,-$C$3+1,0):D742)*H743^2,"")</f>
        <v>1.9829430300736065E-5</v>
      </c>
      <c r="N743" s="17">
        <f t="shared" ca="1" si="171"/>
        <v>3.9017056969926391E-4</v>
      </c>
      <c r="O743" s="18">
        <f t="shared" ca="1" si="172"/>
        <v>4.5951734823799037E-2</v>
      </c>
      <c r="P743" s="18">
        <f t="shared" ca="1" si="165"/>
        <v>-1.0688328619623655E-2</v>
      </c>
      <c r="Q743" s="18">
        <f t="shared" ca="1" si="173"/>
        <v>-1.0485093760574115E-2</v>
      </c>
      <c r="R743" s="39"/>
      <c r="V743" s="29">
        <v>41871</v>
      </c>
      <c r="W743" s="19">
        <f t="shared" ca="1" si="169"/>
        <v>-5.076974747907359E-4</v>
      </c>
      <c r="X743" s="17">
        <f t="shared" si="170"/>
        <v>-1.0688328619623655E-2</v>
      </c>
    </row>
    <row r="744" spans="3:24">
      <c r="C744" s="29">
        <v>41872</v>
      </c>
      <c r="D744" s="19">
        <f ca="1">VLOOKUP(C744,MarketData!$B$7:$C$5000,2)</f>
        <v>1291.19</v>
      </c>
      <c r="E744" s="17">
        <f>VLOOKUP('Beta-GARCH'!C744,MarketData!$E$7:$F$5000,2)</f>
        <v>115.779999</v>
      </c>
      <c r="F744" s="17">
        <f t="shared" ca="1" si="166"/>
        <v>165.90301690908151</v>
      </c>
      <c r="G744" s="17">
        <f t="shared" si="167"/>
        <v>162.68090804217854</v>
      </c>
      <c r="H744" s="18">
        <f t="array" aca="1" ref="H744" ca="1">IF(ROW()-ROW($C$14)&gt;=$C$3,IF($C$8,_xlfn.COVARIANCE.P(OFFSET(E744,-$C$3+1,0):E744/OFFSET(E743,-$C$3+1,0):E743,OFFSET(D744,-$C$3+1,0):D744/OFFSET(D743,-$C$3+1,0):D743)/_xlfn.VAR.P(OFFSET(D744,-$C$3+1,0):D744/OFFSET(D743,-$C$3+1,0):D743),$C$9),"")</f>
        <v>0.40134445080782005</v>
      </c>
      <c r="I744" s="19">
        <f t="array" aca="1" ref="I744" ca="1">IF(ROW()-ROW($C$14)&gt;=$C$3,_xlfn.VAR.P(OFFSET(E744,-$C$3+1,0):E744/OFFSET(E743,-$C$3+1,0):E743),"")</f>
        <v>1.0977210084587471E-4</v>
      </c>
      <c r="J744" s="19">
        <f t="array" aca="1" ref="J744" ca="1">IF(ROW()-ROW($C$14)&gt;=$C$3,_xlfn.VAR.P(OFFSET(D744,-$C$3+1,0):D744/OFFSET(D743,-$C$3+1,0):D743),"")</f>
        <v>1.2388354084482561E-4</v>
      </c>
      <c r="K744" s="19">
        <f t="shared" ca="1" si="168"/>
        <v>0.45293814440432273</v>
      </c>
      <c r="L744" s="46">
        <f t="array" aca="1" ref="L744" ca="1">IF(ROW()-ROW($C$14)&lt;$C$3,"",IF(L743="",_xlfn.VAR.P(OFFSET(E744,-$C$3+1,0):E744/OFFSET(E743,-$C$3+1,0):E743),$C$4*L743+$C$5*(1-$C$4)*(E744/E743-1)^2+(1-$C$4)*(1-$C$5)*$C$6))</f>
        <v>4.0999999999999999E-4</v>
      </c>
      <c r="M744" s="30">
        <f t="array" aca="1" ref="M744" ca="1">IF(ROW()-ROW($C$14)&gt;=$C$3,_xlfn.VAR.P(OFFSET(D744,-$C$3+1,0):D744/OFFSET(D743,-$C$3+1,0):D743)*H744^2,"")</f>
        <v>1.9954834721866991E-5</v>
      </c>
      <c r="N744" s="17">
        <f t="shared" ca="1" si="171"/>
        <v>3.9004516527813297E-4</v>
      </c>
      <c r="O744" s="18">
        <f t="shared" ca="1" si="172"/>
        <v>4.594434957454939E-2</v>
      </c>
      <c r="P744" s="18">
        <f t="shared" ca="1" si="165"/>
        <v>6.9146069208625427E-4</v>
      </c>
      <c r="Q744" s="18">
        <f t="shared" ca="1" si="173"/>
        <v>-2.9310647110195264E-3</v>
      </c>
      <c r="R744" s="39"/>
      <c r="V744" s="29">
        <v>41872</v>
      </c>
      <c r="W744" s="19">
        <f t="shared" ca="1" si="169"/>
        <v>9.0259760557656055E-3</v>
      </c>
      <c r="X744" s="17">
        <f t="shared" si="170"/>
        <v>6.9146069208625427E-4</v>
      </c>
    </row>
    <row r="745" spans="3:24">
      <c r="C745" s="29">
        <v>41873</v>
      </c>
      <c r="D745" s="19">
        <f ca="1">VLOOKUP(C745,MarketData!$B$7:$C$5000,2)</f>
        <v>1286.07</v>
      </c>
      <c r="E745" s="17">
        <f>VLOOKUP('Beta-GARCH'!C745,MarketData!$E$7:$F$5000,2)</f>
        <v>114.089996</v>
      </c>
      <c r="F745" s="17">
        <f t="shared" ca="1" si="166"/>
        <v>165.24515598499249</v>
      </c>
      <c r="G745" s="17">
        <f t="shared" si="167"/>
        <v>160.30630772253261</v>
      </c>
      <c r="H745" s="18">
        <f t="array" aca="1" ref="H745" ca="1">IF(ROW()-ROW($C$14)&gt;=$C$3,IF($C$8,_xlfn.COVARIANCE.P(OFFSET(E745,-$C$3+1,0):E745/OFFSET(E744,-$C$3+1,0):E744,OFFSET(D745,-$C$3+1,0):D745/OFFSET(D744,-$C$3+1,0):D744)/_xlfn.VAR.P(OFFSET(D745,-$C$3+1,0):D745/OFFSET(D744,-$C$3+1,0):D744),$C$9),"")</f>
        <v>0.39857273019019884</v>
      </c>
      <c r="I745" s="19">
        <f t="array" aca="1" ref="I745" ca="1">IF(ROW()-ROW($C$14)&gt;=$C$3,_xlfn.VAR.P(OFFSET(E745,-$C$3+1,0):E745/OFFSET(E744,-$C$3+1,0):E744),"")</f>
        <v>1.0967037912452913E-4</v>
      </c>
      <c r="J745" s="19">
        <f t="array" aca="1" ref="J745" ca="1">IF(ROW()-ROW($C$14)&gt;=$C$3,_xlfn.VAR.P(OFFSET(D745,-$C$3+1,0):D745/OFFSET(D744,-$C$3+1,0):D744),"")</f>
        <v>1.224810882469635E-4</v>
      </c>
      <c r="K745" s="19">
        <f t="shared" ca="1" si="168"/>
        <v>0.4451304183404638</v>
      </c>
      <c r="L745" s="46">
        <f t="array" aca="1" ref="L745" ca="1">IF(ROW()-ROW($C$14)&lt;$C$3,"",IF(L744="",_xlfn.VAR.P(OFFSET(E745,-$C$3+1,0):E745/OFFSET(E744,-$C$3+1,0):E744),$C$4*L744+$C$5*(1-$C$4)*(E745/E744-1)^2+(1-$C$4)*(1-$C$5)*$C$6))</f>
        <v>4.0999999999999999E-4</v>
      </c>
      <c r="M745" s="30">
        <f t="array" aca="1" ref="M745" ca="1">IF(ROW()-ROW($C$14)&gt;=$C$3,_xlfn.VAR.P(OFFSET(D745,-$C$3+1,0):D745/OFFSET(D744,-$C$3+1,0):D744)*H745^2,"")</f>
        <v>1.945737277800883E-5</v>
      </c>
      <c r="N745" s="17">
        <f t="shared" ca="1" si="171"/>
        <v>3.9054262722199116E-4</v>
      </c>
      <c r="O745" s="18">
        <f t="shared" ca="1" si="172"/>
        <v>4.5973638852629721E-2</v>
      </c>
      <c r="P745" s="18">
        <f t="shared" ca="1" si="165"/>
        <v>-1.4596674854004843E-2</v>
      </c>
      <c r="Q745" s="18">
        <f t="shared" ca="1" si="173"/>
        <v>-1.3016200734337034E-2</v>
      </c>
      <c r="R745" s="39"/>
      <c r="V745" s="29">
        <v>41873</v>
      </c>
      <c r="W745" s="19">
        <f t="shared" ca="1" si="169"/>
        <v>-3.9653343040142452E-3</v>
      </c>
      <c r="X745" s="17">
        <f t="shared" si="170"/>
        <v>-1.4596674854004843E-2</v>
      </c>
    </row>
    <row r="746" spans="3:24">
      <c r="C746" s="29">
        <v>41876</v>
      </c>
      <c r="D746" s="19">
        <f ca="1">VLOOKUP(C746,MarketData!$B$7:$C$5000,2)</f>
        <v>1291.31</v>
      </c>
      <c r="E746" s="17">
        <f>VLOOKUP('Beta-GARCH'!C746,MarketData!$E$7:$F$5000,2)</f>
        <v>114.870003</v>
      </c>
      <c r="F746" s="17">
        <f t="shared" ca="1" si="166"/>
        <v>165.91843552448987</v>
      </c>
      <c r="G746" s="17">
        <f t="shared" si="167"/>
        <v>161.40228499093158</v>
      </c>
      <c r="H746" s="18">
        <f t="array" aca="1" ref="H746" ca="1">IF(ROW()-ROW($C$14)&gt;=$C$3,IF($C$8,_xlfn.COVARIANCE.P(OFFSET(E746,-$C$3+1,0):E746/OFFSET(E745,-$C$3+1,0):E745,OFFSET(D746,-$C$3+1,0):D746/OFFSET(D745,-$C$3+1,0):D745)/_xlfn.VAR.P(OFFSET(D746,-$C$3+1,0):D746/OFFSET(D745,-$C$3+1,0):D745),$C$9),"")</f>
        <v>0.40363562237267431</v>
      </c>
      <c r="I746" s="19">
        <f t="array" aca="1" ref="I746" ca="1">IF(ROW()-ROW($C$14)&gt;=$C$3,_xlfn.VAR.P(OFFSET(E746,-$C$3+1,0):E746/OFFSET(E745,-$C$3+1,0):E745),"")</f>
        <v>1.0970238131620092E-4</v>
      </c>
      <c r="J746" s="19">
        <f t="array" aca="1" ref="J746" ca="1">IF(ROW()-ROW($C$14)&gt;=$C$3,_xlfn.VAR.P(OFFSET(D746,-$C$3+1,0):D746/OFFSET(D745,-$C$3+1,0):D745),"")</f>
        <v>1.2198040732644377E-4</v>
      </c>
      <c r="K746" s="19">
        <f t="shared" ca="1" si="168"/>
        <v>0.44881101975869597</v>
      </c>
      <c r="L746" s="46">
        <f t="array" aca="1" ref="L746" ca="1">IF(ROW()-ROW($C$14)&lt;$C$3,"",IF(L745="",_xlfn.VAR.P(OFFSET(E746,-$C$3+1,0):E746/OFFSET(E745,-$C$3+1,0):E745),$C$4*L745+$C$5*(1-$C$4)*(E746/E745-1)^2+(1-$C$4)*(1-$C$5)*$C$6))</f>
        <v>4.0999999999999999E-4</v>
      </c>
      <c r="M746" s="30">
        <f t="array" aca="1" ref="M746" ca="1">IF(ROW()-ROW($C$14)&gt;=$C$3,_xlfn.VAR.P(OFFSET(D746,-$C$3+1,0):D746/OFFSET(D745,-$C$3+1,0):D745)*H746^2,"")</f>
        <v>1.9873257237087575E-5</v>
      </c>
      <c r="N746" s="17">
        <f t="shared" ca="1" si="171"/>
        <v>3.901267427629124E-4</v>
      </c>
      <c r="O746" s="18">
        <f t="shared" ca="1" si="172"/>
        <v>4.5949153926530296E-2</v>
      </c>
      <c r="P746" s="18">
        <f t="shared" ca="1" si="165"/>
        <v>6.8367694569819726E-3</v>
      </c>
      <c r="Q746" s="18">
        <f t="shared" ca="1" si="173"/>
        <v>5.192185055485344E-3</v>
      </c>
      <c r="R746" s="39"/>
      <c r="V746" s="29">
        <v>41876</v>
      </c>
      <c r="W746" s="19">
        <f t="shared" ca="1" si="169"/>
        <v>4.074428297059951E-3</v>
      </c>
      <c r="X746" s="17">
        <f t="shared" si="170"/>
        <v>6.8367694569819726E-3</v>
      </c>
    </row>
    <row r="747" spans="3:24">
      <c r="C747" s="29">
        <v>41877</v>
      </c>
      <c r="D747" s="19">
        <f ca="1">VLOOKUP(C747,MarketData!$B$7:$C$5000,2)</f>
        <v>1285.01</v>
      </c>
      <c r="E747" s="17">
        <f>VLOOKUP('Beta-GARCH'!C747,MarketData!$E$7:$F$5000,2)</f>
        <v>115.08000199999999</v>
      </c>
      <c r="F747" s="17">
        <f t="shared" ca="1" si="166"/>
        <v>165.10895821555221</v>
      </c>
      <c r="G747" s="17">
        <f t="shared" si="167"/>
        <v>161.69735174082808</v>
      </c>
      <c r="H747" s="18">
        <f t="array" aca="1" ref="H747" ca="1">IF(ROW()-ROW($C$14)&gt;=$C$3,IF($C$8,_xlfn.COVARIANCE.P(OFFSET(E747,-$C$3+1,0):E747/OFFSET(E746,-$C$3+1,0):E746,OFFSET(D747,-$C$3+1,0):D747/OFFSET(D746,-$C$3+1,0):D746)/_xlfn.VAR.P(OFFSET(D747,-$C$3+1,0):D747/OFFSET(D746,-$C$3+1,0):D746),$C$9),"")</f>
        <v>0.39905576516416336</v>
      </c>
      <c r="I747" s="19">
        <f t="array" aca="1" ref="I747" ca="1">IF(ROW()-ROW($C$14)&gt;=$C$3,_xlfn.VAR.P(OFFSET(E747,-$C$3+1,0):E747/OFFSET(E746,-$C$3+1,0):E746),"")</f>
        <v>1.0897729747602821E-4</v>
      </c>
      <c r="J747" s="19">
        <f t="array" aca="1" ref="J747" ca="1">IF(ROW()-ROW($C$14)&gt;=$C$3,_xlfn.VAR.P(OFFSET(D747,-$C$3+1,0):D747/OFFSET(D746,-$C$3+1,0):D746),"")</f>
        <v>1.2092872238921047E-4</v>
      </c>
      <c r="K747" s="19">
        <f t="shared" ca="1" si="168"/>
        <v>0.44281978871761118</v>
      </c>
      <c r="L747" s="46">
        <f t="array" aca="1" ref="L747" ca="1">IF(ROW()-ROW($C$14)&lt;$C$3,"",IF(L746="",_xlfn.VAR.P(OFFSET(E747,-$C$3+1,0):E747/OFFSET(E746,-$C$3+1,0):E746),$C$4*L746+$C$5*(1-$C$4)*(E747/E746-1)^2+(1-$C$4)*(1-$C$5)*$C$6))</f>
        <v>4.0999999999999999E-4</v>
      </c>
      <c r="M747" s="30">
        <f t="array" aca="1" ref="M747" ca="1">IF(ROW()-ROW($C$14)&gt;=$C$3,_xlfn.VAR.P(OFFSET(D747,-$C$3+1,0):D747/OFFSET(D746,-$C$3+1,0):D746)*H747^2,"")</f>
        <v>1.9257355309967983E-5</v>
      </c>
      <c r="N747" s="17">
        <f t="shared" ca="1" si="171"/>
        <v>3.9074264469003201E-4</v>
      </c>
      <c r="O747" s="18">
        <f t="shared" ca="1" si="172"/>
        <v>4.5985410107700769E-2</v>
      </c>
      <c r="P747" s="18">
        <f t="shared" ca="1" si="165"/>
        <v>1.8281448116614918E-3</v>
      </c>
      <c r="Q747" s="18">
        <f t="shared" ca="1" si="173"/>
        <v>3.7750447199206951E-3</v>
      </c>
      <c r="R747" s="39"/>
      <c r="V747" s="29">
        <v>41877</v>
      </c>
      <c r="W747" s="19">
        <f t="shared" ca="1" si="169"/>
        <v>-4.8787665239174993E-3</v>
      </c>
      <c r="X747" s="17">
        <f t="shared" si="170"/>
        <v>1.8281448116614918E-3</v>
      </c>
    </row>
    <row r="748" spans="3:24">
      <c r="C748" s="29">
        <v>41878</v>
      </c>
      <c r="D748" s="19">
        <f ca="1">VLOOKUP(C748,MarketData!$B$7:$C$5000,2)</f>
        <v>1285.92</v>
      </c>
      <c r="E748" s="17">
        <f>VLOOKUP('Beta-GARCH'!C748,MarketData!$E$7:$F$5000,2)</f>
        <v>114.910004</v>
      </c>
      <c r="F748" s="17">
        <f t="shared" ca="1" si="166"/>
        <v>165.2258827157321</v>
      </c>
      <c r="G748" s="17">
        <f t="shared" si="167"/>
        <v>161.45848985411004</v>
      </c>
      <c r="H748" s="18">
        <f t="array" aca="1" ref="H748" ca="1">IF(ROW()-ROW($C$14)&gt;=$C$3,IF($C$8,_xlfn.COVARIANCE.P(OFFSET(E748,-$C$3+1,0):E748/OFFSET(E747,-$C$3+1,0):E747,OFFSET(D748,-$C$3+1,0):D748/OFFSET(D747,-$C$3+1,0):D747)/_xlfn.VAR.P(OFFSET(D748,-$C$3+1,0):D748/OFFSET(D747,-$C$3+1,0):D747),$C$9),"")</f>
        <v>0.40322251047070884</v>
      </c>
      <c r="I748" s="19">
        <f t="array" aca="1" ref="I748" ca="1">IF(ROW()-ROW($C$14)&gt;=$C$3,_xlfn.VAR.P(OFFSET(E748,-$C$3+1,0):E748/OFFSET(E747,-$C$3+1,0):E747),"")</f>
        <v>1.0844851708621148E-4</v>
      </c>
      <c r="J748" s="19">
        <f t="array" aca="1" ref="J748" ca="1">IF(ROW()-ROW($C$14)&gt;=$C$3,_xlfn.VAR.P(OFFSET(D748,-$C$3+1,0):D748/OFFSET(D747,-$C$3+1,0):D747),"")</f>
        <v>1.2064395597539766E-4</v>
      </c>
      <c r="K748" s="19">
        <f t="shared" ca="1" si="168"/>
        <v>0.44856638069883376</v>
      </c>
      <c r="L748" s="46">
        <f t="array" aca="1" ref="L748" ca="1">IF(ROW()-ROW($C$14)&lt;$C$3,"",IF(L747="",_xlfn.VAR.P(OFFSET(E748,-$C$3+1,0):E748/OFFSET(E747,-$C$3+1,0):E747),$C$4*L747+$C$5*(1-$C$4)*(E748/E747-1)^2+(1-$C$4)*(1-$C$5)*$C$6))</f>
        <v>4.0999999999999999E-4</v>
      </c>
      <c r="M748" s="30">
        <f t="array" aca="1" ref="M748" ca="1">IF(ROW()-ROW($C$14)&gt;=$C$3,_xlfn.VAR.P(OFFSET(D748,-$C$3+1,0):D748/OFFSET(D747,-$C$3+1,0):D747)*H748^2,"")</f>
        <v>1.9615306921206757E-5</v>
      </c>
      <c r="N748" s="17">
        <f t="shared" ca="1" si="171"/>
        <v>3.9038469307879322E-4</v>
      </c>
      <c r="O748" s="18">
        <f t="shared" ca="1" si="172"/>
        <v>4.5964342119103357E-2</v>
      </c>
      <c r="P748" s="18">
        <f t="shared" ca="1" si="165"/>
        <v>-1.4772158241707078E-3</v>
      </c>
      <c r="Q748" s="18">
        <f t="shared" ca="1" si="173"/>
        <v>-1.7627641736219527E-3</v>
      </c>
      <c r="R748" s="39"/>
      <c r="V748" s="29">
        <v>41878</v>
      </c>
      <c r="W748" s="19">
        <f t="shared" ca="1" si="169"/>
        <v>7.0816569520859574E-4</v>
      </c>
      <c r="X748" s="17">
        <f t="shared" si="170"/>
        <v>-1.4772158241707078E-3</v>
      </c>
    </row>
    <row r="749" spans="3:24">
      <c r="C749" s="29">
        <v>41879</v>
      </c>
      <c r="D749" s="19">
        <f ca="1">VLOOKUP(C749,MarketData!$B$7:$C$5000,2)</f>
        <v>1280.74</v>
      </c>
      <c r="E749" s="17">
        <f>VLOOKUP('Beta-GARCH'!C749,MarketData!$E$7:$F$5000,2)</f>
        <v>114.43</v>
      </c>
      <c r="F749" s="17">
        <f t="shared" ca="1" si="166"/>
        <v>164.5603124839389</v>
      </c>
      <c r="G749" s="17">
        <f t="shared" si="167"/>
        <v>160.78404273666038</v>
      </c>
      <c r="H749" s="18">
        <f t="array" aca="1" ref="H749" ca="1">IF(ROW()-ROW($C$14)&gt;=$C$3,IF($C$8,_xlfn.COVARIANCE.P(OFFSET(E749,-$C$3+1,0):E749/OFFSET(E748,-$C$3+1,0):E748,OFFSET(D749,-$C$3+1,0):D749/OFFSET(D748,-$C$3+1,0):D748)/_xlfn.VAR.P(OFFSET(D749,-$C$3+1,0):D749/OFFSET(D748,-$C$3+1,0):D748),$C$9),"")</f>
        <v>0.40469489509345136</v>
      </c>
      <c r="I749" s="19">
        <f t="array" aca="1" ref="I749" ca="1">IF(ROW()-ROW($C$14)&gt;=$C$3,_xlfn.VAR.P(OFFSET(E749,-$C$3+1,0):E749/OFFSET(E748,-$C$3+1,0):E748),"")</f>
        <v>1.0841076530287271E-4</v>
      </c>
      <c r="J749" s="19">
        <f t="array" aca="1" ref="J749" ca="1">IF(ROW()-ROW($C$14)&gt;=$C$3,_xlfn.VAR.P(OFFSET(D749,-$C$3+1,0):D749/OFFSET(D748,-$C$3+1,0):D748),"")</f>
        <v>1.2061999366538864E-4</v>
      </c>
      <c r="K749" s="19">
        <f t="shared" ca="1" si="168"/>
        <v>0.4502716639460318</v>
      </c>
      <c r="L749" s="46">
        <f t="array" aca="1" ref="L749" ca="1">IF(ROW()-ROW($C$14)&lt;$C$3,"",IF(L748="",_xlfn.VAR.P(OFFSET(E749,-$C$3+1,0):E749/OFFSET(E748,-$C$3+1,0):E748),$C$4*L748+$C$5*(1-$C$4)*(E749/E748-1)^2+(1-$C$4)*(1-$C$5)*$C$6))</f>
        <v>4.0999999999999999E-4</v>
      </c>
      <c r="M749" s="30">
        <f t="array" aca="1" ref="M749" ca="1">IF(ROW()-ROW($C$14)&gt;=$C$3,_xlfn.VAR.P(OFFSET(D749,-$C$3+1,0):D749/OFFSET(D748,-$C$3+1,0):D748)*H749^2,"")</f>
        <v>1.9754896270325353E-5</v>
      </c>
      <c r="N749" s="17">
        <f t="shared" ca="1" si="171"/>
        <v>3.9024510372967465E-4</v>
      </c>
      <c r="O749" s="18">
        <f t="shared" ca="1" si="172"/>
        <v>4.5956123679231797E-2</v>
      </c>
      <c r="P749" s="18">
        <f t="shared" ca="1" si="165"/>
        <v>-4.1772168069891258E-3</v>
      </c>
      <c r="Q749" s="18">
        <f t="shared" ca="1" si="173"/>
        <v>-2.5470068743462691E-3</v>
      </c>
      <c r="R749" s="39"/>
      <c r="V749" s="29">
        <v>41879</v>
      </c>
      <c r="W749" s="19">
        <f t="shared" ca="1" si="169"/>
        <v>-4.0282443697897685E-3</v>
      </c>
      <c r="X749" s="17">
        <f t="shared" si="170"/>
        <v>-4.1772168069891258E-3</v>
      </c>
    </row>
    <row r="750" spans="3:24">
      <c r="C750" s="29">
        <v>41880</v>
      </c>
      <c r="D750" s="19">
        <f ca="1">VLOOKUP(C750,MarketData!$B$7:$C$5000,2)</f>
        <v>1277.97</v>
      </c>
      <c r="E750" s="17">
        <f>VLOOKUP('Beta-GARCH'!C750,MarketData!$E$7:$F$5000,2)</f>
        <v>114.32</v>
      </c>
      <c r="F750" s="17">
        <f t="shared" ca="1" si="166"/>
        <v>164.20439944492981</v>
      </c>
      <c r="G750" s="17">
        <f t="shared" si="167"/>
        <v>160.62948322690738</v>
      </c>
      <c r="H750" s="18">
        <f t="array" aca="1" ref="H750" ca="1">IF(ROW()-ROW($C$14)&gt;=$C$3,IF($C$8,_xlfn.COVARIANCE.P(OFFSET(E750,-$C$3+1,0):E750/OFFSET(E749,-$C$3+1,0):E749,OFFSET(D750,-$C$3+1,0):D750/OFFSET(D749,-$C$3+1,0):D749)/_xlfn.VAR.P(OFFSET(D750,-$C$3+1,0):D750/OFFSET(D749,-$C$3+1,0):D749),$C$9),"")</f>
        <v>0.40311298045600519</v>
      </c>
      <c r="I750" s="19">
        <f t="array" aca="1" ref="I750" ca="1">IF(ROW()-ROW($C$14)&gt;=$C$3,_xlfn.VAR.P(OFFSET(E750,-$C$3+1,0):E750/OFFSET(E749,-$C$3+1,0):E749),"")</f>
        <v>1.0795114522980837E-4</v>
      </c>
      <c r="J750" s="19">
        <f t="array" aca="1" ref="J750" ca="1">IF(ROW()-ROW($C$14)&gt;=$C$3,_xlfn.VAR.P(OFFSET(D750,-$C$3+1,0):D750/OFFSET(D749,-$C$3+1,0):D749),"")</f>
        <v>1.1884983378833883E-4</v>
      </c>
      <c r="K750" s="19">
        <f t="shared" ca="1" si="168"/>
        <v>0.44381104640554392</v>
      </c>
      <c r="L750" s="46">
        <f t="array" aca="1" ref="L750" ca="1">IF(ROW()-ROW($C$14)&lt;$C$3,"",IF(L749="",_xlfn.VAR.P(OFFSET(E750,-$C$3+1,0):E750/OFFSET(E749,-$C$3+1,0):E749),$C$4*L749+$C$5*(1-$C$4)*(E750/E749-1)^2+(1-$C$4)*(1-$C$5)*$C$6))</f>
        <v>4.0999999999999999E-4</v>
      </c>
      <c r="M750" s="30">
        <f t="array" aca="1" ref="M750" ca="1">IF(ROW()-ROW($C$14)&gt;=$C$3,_xlfn.VAR.P(OFFSET(D750,-$C$3+1,0):D750/OFFSET(D749,-$C$3+1,0):D749)*H750^2,"")</f>
        <v>1.9313106905783484E-5</v>
      </c>
      <c r="N750" s="17">
        <f t="shared" ca="1" si="171"/>
        <v>3.9068689309421653E-4</v>
      </c>
      <c r="O750" s="18">
        <f t="shared" ca="1" si="172"/>
        <v>4.5982129365901625E-2</v>
      </c>
      <c r="P750" s="18">
        <f t="shared" ca="1" si="165"/>
        <v>-9.6128637595049859E-4</v>
      </c>
      <c r="Q750" s="18">
        <f t="shared" ca="1" si="173"/>
        <v>-8.9428734381473722E-5</v>
      </c>
      <c r="R750" s="39"/>
      <c r="V750" s="29">
        <v>41880</v>
      </c>
      <c r="W750" s="19">
        <f t="shared" ca="1" si="169"/>
        <v>-2.1628121242406317E-3</v>
      </c>
      <c r="X750" s="17">
        <f t="shared" si="170"/>
        <v>-9.6128637595049859E-4</v>
      </c>
    </row>
    <row r="751" spans="3:24">
      <c r="C751" s="29">
        <v>41883</v>
      </c>
      <c r="D751" s="19">
        <f ca="1">VLOOKUP(C751,MarketData!$B$7:$C$5000,2)</f>
        <v>1283.06</v>
      </c>
      <c r="E751" s="17">
        <f>VLOOKUP('Beta-GARCH'!C751,MarketData!$E$7:$F$5000,2)</f>
        <v>114.32</v>
      </c>
      <c r="F751" s="17">
        <f t="shared" ca="1" si="166"/>
        <v>164.85840571516673</v>
      </c>
      <c r="G751" s="17">
        <f t="shared" si="167"/>
        <v>160.62948322690738</v>
      </c>
      <c r="H751" s="18">
        <f t="array" aca="1" ref="H751" ca="1">IF(ROW()-ROW($C$14)&gt;=$C$3,IF($C$8,_xlfn.COVARIANCE.P(OFFSET(E751,-$C$3+1,0):E751/OFFSET(E750,-$C$3+1,0):E750,OFFSET(D751,-$C$3+1,0):D751/OFFSET(D750,-$C$3+1,0):D750)/_xlfn.VAR.P(OFFSET(D751,-$C$3+1,0):D751/OFFSET(D750,-$C$3+1,0):D750),$C$9),"")</f>
        <v>0.399386076499745</v>
      </c>
      <c r="I751" s="19">
        <f t="array" aca="1" ref="I751" ca="1">IF(ROW()-ROW($C$14)&gt;=$C$3,_xlfn.VAR.P(OFFSET(E751,-$C$3+1,0):E751/OFFSET(E750,-$C$3+1,0):E750),"")</f>
        <v>1.0424833266829993E-4</v>
      </c>
      <c r="J751" s="19">
        <f t="array" aca="1" ref="J751" ca="1">IF(ROW()-ROW($C$14)&gt;=$C$3,_xlfn.VAR.P(OFFSET(D751,-$C$3+1,0):D751/OFFSET(D750,-$C$3+1,0):D750),"")</f>
        <v>1.1884102585154944E-4</v>
      </c>
      <c r="K751" s="19">
        <f t="shared" ca="1" si="168"/>
        <v>0.45529218383833098</v>
      </c>
      <c r="L751" s="46">
        <f t="array" aca="1" ref="L751" ca="1">IF(ROW()-ROW($C$14)&lt;$C$3,"",IF(L750="",_xlfn.VAR.P(OFFSET(E751,-$C$3+1,0):E751/OFFSET(E750,-$C$3+1,0):E750),$C$4*L750+$C$5*(1-$C$4)*(E751/E750-1)^2+(1-$C$4)*(1-$C$5)*$C$6))</f>
        <v>4.0999999999999999E-4</v>
      </c>
      <c r="M751" s="30">
        <f t="array" aca="1" ref="M751" ca="1">IF(ROW()-ROW($C$14)&gt;=$C$3,_xlfn.VAR.P(OFFSET(D751,-$C$3+1,0):D751/OFFSET(D750,-$C$3+1,0):D750)*H751^2,"")</f>
        <v>1.8956241488824119E-5</v>
      </c>
      <c r="N751" s="17">
        <f t="shared" ca="1" si="171"/>
        <v>3.910437585111759E-4</v>
      </c>
      <c r="O751" s="18">
        <f t="shared" ca="1" si="172"/>
        <v>4.6003125317582404E-2</v>
      </c>
      <c r="P751" s="18">
        <f t="shared" ca="1" si="165"/>
        <v>0</v>
      </c>
      <c r="Q751" s="18">
        <f t="shared" ca="1" si="173"/>
        <v>-1.5907064558508522E-3</v>
      </c>
      <c r="R751" s="39"/>
      <c r="V751" s="29">
        <v>41883</v>
      </c>
      <c r="W751" s="19">
        <f t="shared" ca="1" si="169"/>
        <v>3.9828790973184258E-3</v>
      </c>
      <c r="X751" s="17">
        <f t="shared" si="170"/>
        <v>0</v>
      </c>
    </row>
    <row r="752" spans="3:24">
      <c r="C752" s="29">
        <v>41884</v>
      </c>
      <c r="D752" s="19">
        <f ca="1">VLOOKUP(C752,MarketData!$B$7:$C$5000,2)</f>
        <v>1297</v>
      </c>
      <c r="E752" s="17">
        <f>VLOOKUP('Beta-GARCH'!C752,MarketData!$E$7:$F$5000,2)</f>
        <v>116.199997</v>
      </c>
      <c r="F752" s="17">
        <f t="shared" ca="1" si="166"/>
        <v>166.64953487176848</v>
      </c>
      <c r="G752" s="17">
        <f t="shared" si="167"/>
        <v>163.27104154197156</v>
      </c>
      <c r="H752" s="18">
        <f t="array" aca="1" ref="H752" ca="1">IF(ROW()-ROW($C$14)&gt;=$C$3,IF($C$8,_xlfn.COVARIANCE.P(OFFSET(E752,-$C$3+1,0):E752/OFFSET(E751,-$C$3+1,0):E751,OFFSET(D752,-$C$3+1,0):D752/OFFSET(D751,-$C$3+1,0):D751)/_xlfn.VAR.P(OFFSET(D752,-$C$3+1,0):D752/OFFSET(D751,-$C$3+1,0):D751),$C$9),"")</f>
        <v>0.40511017542020772</v>
      </c>
      <c r="I752" s="19">
        <f t="array" aca="1" ref="I752" ca="1">IF(ROW()-ROW($C$14)&gt;=$C$3,_xlfn.VAR.P(OFFSET(E752,-$C$3+1,0):E752/OFFSET(E751,-$C$3+1,0):E751),"")</f>
        <v>1.0436410518062863E-4</v>
      </c>
      <c r="J752" s="19">
        <f t="array" aca="1" ref="J752" ca="1">IF(ROW()-ROW($C$14)&gt;=$C$3,_xlfn.VAR.P(OFFSET(D752,-$C$3+1,0):D752/OFFSET(D751,-$C$3+1,0):D751),"")</f>
        <v>1.192315986832402E-4</v>
      </c>
      <c r="K752" s="19">
        <f t="shared" ca="1" si="168"/>
        <v>0.46282132898663253</v>
      </c>
      <c r="L752" s="46">
        <f t="array" aca="1" ref="L752" ca="1">IF(ROW()-ROW($C$14)&lt;$C$3,"",IF(L751="",_xlfn.VAR.P(OFFSET(E752,-$C$3+1,0):E752/OFFSET(E751,-$C$3+1,0):E751),$C$4*L751+$C$5*(1-$C$4)*(E752/E751-1)^2+(1-$C$4)*(1-$C$5)*$C$6))</f>
        <v>4.0999999999999999E-4</v>
      </c>
      <c r="M752" s="30">
        <f t="array" aca="1" ref="M752" ca="1">IF(ROW()-ROW($C$14)&gt;=$C$3,_xlfn.VAR.P(OFFSET(D752,-$C$3+1,0):D752/OFFSET(D751,-$C$3+1,0):D751)*H752^2,"")</f>
        <v>1.9567604898430368E-5</v>
      </c>
      <c r="N752" s="17">
        <f t="shared" ca="1" si="171"/>
        <v>3.9043239510156964E-4</v>
      </c>
      <c r="O752" s="18">
        <f t="shared" ca="1" si="172"/>
        <v>4.5967150278795749E-2</v>
      </c>
      <c r="P752" s="18">
        <f t="shared" ca="1" si="165"/>
        <v>1.6445040237928588E-2</v>
      </c>
      <c r="Q752" s="18">
        <f t="shared" ca="1" si="173"/>
        <v>1.2043659285083261E-2</v>
      </c>
      <c r="R752" s="39"/>
      <c r="V752" s="29">
        <v>41884</v>
      </c>
      <c r="W752" s="19">
        <f t="shared" ca="1" si="169"/>
        <v>1.0864651692048755E-2</v>
      </c>
      <c r="X752" s="17">
        <f t="shared" si="170"/>
        <v>1.6445040237928588E-2</v>
      </c>
    </row>
    <row r="753" spans="3:24">
      <c r="C753" s="29">
        <v>41885</v>
      </c>
      <c r="D753" s="19">
        <f ca="1">VLOOKUP(C753,MarketData!$B$7:$C$5000,2)</f>
        <v>1301.52</v>
      </c>
      <c r="E753" s="17">
        <f>VLOOKUP('Beta-GARCH'!C753,MarketData!$E$7:$F$5000,2)</f>
        <v>115.959999</v>
      </c>
      <c r="F753" s="17">
        <f t="shared" ca="1" si="166"/>
        <v>167.23030271881581</v>
      </c>
      <c r="G753" s="17">
        <f t="shared" si="167"/>
        <v>162.93382360359254</v>
      </c>
      <c r="H753" s="18">
        <f t="array" aca="1" ref="H753" ca="1">IF(ROW()-ROW($C$14)&gt;=$C$3,IF($C$8,_xlfn.COVARIANCE.P(OFFSET(E753,-$C$3+1,0):E753/OFFSET(E752,-$C$3+1,0):E752,OFFSET(D753,-$C$3+1,0):D753/OFFSET(D752,-$C$3+1,0):D752)/_xlfn.VAR.P(OFFSET(D753,-$C$3+1,0):D753/OFFSET(D752,-$C$3+1,0):D752),$C$9),"")</f>
        <v>0.39807814344273429</v>
      </c>
      <c r="I753" s="19">
        <f t="array" aca="1" ref="I753" ca="1">IF(ROW()-ROW($C$14)&gt;=$C$3,_xlfn.VAR.P(OFFSET(E753,-$C$3+1,0):E753/OFFSET(E752,-$C$3+1,0):E752),"")</f>
        <v>1.030591280708105E-4</v>
      </c>
      <c r="J753" s="19">
        <f t="array" aca="1" ref="J753" ca="1">IF(ROW()-ROW($C$14)&gt;=$C$3,_xlfn.VAR.P(OFFSET(D753,-$C$3+1,0):D753/OFFSET(D752,-$C$3+1,0):D752),"")</f>
        <v>1.1781646917724508E-4</v>
      </c>
      <c r="K753" s="19">
        <f t="shared" ca="1" si="168"/>
        <v>0.45508012919371299</v>
      </c>
      <c r="L753" s="46">
        <f t="array" aca="1" ref="L753" ca="1">IF(ROW()-ROW($C$14)&lt;$C$3,"",IF(L752="",_xlfn.VAR.P(OFFSET(E753,-$C$3+1,0):E753/OFFSET(E752,-$C$3+1,0):E752),$C$4*L752+$C$5*(1-$C$4)*(E753/E752-1)^2+(1-$C$4)*(1-$C$5)*$C$6))</f>
        <v>4.0999999999999999E-4</v>
      </c>
      <c r="M753" s="30">
        <f t="array" aca="1" ref="M753" ca="1">IF(ROW()-ROW($C$14)&gt;=$C$3,_xlfn.VAR.P(OFFSET(D753,-$C$3+1,0):D753/OFFSET(D752,-$C$3+1,0):D752)*H753^2,"")</f>
        <v>1.8669929144258335E-5</v>
      </c>
      <c r="N753" s="17">
        <f t="shared" ca="1" si="171"/>
        <v>3.9133007085574164E-4</v>
      </c>
      <c r="O753" s="18">
        <f t="shared" ca="1" si="172"/>
        <v>4.6019963398163284E-2</v>
      </c>
      <c r="P753" s="18">
        <f t="shared" ca="1" si="165"/>
        <v>-2.0653873166622816E-3</v>
      </c>
      <c r="Q753" s="18">
        <f t="shared" ca="1" si="173"/>
        <v>-3.4526758350594921E-3</v>
      </c>
      <c r="R753" s="39"/>
      <c r="V753" s="29">
        <v>41885</v>
      </c>
      <c r="W753" s="19">
        <f t="shared" ca="1" si="169"/>
        <v>3.4849653045490037E-3</v>
      </c>
      <c r="X753" s="17">
        <f t="shared" si="170"/>
        <v>-2.0653873166622816E-3</v>
      </c>
    </row>
    <row r="754" spans="3:24">
      <c r="C754" s="29">
        <v>41886</v>
      </c>
      <c r="D754" s="19">
        <f ca="1">VLOOKUP(C754,MarketData!$B$7:$C$5000,2)</f>
        <v>1296.3900000000001</v>
      </c>
      <c r="E754" s="17">
        <f>VLOOKUP('Beta-GARCH'!C754,MarketData!$E$7:$F$5000,2)</f>
        <v>116.050003</v>
      </c>
      <c r="F754" s="17">
        <f t="shared" ca="1" si="166"/>
        <v>166.57115691010944</v>
      </c>
      <c r="G754" s="17">
        <f t="shared" si="167"/>
        <v>163.06028700464535</v>
      </c>
      <c r="H754" s="18">
        <f t="array" aca="1" ref="H754" ca="1">IF(ROW()-ROW($C$14)&gt;=$C$3,IF($C$8,_xlfn.COVARIANCE.P(OFFSET(E754,-$C$3+1,0):E754/OFFSET(E753,-$C$3+1,0):E753,OFFSET(D754,-$C$3+1,0):D754/OFFSET(D753,-$C$3+1,0):D753)/_xlfn.VAR.P(OFFSET(D754,-$C$3+1,0):D754/OFFSET(D753,-$C$3+1,0):D753),$C$9),"")</f>
        <v>0.39675112581213562</v>
      </c>
      <c r="I754" s="19">
        <f t="array" aca="1" ref="I754" ca="1">IF(ROW()-ROW($C$14)&gt;=$C$3,_xlfn.VAR.P(OFFSET(E754,-$C$3+1,0):E754/OFFSET(E753,-$C$3+1,0):E753),"")</f>
        <v>1.0228021954794371E-4</v>
      </c>
      <c r="J754" s="19">
        <f t="array" aca="1" ref="J754" ca="1">IF(ROW()-ROW($C$14)&gt;=$C$3,_xlfn.VAR.P(OFFSET(D754,-$C$3+1,0):D754/OFFSET(D753,-$C$3+1,0):D753),"")</f>
        <v>1.17881488466487E-4</v>
      </c>
      <c r="K754" s="19">
        <f t="shared" ca="1" si="168"/>
        <v>0.45726938667320527</v>
      </c>
      <c r="L754" s="46">
        <f t="array" aca="1" ref="L754" ca="1">IF(ROW()-ROW($C$14)&lt;$C$3,"",IF(L753="",_xlfn.VAR.P(OFFSET(E754,-$C$3+1,0):E754/OFFSET(E753,-$C$3+1,0):E753),$C$4*L753+$C$5*(1-$C$4)*(E754/E753-1)^2+(1-$C$4)*(1-$C$5)*$C$6))</f>
        <v>4.0999999999999999E-4</v>
      </c>
      <c r="M754" s="30">
        <f t="array" aca="1" ref="M754" ca="1">IF(ROW()-ROW($C$14)&gt;=$C$3,_xlfn.VAR.P(OFFSET(D754,-$C$3+1,0):D754/OFFSET(D753,-$C$3+1,0):D753)*H754^2,"")</f>
        <v>1.8555896715293949E-5</v>
      </c>
      <c r="N754" s="17">
        <f t="shared" ca="1" si="171"/>
        <v>3.9144410328470605E-4</v>
      </c>
      <c r="O754" s="18">
        <f t="shared" ca="1" si="172"/>
        <v>4.6026667950608377E-2</v>
      </c>
      <c r="P754" s="18">
        <f t="shared" ca="1" si="165"/>
        <v>7.7616420124337893E-4</v>
      </c>
      <c r="Q754" s="18">
        <f t="shared" ca="1" si="173"/>
        <v>2.3399767246131296E-3</v>
      </c>
      <c r="R754" s="39"/>
      <c r="V754" s="29">
        <v>41886</v>
      </c>
      <c r="W754" s="19">
        <f t="shared" ca="1" si="169"/>
        <v>-3.9415452701455633E-3</v>
      </c>
      <c r="X754" s="17">
        <f t="shared" si="170"/>
        <v>7.7616420124337893E-4</v>
      </c>
    </row>
    <row r="755" spans="3:24">
      <c r="C755" s="29">
        <v>41887</v>
      </c>
      <c r="D755" s="19">
        <f ca="1">VLOOKUP(C755,MarketData!$B$7:$C$5000,2)</f>
        <v>1293.21</v>
      </c>
      <c r="E755" s="17">
        <f>VLOOKUP('Beta-GARCH'!C755,MarketData!$E$7:$F$5000,2)</f>
        <v>116.389999</v>
      </c>
      <c r="F755" s="17">
        <f t="shared" ca="1" si="166"/>
        <v>166.16256360178852</v>
      </c>
      <c r="G755" s="17">
        <f t="shared" si="167"/>
        <v>163.53801077808143</v>
      </c>
      <c r="H755" s="18">
        <f t="array" aca="1" ref="H755" ca="1">IF(ROW()-ROW($C$14)&gt;=$C$3,IF($C$8,_xlfn.COVARIANCE.P(OFFSET(E755,-$C$3+1,0):E755/OFFSET(E754,-$C$3+1,0):E754,OFFSET(D755,-$C$3+1,0):D755/OFFSET(D754,-$C$3+1,0):D754)/_xlfn.VAR.P(OFFSET(D755,-$C$3+1,0):D755/OFFSET(D754,-$C$3+1,0):D754),$C$9),"")</f>
        <v>0.39500240695386352</v>
      </c>
      <c r="I755" s="19">
        <f t="array" aca="1" ref="I755" ca="1">IF(ROW()-ROW($C$14)&gt;=$C$3,_xlfn.VAR.P(OFFSET(E755,-$C$3+1,0):E755/OFFSET(E754,-$C$3+1,0):E754),"")</f>
        <v>1.0200112510413905E-4</v>
      </c>
      <c r="J755" s="19">
        <f t="array" aca="1" ref="J755" ca="1">IF(ROW()-ROW($C$14)&gt;=$C$3,_xlfn.VAR.P(OFFSET(D755,-$C$3+1,0):D755/OFFSET(D754,-$C$3+1,0):D754),"")</f>
        <v>1.1778343080784165E-4</v>
      </c>
      <c r="K755" s="19">
        <f t="shared" ca="1" si="168"/>
        <v>0.4561198577062891</v>
      </c>
      <c r="L755" s="46">
        <f t="array" aca="1" ref="L755" ca="1">IF(ROW()-ROW($C$14)&lt;$C$3,"",IF(L754="",_xlfn.VAR.P(OFFSET(E755,-$C$3+1,0):E755/OFFSET(E754,-$C$3+1,0):E754),$C$4*L754+$C$5*(1-$C$4)*(E755/E754-1)^2+(1-$C$4)*(1-$C$5)*$C$6))</f>
        <v>4.0999999999999999E-4</v>
      </c>
      <c r="M755" s="30">
        <f t="array" aca="1" ref="M755" ca="1">IF(ROW()-ROW($C$14)&gt;=$C$3,_xlfn.VAR.P(OFFSET(D755,-$C$3+1,0):D755/OFFSET(D754,-$C$3+1,0):D754)*H755^2,"")</f>
        <v>1.83773837569101E-5</v>
      </c>
      <c r="N755" s="17">
        <f t="shared" ca="1" si="171"/>
        <v>3.9162261624308987E-4</v>
      </c>
      <c r="O755" s="18">
        <f t="shared" ca="1" si="172"/>
        <v>4.6037161684023359E-2</v>
      </c>
      <c r="P755" s="18">
        <f t="shared" ca="1" si="165"/>
        <v>2.9297371065126754E-3</v>
      </c>
      <c r="Q755" s="18">
        <f t="shared" ca="1" si="173"/>
        <v>3.8986644000842908E-3</v>
      </c>
      <c r="R755" s="39"/>
      <c r="V755" s="29">
        <v>41887</v>
      </c>
      <c r="W755" s="19">
        <f t="shared" ca="1" si="169"/>
        <v>-2.4529655427765196E-3</v>
      </c>
      <c r="X755" s="17">
        <f t="shared" si="170"/>
        <v>2.9297371065126754E-3</v>
      </c>
    </row>
    <row r="756" spans="3:24">
      <c r="C756" s="29">
        <v>41890</v>
      </c>
      <c r="D756" s="19">
        <f ca="1">VLOOKUP(C756,MarketData!$B$7:$C$5000,2)</f>
        <v>1298.6400000000001</v>
      </c>
      <c r="E756" s="17">
        <f>VLOOKUP('Beta-GARCH'!C756,MarketData!$E$7:$F$5000,2)</f>
        <v>116.040001</v>
      </c>
      <c r="F756" s="17">
        <f t="shared" ca="1" si="166"/>
        <v>166.86025594901574</v>
      </c>
      <c r="G756" s="17">
        <f t="shared" si="167"/>
        <v>163.04623332994942</v>
      </c>
      <c r="H756" s="18">
        <f t="array" aca="1" ref="H756" ca="1">IF(ROW()-ROW($C$14)&gt;=$C$3,IF($C$8,_xlfn.COVARIANCE.P(OFFSET(E756,-$C$3+1,0):E756/OFFSET(E755,-$C$3+1,0):E755,OFFSET(D756,-$C$3+1,0):D756/OFFSET(D755,-$C$3+1,0):D755)/_xlfn.VAR.P(OFFSET(D756,-$C$3+1,0):D756/OFFSET(D755,-$C$3+1,0):D755),$C$9),"")</f>
        <v>0.39844703553580907</v>
      </c>
      <c r="I756" s="19">
        <f t="array" aca="1" ref="I756" ca="1">IF(ROW()-ROW($C$14)&gt;=$C$3,_xlfn.VAR.P(OFFSET(E756,-$C$3+1,0):E756/OFFSET(E755,-$C$3+1,0):E755),"")</f>
        <v>1.0202945500498066E-4</v>
      </c>
      <c r="J756" s="19">
        <f t="array" aca="1" ref="J756" ca="1">IF(ROW()-ROW($C$14)&gt;=$C$3,_xlfn.VAR.P(OFFSET(D756,-$C$3+1,0):D756/OFFSET(D755,-$C$3+1,0):D755),"")</f>
        <v>1.1651228176384682E-4</v>
      </c>
      <c r="K756" s="19">
        <f t="shared" ca="1" si="168"/>
        <v>0.45500559882488295</v>
      </c>
      <c r="L756" s="46">
        <f t="array" aca="1" ref="L756" ca="1">IF(ROW()-ROW($C$14)&lt;$C$3,"",IF(L755="",_xlfn.VAR.P(OFFSET(E756,-$C$3+1,0):E756/OFFSET(E755,-$C$3+1,0):E755),$C$4*L755+$C$5*(1-$C$4)*(E756/E755-1)^2+(1-$C$4)*(1-$C$5)*$C$6))</f>
        <v>4.0999999999999999E-4</v>
      </c>
      <c r="M756" s="30">
        <f t="array" aca="1" ref="M756" ca="1">IF(ROW()-ROW($C$14)&gt;=$C$3,_xlfn.VAR.P(OFFSET(D756,-$C$3+1,0):D756/OFFSET(D755,-$C$3+1,0):D755)*H756^2,"")</f>
        <v>1.8497494528148611E-5</v>
      </c>
      <c r="N756" s="17">
        <f t="shared" ca="1" si="171"/>
        <v>3.9150250547185139E-4</v>
      </c>
      <c r="O756" s="18">
        <f t="shared" ca="1" si="172"/>
        <v>4.6030101337135178E-2</v>
      </c>
      <c r="P756" s="18">
        <f t="shared" ca="1" si="165"/>
        <v>-3.0071140390679485E-3</v>
      </c>
      <c r="Q756" s="18">
        <f t="shared" ca="1" si="173"/>
        <v>-4.6801349737649427E-3</v>
      </c>
      <c r="R756" s="39"/>
      <c r="V756" s="29">
        <v>41890</v>
      </c>
      <c r="W756" s="19">
        <f t="shared" ca="1" si="169"/>
        <v>4.1988540144293207E-3</v>
      </c>
      <c r="X756" s="17">
        <f t="shared" si="170"/>
        <v>-3.0071140390679485E-3</v>
      </c>
    </row>
    <row r="757" spans="3:24">
      <c r="C757" s="29">
        <v>41891</v>
      </c>
      <c r="D757" s="19">
        <f ca="1">VLOOKUP(C757,MarketData!$B$7:$C$5000,2)</f>
        <v>1299.6199999999999</v>
      </c>
      <c r="E757" s="17">
        <f>VLOOKUP('Beta-GARCH'!C757,MarketData!$E$7:$F$5000,2)</f>
        <v>115.019997</v>
      </c>
      <c r="F757" s="17">
        <f t="shared" ca="1" si="166"/>
        <v>166.98617464151712</v>
      </c>
      <c r="G757" s="17">
        <f t="shared" si="167"/>
        <v>161.61303952825787</v>
      </c>
      <c r="H757" s="18">
        <f t="array" aca="1" ref="H757" ca="1">IF(ROW()-ROW($C$14)&gt;=$C$3,IF($C$8,_xlfn.COVARIANCE.P(OFFSET(E757,-$C$3+1,0):E757/OFFSET(E756,-$C$3+1,0):E756,OFFSET(D757,-$C$3+1,0):D757/OFFSET(D756,-$C$3+1,0):D756)/_xlfn.VAR.P(OFFSET(D757,-$C$3+1,0):D757/OFFSET(D756,-$C$3+1,0):D756),$C$9),"")</f>
        <v>0.3984501827109207</v>
      </c>
      <c r="I757" s="19">
        <f t="array" aca="1" ref="I757" ca="1">IF(ROW()-ROW($C$14)&gt;=$C$3,_xlfn.VAR.P(OFFSET(E757,-$C$3+1,0):E757/OFFSET(E756,-$C$3+1,0):E756),"")</f>
        <v>1.0232045002470082E-4</v>
      </c>
      <c r="J757" s="19">
        <f t="array" aca="1" ref="J757" ca="1">IF(ROW()-ROW($C$14)&gt;=$C$3,_xlfn.VAR.P(OFFSET(D757,-$C$3+1,0):D757/OFFSET(D756,-$C$3+1,0):D756),"")</f>
        <v>1.1650263236655151E-4</v>
      </c>
      <c r="K757" s="19">
        <f t="shared" ca="1" si="168"/>
        <v>0.45367758978336648</v>
      </c>
      <c r="L757" s="46">
        <f t="array" aca="1" ref="L757" ca="1">IF(ROW()-ROW($C$14)&lt;$C$3,"",IF(L756="",_xlfn.VAR.P(OFFSET(E757,-$C$3+1,0):E757/OFFSET(E756,-$C$3+1,0):E756),$C$4*L756+$C$5*(1-$C$4)*(E757/E756-1)^2+(1-$C$4)*(1-$C$5)*$C$6))</f>
        <v>4.0999999999999999E-4</v>
      </c>
      <c r="M757" s="30">
        <f t="array" aca="1" ref="M757" ca="1">IF(ROW()-ROW($C$14)&gt;=$C$3,_xlfn.VAR.P(OFFSET(D757,-$C$3+1,0):D757/OFFSET(D756,-$C$3+1,0):D756)*H757^2,"")</f>
        <v>1.8496254775146906E-5</v>
      </c>
      <c r="N757" s="17">
        <f t="shared" ca="1" si="171"/>
        <v>3.915037452248531E-4</v>
      </c>
      <c r="O757" s="18">
        <f t="shared" ca="1" si="172"/>
        <v>4.6030174217781314E-2</v>
      </c>
      <c r="P757" s="18">
        <f t="shared" ca="1" si="165"/>
        <v>-8.7901067839528668E-3</v>
      </c>
      <c r="Q757" s="18">
        <f t="shared" ca="1" si="173"/>
        <v>-9.090791484144321E-3</v>
      </c>
      <c r="R757" s="39"/>
      <c r="V757" s="29">
        <v>41891</v>
      </c>
      <c r="W757" s="19">
        <f t="shared" ca="1" si="169"/>
        <v>7.5463561880106944E-4</v>
      </c>
      <c r="X757" s="17">
        <f t="shared" si="170"/>
        <v>-8.7901067839528668E-3</v>
      </c>
    </row>
    <row r="758" spans="3:24">
      <c r="C758" s="29">
        <v>41892</v>
      </c>
      <c r="D758" s="19">
        <f ca="1">VLOOKUP(C758,MarketData!$B$7:$C$5000,2)</f>
        <v>1306.79</v>
      </c>
      <c r="E758" s="17">
        <f>VLOOKUP('Beta-GARCH'!C758,MarketData!$E$7:$F$5000,2)</f>
        <v>116.489998</v>
      </c>
      <c r="F758" s="17">
        <f t="shared" ca="1" si="166"/>
        <v>167.90743691216522</v>
      </c>
      <c r="G758" s="17">
        <f t="shared" si="167"/>
        <v>163.67851801822493</v>
      </c>
      <c r="H758" s="18">
        <f t="array" aca="1" ref="H758" ca="1">IF(ROW()-ROW($C$14)&gt;=$C$3,IF($C$8,_xlfn.COVARIANCE.P(OFFSET(E758,-$C$3+1,0):E758/OFFSET(E757,-$C$3+1,0):E757,OFFSET(D758,-$C$3+1,0):D758/OFFSET(D757,-$C$3+1,0):D757)/_xlfn.VAR.P(OFFSET(D758,-$C$3+1,0):D758/OFFSET(D757,-$C$3+1,0):D757),$C$9),"")</f>
        <v>0.39310622050619898</v>
      </c>
      <c r="I758" s="19">
        <f t="array" aca="1" ref="I758" ca="1">IF(ROW()-ROW($C$14)&gt;=$C$3,_xlfn.VAR.P(OFFSET(E758,-$C$3+1,0):E758/OFFSET(E757,-$C$3+1,0):E757),"")</f>
        <v>1.0053465166103088E-4</v>
      </c>
      <c r="J758" s="19">
        <f t="array" aca="1" ref="J758" ca="1">IF(ROW()-ROW($C$14)&gt;=$C$3,_xlfn.VAR.P(OFFSET(D758,-$C$3+1,0):D758/OFFSET(D757,-$C$3+1,0):D757),"")</f>
        <v>1.16193521230239E-4</v>
      </c>
      <c r="K758" s="19">
        <f t="shared" ca="1" si="168"/>
        <v>0.45433485095399273</v>
      </c>
      <c r="L758" s="46">
        <f t="array" aca="1" ref="L758" ca="1">IF(ROW()-ROW($C$14)&lt;$C$3,"",IF(L757="",_xlfn.VAR.P(OFFSET(E758,-$C$3+1,0):E758/OFFSET(E757,-$C$3+1,0):E757),$C$4*L757+$C$5*(1-$C$4)*(E758/E757-1)^2+(1-$C$4)*(1-$C$5)*$C$6))</f>
        <v>4.0999999999999999E-4</v>
      </c>
      <c r="M758" s="30">
        <f t="array" aca="1" ref="M758" ca="1">IF(ROW()-ROW($C$14)&gt;=$C$3,_xlfn.VAR.P(OFFSET(D758,-$C$3+1,0):D758/OFFSET(D757,-$C$3+1,0):D757)*H758^2,"")</f>
        <v>1.7955675389305677E-5</v>
      </c>
      <c r="N758" s="17">
        <f t="shared" ca="1" si="171"/>
        <v>3.9204432461069431E-4</v>
      </c>
      <c r="O758" s="18">
        <f t="shared" ca="1" si="172"/>
        <v>4.6061941959573055E-2</v>
      </c>
      <c r="P758" s="18">
        <f t="shared" ca="1" si="165"/>
        <v>1.2780395047306436E-2</v>
      </c>
      <c r="Q758" s="18">
        <f t="shared" ca="1" si="173"/>
        <v>1.061162909954521E-2</v>
      </c>
      <c r="R758" s="39"/>
      <c r="V758" s="29">
        <v>41892</v>
      </c>
      <c r="W758" s="19">
        <f t="shared" ca="1" si="169"/>
        <v>5.5169972761268671E-3</v>
      </c>
      <c r="X758" s="17">
        <f t="shared" si="170"/>
        <v>1.2780395047306436E-2</v>
      </c>
    </row>
    <row r="759" spans="3:24">
      <c r="C759" s="29">
        <v>41893</v>
      </c>
      <c r="D759" s="19">
        <f ca="1">VLOOKUP(C759,MarketData!$B$7:$C$5000,2)</f>
        <v>1311.24</v>
      </c>
      <c r="E759" s="17">
        <f>VLOOKUP('Beta-GARCH'!C759,MarketData!$E$7:$F$5000,2)</f>
        <v>116.370003</v>
      </c>
      <c r="F759" s="17">
        <f t="shared" ca="1" si="166"/>
        <v>168.47921056689103</v>
      </c>
      <c r="G759" s="17">
        <f t="shared" si="167"/>
        <v>163.5099146693812</v>
      </c>
      <c r="H759" s="18">
        <f t="array" aca="1" ref="H759" ca="1">IF(ROW()-ROW($C$14)&gt;=$C$3,IF($C$8,_xlfn.COVARIANCE.P(OFFSET(E759,-$C$3+1,0):E759/OFFSET(E758,-$C$3+1,0):E758,OFFSET(D759,-$C$3+1,0):D759/OFFSET(D758,-$C$3+1,0):D758)/_xlfn.VAR.P(OFFSET(D759,-$C$3+1,0):D759/OFFSET(D758,-$C$3+1,0):D758),$C$9),"")</f>
        <v>0.39420896734454058</v>
      </c>
      <c r="I759" s="19">
        <f t="array" aca="1" ref="I759" ca="1">IF(ROW()-ROW($C$14)&gt;=$C$3,_xlfn.VAR.P(OFFSET(E759,-$C$3+1,0):E759/OFFSET(E758,-$C$3+1,0):E758),"")</f>
        <v>1.0053808012224866E-4</v>
      </c>
      <c r="J759" s="19">
        <f t="array" aca="1" ref="J759" ca="1">IF(ROW()-ROW($C$14)&gt;=$C$3,_xlfn.VAR.P(OFFSET(D759,-$C$3+1,0):D759/OFFSET(D758,-$C$3+1,0):D758),"")</f>
        <v>1.1583356154096217E-4</v>
      </c>
      <c r="K759" s="19">
        <f t="shared" ca="1" si="168"/>
        <v>0.45418242146040383</v>
      </c>
      <c r="L759" s="46">
        <f t="array" aca="1" ref="L759" ca="1">IF(ROW()-ROW($C$14)&lt;$C$3,"",IF(L758="",_xlfn.VAR.P(OFFSET(E759,-$C$3+1,0):E759/OFFSET(E758,-$C$3+1,0):E758),$C$4*L758+$C$5*(1-$C$4)*(E759/E758-1)^2+(1-$C$4)*(1-$C$5)*$C$6))</f>
        <v>4.0999999999999999E-4</v>
      </c>
      <c r="M759" s="30">
        <f t="array" aca="1" ref="M759" ca="1">IF(ROW()-ROW($C$14)&gt;=$C$3,_xlfn.VAR.P(OFFSET(D759,-$C$3+1,0):D759/OFFSET(D758,-$C$3+1,0):D758)*H759^2,"")</f>
        <v>1.8000617697747549E-5</v>
      </c>
      <c r="N759" s="17">
        <f t="shared" ca="1" si="171"/>
        <v>3.9199938230225244E-4</v>
      </c>
      <c r="O759" s="18">
        <f t="shared" ca="1" si="172"/>
        <v>4.6059301710493841E-2</v>
      </c>
      <c r="P759" s="18">
        <f t="shared" ca="1" si="165"/>
        <v>-1.0300884372923536E-3</v>
      </c>
      <c r="Q759" s="18">
        <f t="shared" ca="1" si="173"/>
        <v>-2.3724846177675856E-3</v>
      </c>
      <c r="R759" s="39"/>
      <c r="V759" s="29">
        <v>41893</v>
      </c>
      <c r="W759" s="19">
        <f t="shared" ca="1" si="169"/>
        <v>3.4052908271413607E-3</v>
      </c>
      <c r="X759" s="17">
        <f t="shared" si="170"/>
        <v>-1.0300884372923536E-3</v>
      </c>
    </row>
    <row r="760" spans="3:24">
      <c r="C760" s="29">
        <v>41894</v>
      </c>
      <c r="D760" s="19">
        <f ca="1">VLOOKUP(C760,MarketData!$B$7:$C$5000,2)</f>
        <v>1313.72</v>
      </c>
      <c r="E760" s="17">
        <f>VLOOKUP('Beta-GARCH'!C760,MarketData!$E$7:$F$5000,2)</f>
        <v>117.110001</v>
      </c>
      <c r="F760" s="17">
        <f t="shared" ca="1" si="166"/>
        <v>168.79786195199662</v>
      </c>
      <c r="G760" s="17">
        <f t="shared" si="167"/>
        <v>164.5496758339101</v>
      </c>
      <c r="H760" s="18">
        <f t="array" aca="1" ref="H760" ca="1">IF(ROW()-ROW($C$14)&gt;=$C$3,IF($C$8,_xlfn.COVARIANCE.P(OFFSET(E760,-$C$3+1,0):E760/OFFSET(E759,-$C$3+1,0):E759,OFFSET(D760,-$C$3+1,0):D760/OFFSET(D759,-$C$3+1,0):D759)/_xlfn.VAR.P(OFFSET(D760,-$C$3+1,0):D760/OFFSET(D759,-$C$3+1,0):D759),$C$9),"")</f>
        <v>0.3767311262718096</v>
      </c>
      <c r="I760" s="19">
        <f t="array" aca="1" ref="I760" ca="1">IF(ROW()-ROW($C$14)&gt;=$C$3,_xlfn.VAR.P(OFFSET(E760,-$C$3+1,0):E760/OFFSET(E759,-$C$3+1,0):E759),"")</f>
        <v>9.7321996834235001E-5</v>
      </c>
      <c r="J760" s="19">
        <f t="array" aca="1" ref="J760" ca="1">IF(ROW()-ROW($C$14)&gt;=$C$3,_xlfn.VAR.P(OFFSET(D760,-$C$3+1,0):D760/OFFSET(D759,-$C$3+1,0):D759),"")</f>
        <v>1.1284932968956036E-4</v>
      </c>
      <c r="K760" s="19">
        <f t="shared" ca="1" si="168"/>
        <v>0.43683706105392733</v>
      </c>
      <c r="L760" s="46">
        <f t="array" aca="1" ref="L760" ca="1">IF(ROW()-ROW($C$14)&lt;$C$3,"",IF(L759="",_xlfn.VAR.P(OFFSET(E760,-$C$3+1,0):E760/OFFSET(E759,-$C$3+1,0):E759),$C$4*L759+$C$5*(1-$C$4)*(E760/E759-1)^2+(1-$C$4)*(1-$C$5)*$C$6))</f>
        <v>4.0999999999999999E-4</v>
      </c>
      <c r="M760" s="30">
        <f t="array" aca="1" ref="M760" ca="1">IF(ROW()-ROW($C$14)&gt;=$C$3,_xlfn.VAR.P(OFFSET(D760,-$C$3+1,0):D760/OFFSET(D759,-$C$3+1,0):D759)*H760^2,"")</f>
        <v>1.6016292503795284E-5</v>
      </c>
      <c r="N760" s="17">
        <f t="shared" ca="1" si="171"/>
        <v>3.9398370749620473E-4</v>
      </c>
      <c r="O760" s="18">
        <f t="shared" ca="1" si="172"/>
        <v>4.6175732073512943E-2</v>
      </c>
      <c r="P760" s="18">
        <f t="shared" ca="1" si="165"/>
        <v>6.3590098902033265E-3</v>
      </c>
      <c r="Q760" s="18">
        <f t="shared" ca="1" si="173"/>
        <v>5.6464834319240841E-3</v>
      </c>
      <c r="R760" s="39"/>
      <c r="V760" s="29">
        <v>41894</v>
      </c>
      <c r="W760" s="19">
        <f t="shared" ca="1" si="169"/>
        <v>1.8913394954394036E-3</v>
      </c>
      <c r="X760" s="17">
        <f t="shared" si="170"/>
        <v>6.3590098902033265E-3</v>
      </c>
    </row>
    <row r="761" spans="3:24">
      <c r="C761" s="29">
        <v>41898</v>
      </c>
      <c r="D761" s="19">
        <f ca="1">VLOOKUP(C761,MarketData!$B$7:$C$5000,2)</f>
        <v>1310.86</v>
      </c>
      <c r="E761" s="17">
        <f>VLOOKUP('Beta-GARCH'!C761,MarketData!$E$7:$F$5000,2)</f>
        <v>117.589996</v>
      </c>
      <c r="F761" s="17">
        <f t="shared" ca="1" si="166"/>
        <v>168.43038495143125</v>
      </c>
      <c r="G761" s="17">
        <f t="shared" si="167"/>
        <v>165.22411030558172</v>
      </c>
      <c r="H761" s="18">
        <f t="array" aca="1" ref="H761" ca="1">IF(ROW()-ROW($C$14)&gt;=$C$3,IF($C$8,_xlfn.COVARIANCE.P(OFFSET(E761,-$C$3+1,0):E761/OFFSET(E760,-$C$3+1,0):E760,OFFSET(D761,-$C$3+1,0):D761/OFFSET(D760,-$C$3+1,0):D760)/_xlfn.VAR.P(OFFSET(D761,-$C$3+1,0):D761/OFFSET(D760,-$C$3+1,0):D760),$C$9),"")</f>
        <v>0.37414135366989398</v>
      </c>
      <c r="I761" s="19">
        <f t="array" aca="1" ref="I761" ca="1">IF(ROW()-ROW($C$14)&gt;=$C$3,_xlfn.VAR.P(OFFSET(E761,-$C$3+1,0):E761/OFFSET(E760,-$C$3+1,0):E760),"")</f>
        <v>9.6766112041112297E-5</v>
      </c>
      <c r="J761" s="19">
        <f t="array" aca="1" ref="J761" ca="1">IF(ROW()-ROW($C$14)&gt;=$C$3,_xlfn.VAR.P(OFFSET(D761,-$C$3+1,0):D761/OFFSET(D760,-$C$3+1,0):D760),"")</f>
        <v>1.1275376096198603E-4</v>
      </c>
      <c r="K761" s="19">
        <f t="shared" ca="1" si="168"/>
        <v>0.43595680210615378</v>
      </c>
      <c r="L761" s="46">
        <f t="array" aca="1" ref="L761" ca="1">IF(ROW()-ROW($C$14)&lt;$C$3,"",IF(L760="",_xlfn.VAR.P(OFFSET(E761,-$C$3+1,0):E761/OFFSET(E760,-$C$3+1,0):E760),$C$4*L760+$C$5*(1-$C$4)*(E761/E760-1)^2+(1-$C$4)*(1-$C$5)*$C$6))</f>
        <v>4.0999999999999999E-4</v>
      </c>
      <c r="M761" s="30">
        <f t="array" aca="1" ref="M761" ca="1">IF(ROW()-ROW($C$14)&gt;=$C$3,_xlfn.VAR.P(OFFSET(D761,-$C$3+1,0):D761/OFFSET(D760,-$C$3+1,0):D760)*H761^2,"")</f>
        <v>1.5783469063349802E-5</v>
      </c>
      <c r="N761" s="17">
        <f t="shared" ca="1" si="171"/>
        <v>3.9421653093665019E-4</v>
      </c>
      <c r="O761" s="18">
        <f t="shared" ca="1" si="172"/>
        <v>4.6189373760699738E-2</v>
      </c>
      <c r="P761" s="18">
        <f t="shared" ca="1" si="165"/>
        <v>4.0986678840519986E-3</v>
      </c>
      <c r="Q761" s="18">
        <f t="shared" ca="1" si="173"/>
        <v>4.9131825991327836E-3</v>
      </c>
      <c r="R761" s="39"/>
      <c r="V761" s="29">
        <v>41898</v>
      </c>
      <c r="W761" s="19">
        <f t="shared" ca="1" si="169"/>
        <v>-2.1770240233840443E-3</v>
      </c>
      <c r="X761" s="17">
        <f t="shared" si="170"/>
        <v>4.0986678840519986E-3</v>
      </c>
    </row>
    <row r="762" spans="3:24">
      <c r="C762" s="29">
        <v>41899</v>
      </c>
      <c r="D762" s="19">
        <f ca="1">VLOOKUP(C762,MarketData!$B$7:$C$5000,2)</f>
        <v>1304.96</v>
      </c>
      <c r="E762" s="17">
        <f>VLOOKUP('Beta-GARCH'!C762,MarketData!$E$7:$F$5000,2)</f>
        <v>117.349998</v>
      </c>
      <c r="F762" s="17">
        <f t="shared" ca="1" si="166"/>
        <v>167.67230302718806</v>
      </c>
      <c r="G762" s="17">
        <f t="shared" si="167"/>
        <v>164.88689236720268</v>
      </c>
      <c r="H762" s="18">
        <f t="array" aca="1" ref="H762" ca="1">IF(ROW()-ROW($C$14)&gt;=$C$3,IF($C$8,_xlfn.COVARIANCE.P(OFFSET(E762,-$C$3+1,0):E762/OFFSET(E761,-$C$3+1,0):E761,OFFSET(D762,-$C$3+1,0):D762/OFFSET(D761,-$C$3+1,0):D761)/_xlfn.VAR.P(OFFSET(D762,-$C$3+1,0):D762/OFFSET(D761,-$C$3+1,0):D761),$C$9),"")</f>
        <v>0.37417546808273072</v>
      </c>
      <c r="I762" s="19">
        <f t="array" aca="1" ref="I762" ca="1">IF(ROW()-ROW($C$14)&gt;=$C$3,_xlfn.VAR.P(OFFSET(E762,-$C$3+1,0):E762/OFFSET(E761,-$C$3+1,0):E761),"")</f>
        <v>9.6771824466300392E-5</v>
      </c>
      <c r="J762" s="19">
        <f t="array" aca="1" ref="J762" ca="1">IF(ROW()-ROW($C$14)&gt;=$C$3,_xlfn.VAR.P(OFFSET(D762,-$C$3+1,0):D762/OFFSET(D761,-$C$3+1,0):D761),"")</f>
        <v>1.1285224466878175E-4</v>
      </c>
      <c r="K762" s="19">
        <f t="shared" ca="1" si="168"/>
        <v>0.43635161066776357</v>
      </c>
      <c r="L762" s="46">
        <f t="array" aca="1" ref="L762" ca="1">IF(ROW()-ROW($C$14)&lt;$C$3,"",IF(L761="",_xlfn.VAR.P(OFFSET(E762,-$C$3+1,0):E762/OFFSET(E761,-$C$3+1,0):E761),$C$4*L761+$C$5*(1-$C$4)*(E762/E761-1)^2+(1-$C$4)*(1-$C$5)*$C$6))</f>
        <v>4.0999999999999999E-4</v>
      </c>
      <c r="M762" s="30">
        <f t="array" aca="1" ref="M762" ca="1">IF(ROW()-ROW($C$14)&gt;=$C$3,_xlfn.VAR.P(OFFSET(D762,-$C$3+1,0):D762/OFFSET(D761,-$C$3+1,0):D761)*H762^2,"")</f>
        <v>1.5800135921222609E-5</v>
      </c>
      <c r="N762" s="17">
        <f t="shared" ca="1" si="171"/>
        <v>3.9419986407877736E-4</v>
      </c>
      <c r="O762" s="18">
        <f t="shared" ca="1" si="172"/>
        <v>4.6188397343167396E-2</v>
      </c>
      <c r="P762" s="18">
        <f t="shared" ca="1" si="165"/>
        <v>-2.0409729412695921E-3</v>
      </c>
      <c r="Q762" s="18">
        <f t="shared" ca="1" si="173"/>
        <v>-3.5686078460291613E-4</v>
      </c>
      <c r="R762" s="39"/>
      <c r="V762" s="29">
        <v>41899</v>
      </c>
      <c r="W762" s="19">
        <f t="shared" ca="1" si="169"/>
        <v>-4.5008620295072799E-3</v>
      </c>
      <c r="X762" s="17">
        <f t="shared" si="170"/>
        <v>-2.0409729412695921E-3</v>
      </c>
    </row>
    <row r="763" spans="3:24">
      <c r="C763" s="29">
        <v>41900</v>
      </c>
      <c r="D763" s="19">
        <f ca="1">VLOOKUP(C763,MarketData!$B$7:$C$5000,2)</f>
        <v>1317.91</v>
      </c>
      <c r="E763" s="17">
        <f>VLOOKUP('Beta-GARCH'!C763,MarketData!$E$7:$F$5000,2)</f>
        <v>119.43</v>
      </c>
      <c r="F763" s="17">
        <f t="shared" ca="1" si="166"/>
        <v>169.33622860667106</v>
      </c>
      <c r="G763" s="17">
        <f t="shared" si="167"/>
        <v>167.80947499815909</v>
      </c>
      <c r="H763" s="18">
        <f t="array" aca="1" ref="H763" ca="1">IF(ROW()-ROW($C$14)&gt;=$C$3,IF($C$8,_xlfn.COVARIANCE.P(OFFSET(E763,-$C$3+1,0):E763/OFFSET(E762,-$C$3+1,0):E762,OFFSET(D763,-$C$3+1,0):D763/OFFSET(D762,-$C$3+1,0):D762)/_xlfn.VAR.P(OFFSET(D763,-$C$3+1,0):D763/OFFSET(D762,-$C$3+1,0):D762),$C$9),"")</f>
        <v>0.37986245720152023</v>
      </c>
      <c r="I763" s="19">
        <f t="array" aca="1" ref="I763" ca="1">IF(ROW()-ROW($C$14)&gt;=$C$3,_xlfn.VAR.P(OFFSET(E763,-$C$3+1,0):E763/OFFSET(E762,-$C$3+1,0):E762),"")</f>
        <v>9.804369304560739E-5</v>
      </c>
      <c r="J763" s="19">
        <f t="array" aca="1" ref="J763" ca="1">IF(ROW()-ROW($C$14)&gt;=$C$3,_xlfn.VAR.P(OFFSET(D763,-$C$3+1,0):D763/OFFSET(D762,-$C$3+1,0):D762),"")</f>
        <v>1.1286205855745312E-4</v>
      </c>
      <c r="K763" s="19">
        <f t="shared" ca="1" si="168"/>
        <v>0.437275030720365</v>
      </c>
      <c r="L763" s="46">
        <f t="array" aca="1" ref="L763" ca="1">IF(ROW()-ROW($C$14)&lt;$C$3,"",IF(L762="",_xlfn.VAR.P(OFFSET(E763,-$C$3+1,0):E763/OFFSET(E762,-$C$3+1,0):E762),$C$4*L762+$C$5*(1-$C$4)*(E763/E762-1)^2+(1-$C$4)*(1-$C$5)*$C$6))</f>
        <v>4.0999999999999999E-4</v>
      </c>
      <c r="M763" s="30">
        <f t="array" aca="1" ref="M763" ca="1">IF(ROW()-ROW($C$14)&gt;=$C$3,_xlfn.VAR.P(OFFSET(D763,-$C$3+1,0):D763/OFFSET(D762,-$C$3+1,0):D762)*H763^2,"")</f>
        <v>1.6285485634657173E-5</v>
      </c>
      <c r="N763" s="17">
        <f t="shared" ca="1" si="171"/>
        <v>3.9371451436534283E-4</v>
      </c>
      <c r="O763" s="18">
        <f t="shared" ca="1" si="172"/>
        <v>4.6159954373017557E-2</v>
      </c>
      <c r="P763" s="18">
        <f t="shared" ca="1" si="165"/>
        <v>1.7724772351508822E-2</v>
      </c>
      <c r="Q763" s="18">
        <f t="shared" ca="1" si="173"/>
        <v>1.3955140469489686E-2</v>
      </c>
      <c r="R763" s="39"/>
      <c r="V763" s="29">
        <v>41900</v>
      </c>
      <c r="W763" s="19">
        <f t="shared" ca="1" si="169"/>
        <v>9.923675821481126E-3</v>
      </c>
      <c r="X763" s="17">
        <f t="shared" si="170"/>
        <v>1.7724772351508822E-2</v>
      </c>
    </row>
    <row r="764" spans="3:24">
      <c r="C764" s="29">
        <v>41901</v>
      </c>
      <c r="D764" s="19">
        <f ca="1">VLOOKUP(C764,MarketData!$B$7:$C$5000,2)</f>
        <v>1331.91</v>
      </c>
      <c r="E764" s="17">
        <f>VLOOKUP('Beta-GARCH'!C764,MarketData!$E$7:$F$5000,2)</f>
        <v>118.760002</v>
      </c>
      <c r="F764" s="17">
        <f t="shared" ca="1" si="166"/>
        <v>171.13506707097696</v>
      </c>
      <c r="G764" s="17">
        <f t="shared" si="167"/>
        <v>166.86806988529116</v>
      </c>
      <c r="H764" s="18">
        <f t="array" aca="1" ref="H764" ca="1">IF(ROW()-ROW($C$14)&gt;=$C$3,IF($C$8,_xlfn.COVARIANCE.P(OFFSET(E764,-$C$3+1,0):E764/OFFSET(E763,-$C$3+1,0):E763,OFFSET(D764,-$C$3+1,0):D764/OFFSET(D763,-$C$3+1,0):D763)/_xlfn.VAR.P(OFFSET(D764,-$C$3+1,0):D764/OFFSET(D763,-$C$3+1,0):D763),$C$9),"")</f>
        <v>0.37501867358077468</v>
      </c>
      <c r="I764" s="19">
        <f t="array" aca="1" ref="I764" ca="1">IF(ROW()-ROW($C$14)&gt;=$C$3,_xlfn.VAR.P(OFFSET(E764,-$C$3+1,0):E764/OFFSET(E763,-$C$3+1,0):E763),"")</f>
        <v>9.7752962868895098E-5</v>
      </c>
      <c r="J764" s="19">
        <f t="array" aca="1" ref="J764" ca="1">IF(ROW()-ROW($C$14)&gt;=$C$3,_xlfn.VAR.P(OFFSET(D764,-$C$3+1,0):D764/OFFSET(D763,-$C$3+1,0):D763),"")</f>
        <v>1.1145248779553227E-4</v>
      </c>
      <c r="K764" s="19">
        <f t="shared" ca="1" si="168"/>
        <v>0.42757541985111208</v>
      </c>
      <c r="L764" s="46">
        <f t="array" aca="1" ref="L764" ca="1">IF(ROW()-ROW($C$14)&lt;$C$3,"",IF(L763="",_xlfn.VAR.P(OFFSET(E764,-$C$3+1,0):E764/OFFSET(E763,-$C$3+1,0):E763),$C$4*L763+$C$5*(1-$C$4)*(E764/E763-1)^2+(1-$C$4)*(1-$C$5)*$C$6))</f>
        <v>4.0999999999999999E-4</v>
      </c>
      <c r="M764" s="30">
        <f t="array" aca="1" ref="M764" ca="1">IF(ROW()-ROW($C$14)&gt;=$C$3,_xlfn.VAR.P(OFFSET(D764,-$C$3+1,0):D764/OFFSET(D763,-$C$3+1,0):D763)*H764^2,"")</f>
        <v>1.5674567047885541E-5</v>
      </c>
      <c r="N764" s="17">
        <f t="shared" ca="1" si="171"/>
        <v>3.9432543295211443E-4</v>
      </c>
      <c r="O764" s="18">
        <f t="shared" ca="1" si="172"/>
        <v>4.6195753209755538E-2</v>
      </c>
      <c r="P764" s="18">
        <f t="shared" ca="1" si="165"/>
        <v>-5.6099639956460612E-3</v>
      </c>
      <c r="Q764" s="18">
        <f t="shared" ca="1" si="173"/>
        <v>-9.5937424252283895E-3</v>
      </c>
      <c r="R764" s="39"/>
      <c r="V764" s="29">
        <v>41901</v>
      </c>
      <c r="W764" s="19">
        <f t="shared" ca="1" si="169"/>
        <v>1.0622880166323956E-2</v>
      </c>
      <c r="X764" s="17">
        <f t="shared" si="170"/>
        <v>-5.6099639956460612E-3</v>
      </c>
    </row>
    <row r="765" spans="3:24">
      <c r="C765" s="29">
        <v>41904</v>
      </c>
      <c r="D765" s="19">
        <f ca="1">VLOOKUP(C765,MarketData!$B$7:$C$5000,2)</f>
        <v>1330.88</v>
      </c>
      <c r="E765" s="17">
        <f>VLOOKUP('Beta-GARCH'!C765,MarketData!$E$7:$F$5000,2)</f>
        <v>119.010002</v>
      </c>
      <c r="F765" s="17">
        <f t="shared" ca="1" si="166"/>
        <v>171.00272395538875</v>
      </c>
      <c r="G765" s="17">
        <f t="shared" si="167"/>
        <v>167.21934149836611</v>
      </c>
      <c r="H765" s="18">
        <f t="array" aca="1" ref="H765" ca="1">IF(ROW()-ROW($C$14)&gt;=$C$3,IF($C$8,_xlfn.COVARIANCE.P(OFFSET(E765,-$C$3+1,0):E765/OFFSET(E764,-$C$3+1,0):E764,OFFSET(D765,-$C$3+1,0):D765/OFFSET(D764,-$C$3+1,0):D764)/_xlfn.VAR.P(OFFSET(D765,-$C$3+1,0):D765/OFFSET(D764,-$C$3+1,0):D764),$C$9),"")</f>
        <v>0.37514960924802199</v>
      </c>
      <c r="I765" s="19">
        <f t="array" aca="1" ref="I765" ca="1">IF(ROW()-ROW($C$14)&gt;=$C$3,_xlfn.VAR.P(OFFSET(E765,-$C$3+1,0):E765/OFFSET(E764,-$C$3+1,0):E764),"")</f>
        <v>9.7683290730477473E-5</v>
      </c>
      <c r="J765" s="19">
        <f t="array" aca="1" ref="J765" ca="1">IF(ROW()-ROW($C$14)&gt;=$C$3,_xlfn.VAR.P(OFFSET(D765,-$C$3+1,0):D765/OFFSET(D764,-$C$3+1,0):D764),"")</f>
        <v>1.1066460567788755E-4</v>
      </c>
      <c r="K765" s="19">
        <f t="shared" ca="1" si="168"/>
        <v>0.42500394148467091</v>
      </c>
      <c r="L765" s="46">
        <f t="array" aca="1" ref="L765" ca="1">IF(ROW()-ROW($C$14)&lt;$C$3,"",IF(L764="",_xlfn.VAR.P(OFFSET(E765,-$C$3+1,0):E765/OFFSET(E764,-$C$3+1,0):E764),$C$4*L764+$C$5*(1-$C$4)*(E765/E764-1)^2+(1-$C$4)*(1-$C$5)*$C$6))</f>
        <v>4.0999999999999999E-4</v>
      </c>
      <c r="M765" s="30">
        <f t="array" aca="1" ref="M765" ca="1">IF(ROW()-ROW($C$14)&gt;=$C$3,_xlfn.VAR.P(OFFSET(D765,-$C$3+1,0):D765/OFFSET(D764,-$C$3+1,0):D764)*H765^2,"")</f>
        <v>1.5574629986779327E-5</v>
      </c>
      <c r="N765" s="17">
        <f t="shared" ca="1" si="171"/>
        <v>3.9442537001322064E-4</v>
      </c>
      <c r="O765" s="18">
        <f t="shared" ca="1" si="172"/>
        <v>4.6201606719259193E-2</v>
      </c>
      <c r="P765" s="18">
        <f t="shared" ca="1" si="165"/>
        <v>2.1050858520530458E-3</v>
      </c>
      <c r="Q765" s="18">
        <f t="shared" ca="1" si="173"/>
        <v>2.3951986205775181E-3</v>
      </c>
      <c r="R765" s="39"/>
      <c r="V765" s="29">
        <v>41904</v>
      </c>
      <c r="W765" s="19">
        <f t="shared" ca="1" si="169"/>
        <v>-7.7332552499786988E-4</v>
      </c>
      <c r="X765" s="17">
        <f t="shared" si="170"/>
        <v>2.1050858520530458E-3</v>
      </c>
    </row>
    <row r="766" spans="3:24">
      <c r="C766" s="29">
        <v>41906</v>
      </c>
      <c r="D766" s="19">
        <f ca="1">VLOOKUP(C766,MarketData!$B$7:$C$5000,2)</f>
        <v>1326.18</v>
      </c>
      <c r="E766" s="17">
        <f>VLOOKUP('Beta-GARCH'!C766,MarketData!$E$7:$F$5000,2)</f>
        <v>118.849998</v>
      </c>
      <c r="F766" s="17">
        <f t="shared" ca="1" si="166"/>
        <v>170.39882818522889</v>
      </c>
      <c r="G766" s="17">
        <f t="shared" si="167"/>
        <v>166.99452204565236</v>
      </c>
      <c r="H766" s="18">
        <f t="array" aca="1" ref="H766" ca="1">IF(ROW()-ROW($C$14)&gt;=$C$3,IF($C$8,_xlfn.COVARIANCE.P(OFFSET(E766,-$C$3+1,0):E766/OFFSET(E765,-$C$3+1,0):E765,OFFSET(D766,-$C$3+1,0):D766/OFFSET(D765,-$C$3+1,0):D765)/_xlfn.VAR.P(OFFSET(D766,-$C$3+1,0):D766/OFFSET(D765,-$C$3+1,0):D765),$C$9),"")</f>
        <v>0.37519298297376447</v>
      </c>
      <c r="I766" s="19">
        <f t="array" aca="1" ref="I766" ca="1">IF(ROW()-ROW($C$14)&gt;=$C$3,_xlfn.VAR.P(OFFSET(E766,-$C$3+1,0):E766/OFFSET(E765,-$C$3+1,0):E765),"")</f>
        <v>9.767758580338187E-5</v>
      </c>
      <c r="J766" s="19">
        <f t="array" aca="1" ref="J766" ca="1">IF(ROW()-ROW($C$14)&gt;=$C$3,_xlfn.VAR.P(OFFSET(D766,-$C$3+1,0):D766/OFFSET(D765,-$C$3+1,0):D765),"")</f>
        <v>1.1072209978706595E-4</v>
      </c>
      <c r="K766" s="19">
        <f t="shared" ca="1" si="168"/>
        <v>0.42529874749207597</v>
      </c>
      <c r="L766" s="46">
        <f t="array" aca="1" ref="L766" ca="1">IF(ROW()-ROW($C$14)&lt;$C$3,"",IF(L765="",_xlfn.VAR.P(OFFSET(E766,-$C$3+1,0):E766/OFFSET(E765,-$C$3+1,0):E765),$C$4*L765+$C$5*(1-$C$4)*(E766/E765-1)^2+(1-$C$4)*(1-$C$5)*$C$6))</f>
        <v>4.0999999999999999E-4</v>
      </c>
      <c r="M766" s="30">
        <f t="array" aca="1" ref="M766" ca="1">IF(ROW()-ROW($C$14)&gt;=$C$3,_xlfn.VAR.P(OFFSET(D766,-$C$3+1,0):D766/OFFSET(D765,-$C$3+1,0):D765)*H766^2,"")</f>
        <v>1.5586325016174764E-5</v>
      </c>
      <c r="N766" s="17">
        <f t="shared" ca="1" si="171"/>
        <v>3.9441367498382521E-4</v>
      </c>
      <c r="O766" s="18">
        <f t="shared" ca="1" si="172"/>
        <v>4.6200921756785765E-2</v>
      </c>
      <c r="P766" s="18">
        <f t="shared" ca="1" si="165"/>
        <v>-1.3444584262758408E-3</v>
      </c>
      <c r="Q766" s="18">
        <f t="shared" ca="1" si="173"/>
        <v>-1.9465173708580049E-5</v>
      </c>
      <c r="R766" s="39"/>
      <c r="V766" s="29">
        <v>41906</v>
      </c>
      <c r="W766" s="19">
        <f t="shared" ca="1" si="169"/>
        <v>-3.5314979562395266E-3</v>
      </c>
      <c r="X766" s="17">
        <f t="shared" si="170"/>
        <v>-1.3444584262758408E-3</v>
      </c>
    </row>
    <row r="767" spans="3:24">
      <c r="C767" s="29">
        <v>41907</v>
      </c>
      <c r="D767" s="19">
        <f ca="1">VLOOKUP(C767,MarketData!$B$7:$C$5000,2)</f>
        <v>1346.43</v>
      </c>
      <c r="E767" s="17">
        <f>VLOOKUP('Beta-GARCH'!C767,MarketData!$E$7:$F$5000,2)</f>
        <v>117.870003</v>
      </c>
      <c r="F767" s="17">
        <f t="shared" ca="1" si="166"/>
        <v>173.00071953538566</v>
      </c>
      <c r="G767" s="17">
        <f t="shared" si="167"/>
        <v>165.61754434783086</v>
      </c>
      <c r="H767" s="18">
        <f t="array" aca="1" ref="H767" ca="1">IF(ROW()-ROW($C$14)&gt;=$C$3,IF($C$8,_xlfn.COVARIANCE.P(OFFSET(E767,-$C$3+1,0):E767/OFFSET(E766,-$C$3+1,0):E766,OFFSET(D767,-$C$3+1,0):D767/OFFSET(D766,-$C$3+1,0):D766)/_xlfn.VAR.P(OFFSET(D767,-$C$3+1,0):D767/OFFSET(D766,-$C$3+1,0):D766),$C$9),"")</f>
        <v>0.36626964385518274</v>
      </c>
      <c r="I767" s="19">
        <f t="array" aca="1" ref="I767" ca="1">IF(ROW()-ROW($C$14)&gt;=$C$3,_xlfn.VAR.P(OFFSET(E767,-$C$3+1,0):E767/OFFSET(E766,-$C$3+1,0):E766),"")</f>
        <v>9.729172190536879E-5</v>
      </c>
      <c r="J767" s="19">
        <f t="array" aca="1" ref="J767" ca="1">IF(ROW()-ROW($C$14)&gt;=$C$3,_xlfn.VAR.P(OFFSET(D767,-$C$3+1,0):D767/OFFSET(D766,-$C$3+1,0):D766),"")</f>
        <v>1.1149923044878889E-4</v>
      </c>
      <c r="K767" s="19">
        <f t="shared" ca="1" si="168"/>
        <v>0.41975599389973661</v>
      </c>
      <c r="L767" s="46">
        <f t="array" aca="1" ref="L767" ca="1">IF(ROW()-ROW($C$14)&lt;$C$3,"",IF(L766="",_xlfn.VAR.P(OFFSET(E767,-$C$3+1,0):E767/OFFSET(E766,-$C$3+1,0):E766),$C$4*L766+$C$5*(1-$C$4)*(E767/E766-1)^2+(1-$C$4)*(1-$C$5)*$C$6))</f>
        <v>4.0999999999999999E-4</v>
      </c>
      <c r="M767" s="30">
        <f t="array" aca="1" ref="M767" ca="1">IF(ROW()-ROW($C$14)&gt;=$C$3,_xlfn.VAR.P(OFFSET(D767,-$C$3+1,0):D767/OFFSET(D766,-$C$3+1,0):D766)*H767^2,"")</f>
        <v>1.4958006661141497E-5</v>
      </c>
      <c r="N767" s="17">
        <f t="shared" ca="1" si="171"/>
        <v>3.9504199333885849E-4</v>
      </c>
      <c r="O767" s="18">
        <f t="shared" ca="1" si="172"/>
        <v>4.6237707163993044E-2</v>
      </c>
      <c r="P767" s="18">
        <f t="shared" ca="1" si="165"/>
        <v>-8.2456459107387303E-3</v>
      </c>
      <c r="Q767" s="18">
        <f t="shared" ca="1" si="173"/>
        <v>-1.3838371097415876E-2</v>
      </c>
      <c r="R767" s="39"/>
      <c r="V767" s="29">
        <v>41907</v>
      </c>
      <c r="W767" s="19">
        <f t="shared" ca="1" si="169"/>
        <v>1.5269420440664261E-2</v>
      </c>
      <c r="X767" s="17">
        <f t="shared" si="170"/>
        <v>-8.2456459107387303E-3</v>
      </c>
    </row>
    <row r="768" spans="3:24">
      <c r="C768" s="29">
        <v>41908</v>
      </c>
      <c r="D768" s="19">
        <f ca="1">VLOOKUP(C768,MarketData!$B$7:$C$5000,2)</f>
        <v>1331.95</v>
      </c>
      <c r="E768" s="17">
        <f>VLOOKUP('Beta-GARCH'!C768,MarketData!$E$7:$F$5000,2)</f>
        <v>118.650002</v>
      </c>
      <c r="F768" s="17">
        <f t="shared" ca="1" si="166"/>
        <v>171.14020660944641</v>
      </c>
      <c r="G768" s="17">
        <f t="shared" si="167"/>
        <v>166.71351037553819</v>
      </c>
      <c r="H768" s="18">
        <f t="array" aca="1" ref="H768" ca="1">IF(ROW()-ROW($C$14)&gt;=$C$3,IF($C$8,_xlfn.COVARIANCE.P(OFFSET(E768,-$C$3+1,0):E768/OFFSET(E767,-$C$3+1,0):E767,OFFSET(D768,-$C$3+1,0):D768/OFFSET(D767,-$C$3+1,0):D767)/_xlfn.VAR.P(OFFSET(D768,-$C$3+1,0):D768/OFFSET(D767,-$C$3+1,0):D767),$C$9),"")</f>
        <v>0.36181969097510436</v>
      </c>
      <c r="I768" s="19">
        <f t="array" aca="1" ref="I768" ca="1">IF(ROW()-ROW($C$14)&gt;=$C$3,_xlfn.VAR.P(OFFSET(E768,-$C$3+1,0):E768/OFFSET(E767,-$C$3+1,0):E767),"")</f>
        <v>9.7266457397014253E-5</v>
      </c>
      <c r="J768" s="19">
        <f t="array" aca="1" ref="J768" ca="1">IF(ROW()-ROW($C$14)&gt;=$C$3,_xlfn.VAR.P(OFFSET(D768,-$C$3+1,0):D768/OFFSET(D767,-$C$3+1,0):D767),"")</f>
        <v>1.1200540523073881E-4</v>
      </c>
      <c r="K768" s="19">
        <f t="shared" ca="1" si="168"/>
        <v>0.41664682967441208</v>
      </c>
      <c r="L768" s="46">
        <f t="array" aca="1" ref="L768" ca="1">IF(ROW()-ROW($C$14)&lt;$C$3,"",IF(L767="",_xlfn.VAR.P(OFFSET(E768,-$C$3+1,0):E768/OFFSET(E767,-$C$3+1,0):E767),$C$4*L767+$C$5*(1-$C$4)*(E768/E767-1)^2+(1-$C$4)*(1-$C$5)*$C$6))</f>
        <v>4.0999999999999999E-4</v>
      </c>
      <c r="M768" s="30">
        <f t="array" aca="1" ref="M768" ca="1">IF(ROW()-ROW($C$14)&gt;=$C$3,_xlfn.VAR.P(OFFSET(D768,-$C$3+1,0):D768/OFFSET(D767,-$C$3+1,0):D767)*H768^2,"")</f>
        <v>1.4663018360673506E-5</v>
      </c>
      <c r="N768" s="17">
        <f t="shared" ca="1" si="171"/>
        <v>3.953369816393265E-4</v>
      </c>
      <c r="O768" s="18">
        <f t="shared" ca="1" si="172"/>
        <v>4.6254967401606749E-2</v>
      </c>
      <c r="P768" s="18">
        <f t="shared" ca="1" si="165"/>
        <v>6.617451261115237E-3</v>
      </c>
      <c r="Q768" s="18">
        <f t="shared" ca="1" si="173"/>
        <v>1.0508592371547654E-2</v>
      </c>
      <c r="R768" s="39"/>
      <c r="V768" s="29">
        <v>41908</v>
      </c>
      <c r="W768" s="19">
        <f t="shared" ca="1" si="169"/>
        <v>-1.0754365247357844E-2</v>
      </c>
      <c r="X768" s="17">
        <f t="shared" si="170"/>
        <v>6.617451261115237E-3</v>
      </c>
    </row>
    <row r="769" spans="3:24">
      <c r="C769" s="29">
        <v>41911</v>
      </c>
      <c r="D769" s="19">
        <f ca="1">VLOOKUP(C769,MarketData!$B$7:$C$5000,2)</f>
        <v>1337.3</v>
      </c>
      <c r="E769" s="17">
        <f>VLOOKUP('Beta-GARCH'!C769,MarketData!$E$7:$F$5000,2)</f>
        <v>117.519997</v>
      </c>
      <c r="F769" s="17">
        <f t="shared" ca="1" si="166"/>
        <v>171.82761987973473</v>
      </c>
      <c r="G769" s="17">
        <f t="shared" si="167"/>
        <v>165.12575565900721</v>
      </c>
      <c r="H769" s="18">
        <f t="array" aca="1" ref="H769" ca="1">IF(ROW()-ROW($C$14)&gt;=$C$3,IF($C$8,_xlfn.COVARIANCE.P(OFFSET(E769,-$C$3+1,0):E769/OFFSET(E768,-$C$3+1,0):E768,OFFSET(D769,-$C$3+1,0):D769/OFFSET(D768,-$C$3+1,0):D768)/_xlfn.VAR.P(OFFSET(D769,-$C$3+1,0):D769/OFFSET(D768,-$C$3+1,0):D768),$C$9),"")</f>
        <v>0.36069380493980407</v>
      </c>
      <c r="I769" s="19">
        <f t="array" aca="1" ref="I769" ca="1">IF(ROW()-ROW($C$14)&gt;=$C$3,_xlfn.VAR.P(OFFSET(E769,-$C$3+1,0):E769/OFFSET(E768,-$C$3+1,0):E768),"")</f>
        <v>9.7608930687499471E-5</v>
      </c>
      <c r="J769" s="19">
        <f t="array" aca="1" ref="J769" ca="1">IF(ROW()-ROW($C$14)&gt;=$C$3,_xlfn.VAR.P(OFFSET(D769,-$C$3+1,0):D769/OFFSET(D768,-$C$3+1,0):D768),"")</f>
        <v>1.1200200228548283E-4</v>
      </c>
      <c r="K769" s="19">
        <f t="shared" ca="1" si="168"/>
        <v>0.41388045213368119</v>
      </c>
      <c r="L769" s="46">
        <f t="array" aca="1" ref="L769" ca="1">IF(ROW()-ROW($C$14)&lt;$C$3,"",IF(L768="",_xlfn.VAR.P(OFFSET(E769,-$C$3+1,0):E769/OFFSET(E768,-$C$3+1,0):E768),$C$4*L768+$C$5*(1-$C$4)*(E769/E768-1)^2+(1-$C$4)*(1-$C$5)*$C$6))</f>
        <v>4.0999999999999999E-4</v>
      </c>
      <c r="M769" s="30">
        <f t="array" aca="1" ref="M769" ca="1">IF(ROW()-ROW($C$14)&gt;=$C$3,_xlfn.VAR.P(OFFSET(D769,-$C$3+1,0):D769/OFFSET(D768,-$C$3+1,0):D768)*H769^2,"")</f>
        <v>1.4571462840641993E-5</v>
      </c>
      <c r="N769" s="17">
        <f t="shared" ca="1" si="171"/>
        <v>3.9542853715935798E-4</v>
      </c>
      <c r="O769" s="18">
        <f t="shared" ca="1" si="172"/>
        <v>4.6260323152056484E-2</v>
      </c>
      <c r="P769" s="18">
        <f t="shared" ca="1" si="165"/>
        <v>-9.5238515040226845E-3</v>
      </c>
      <c r="Q769" s="18">
        <f t="shared" ca="1" si="173"/>
        <v>-1.0972638512865274E-2</v>
      </c>
      <c r="R769" s="39"/>
      <c r="V769" s="29">
        <v>41911</v>
      </c>
      <c r="W769" s="19">
        <f t="shared" ca="1" si="169"/>
        <v>4.0166672923156455E-3</v>
      </c>
      <c r="X769" s="17">
        <f t="shared" si="170"/>
        <v>-9.5238515040226845E-3</v>
      </c>
    </row>
    <row r="770" spans="3:24">
      <c r="C770" s="29">
        <v>41912</v>
      </c>
      <c r="D770" s="19">
        <f ca="1">VLOOKUP(C770,MarketData!$B$7:$C$5000,2)</f>
        <v>1326.29</v>
      </c>
      <c r="E770" s="17">
        <f>VLOOKUP('Beta-GARCH'!C770,MarketData!$E$7:$F$5000,2)</f>
        <v>117.529999</v>
      </c>
      <c r="F770" s="17">
        <f t="shared" ca="1" si="166"/>
        <v>170.41296191601987</v>
      </c>
      <c r="G770" s="17">
        <f t="shared" si="167"/>
        <v>165.13980933370311</v>
      </c>
      <c r="H770" s="18">
        <f t="array" aca="1" ref="H770" ca="1">IF(ROW()-ROW($C$14)&gt;=$C$3,IF($C$8,_xlfn.COVARIANCE.P(OFFSET(E770,-$C$3+1,0):E770/OFFSET(E769,-$C$3+1,0):E769,OFFSET(D770,-$C$3+1,0):D770/OFFSET(D769,-$C$3+1,0):D769)/_xlfn.VAR.P(OFFSET(D770,-$C$3+1,0):D770/OFFSET(D769,-$C$3+1,0):D769),$C$9),"")</f>
        <v>0.34993399726347069</v>
      </c>
      <c r="I770" s="19">
        <f t="array" aca="1" ref="I770" ca="1">IF(ROW()-ROW($C$14)&gt;=$C$3,_xlfn.VAR.P(OFFSET(E770,-$C$3+1,0):E770/OFFSET(E769,-$C$3+1,0):E769),"")</f>
        <v>9.3274835902903863E-5</v>
      </c>
      <c r="J770" s="19">
        <f t="array" aca="1" ref="J770" ca="1">IF(ROW()-ROW($C$14)&gt;=$C$3,_xlfn.VAR.P(OFFSET(D770,-$C$3+1,0):D770/OFFSET(D769,-$C$3+1,0):D769),"")</f>
        <v>1.1197242424737629E-4</v>
      </c>
      <c r="K770" s="19">
        <f t="shared" ca="1" si="168"/>
        <v>0.42008069615854127</v>
      </c>
      <c r="L770" s="46">
        <f t="array" aca="1" ref="L770" ca="1">IF(ROW()-ROW($C$14)&lt;$C$3,"",IF(L769="",_xlfn.VAR.P(OFFSET(E770,-$C$3+1,0):E770/OFFSET(E769,-$C$3+1,0):E769),$C$4*L769+$C$5*(1-$C$4)*(E770/E769-1)^2+(1-$C$4)*(1-$C$5)*$C$6))</f>
        <v>4.0999999999999999E-4</v>
      </c>
      <c r="M770" s="30">
        <f t="array" aca="1" ref="M770" ca="1">IF(ROW()-ROW($C$14)&gt;=$C$3,_xlfn.VAR.P(OFFSET(D770,-$C$3+1,0):D770/OFFSET(D769,-$C$3+1,0):D769)*H770^2,"")</f>
        <v>1.3711449117604619E-5</v>
      </c>
      <c r="N770" s="17">
        <f t="shared" ca="1" si="171"/>
        <v>3.9628855088239538E-4</v>
      </c>
      <c r="O770" s="18">
        <f t="shared" ca="1" si="172"/>
        <v>4.6310601395479954E-2</v>
      </c>
      <c r="P770" s="18">
        <f t="shared" ca="1" si="165"/>
        <v>8.5108919803733585E-5</v>
      </c>
      <c r="Q770" s="18">
        <f t="shared" ca="1" si="173"/>
        <v>2.9661179004892868E-3</v>
      </c>
      <c r="R770" s="39"/>
      <c r="V770" s="29">
        <v>41912</v>
      </c>
      <c r="W770" s="19">
        <f t="shared" ca="1" si="169"/>
        <v>-8.2330068047558047E-3</v>
      </c>
      <c r="X770" s="17">
        <f t="shared" si="170"/>
        <v>8.5108919803733585E-5</v>
      </c>
    </row>
    <row r="771" spans="3:24">
      <c r="C771" s="29">
        <v>41913</v>
      </c>
      <c r="D771" s="19">
        <f ca="1">VLOOKUP(C771,MarketData!$B$7:$C$5000,2)</f>
        <v>1318.21</v>
      </c>
      <c r="E771" s="17">
        <f>VLOOKUP('Beta-GARCH'!C771,MarketData!$E$7:$F$5000,2)</f>
        <v>116.650002</v>
      </c>
      <c r="F771" s="17">
        <f t="shared" ca="1" si="166"/>
        <v>169.3747751451919</v>
      </c>
      <c r="G771" s="17">
        <f t="shared" si="167"/>
        <v>163.90333747093868</v>
      </c>
      <c r="H771" s="18">
        <f t="array" aca="1" ref="H771" ca="1">IF(ROW()-ROW($C$14)&gt;=$C$3,IF($C$8,_xlfn.COVARIANCE.P(OFFSET(E771,-$C$3+1,0):E771/OFFSET(E770,-$C$3+1,0):E770,OFFSET(D771,-$C$3+1,0):D771/OFFSET(D770,-$C$3+1,0):D770)/_xlfn.VAR.P(OFFSET(D771,-$C$3+1,0):D771/OFFSET(D770,-$C$3+1,0):D770),$C$9),"")</f>
        <v>0.35869427947539195</v>
      </c>
      <c r="I771" s="19">
        <f t="array" aca="1" ref="I771" ca="1">IF(ROW()-ROW($C$14)&gt;=$C$3,_xlfn.VAR.P(OFFSET(E771,-$C$3+1,0):E771/OFFSET(E770,-$C$3+1,0):E770),"")</f>
        <v>9.3368095737712318E-5</v>
      </c>
      <c r="J771" s="19">
        <f t="array" aca="1" ref="J771" ca="1">IF(ROW()-ROW($C$14)&gt;=$C$3,_xlfn.VAR.P(OFFSET(D771,-$C$3+1,0):D771/OFFSET(D770,-$C$3+1,0):D770),"")</f>
        <v>1.1080392608132479E-4</v>
      </c>
      <c r="K771" s="19">
        <f t="shared" ca="1" si="168"/>
        <v>0.42567789473221618</v>
      </c>
      <c r="L771" s="46">
        <f t="array" aca="1" ref="L771" ca="1">IF(ROW()-ROW($C$14)&lt;$C$3,"",IF(L770="",_xlfn.VAR.P(OFFSET(E771,-$C$3+1,0):E771/OFFSET(E770,-$C$3+1,0):E770),$C$4*L770+$C$5*(1-$C$4)*(E771/E770-1)^2+(1-$C$4)*(1-$C$5)*$C$6))</f>
        <v>4.0999999999999999E-4</v>
      </c>
      <c r="M771" s="30">
        <f t="array" aca="1" ref="M771" ca="1">IF(ROW()-ROW($C$14)&gt;=$C$3,_xlfn.VAR.P(OFFSET(D771,-$C$3+1,0):D771/OFFSET(D770,-$C$3+1,0):D770)*H771^2,"")</f>
        <v>1.4256208878873977E-5</v>
      </c>
      <c r="N771" s="17">
        <f t="shared" ca="1" si="171"/>
        <v>3.9574379112112602E-4</v>
      </c>
      <c r="O771" s="18">
        <f t="shared" ca="1" si="172"/>
        <v>4.6278759915243557E-2</v>
      </c>
      <c r="P771" s="18">
        <f t="shared" ca="1" si="165"/>
        <v>-7.487424551071431E-3</v>
      </c>
      <c r="Q771" s="18">
        <f t="shared" ca="1" si="173"/>
        <v>-5.3021937356682175E-3</v>
      </c>
      <c r="R771" s="39"/>
      <c r="V771" s="29">
        <v>41913</v>
      </c>
      <c r="W771" s="19">
        <f t="shared" ca="1" si="169"/>
        <v>-6.0921819511569053E-3</v>
      </c>
      <c r="X771" s="17">
        <f t="shared" si="170"/>
        <v>-7.487424551071431E-3</v>
      </c>
    </row>
    <row r="772" spans="3:24">
      <c r="C772" s="29">
        <v>41914</v>
      </c>
      <c r="D772" s="19">
        <f ca="1">VLOOKUP(C772,MarketData!$B$7:$C$5000,2)</f>
        <v>1280.1500000000001</v>
      </c>
      <c r="E772" s="17">
        <f>VLOOKUP('Beta-GARCH'!C772,MarketData!$E$7:$F$5000,2)</f>
        <v>114.480003</v>
      </c>
      <c r="F772" s="17">
        <f t="shared" ca="1" si="166"/>
        <v>164.48450429151458</v>
      </c>
      <c r="G772" s="17">
        <f t="shared" si="167"/>
        <v>160.85430127453466</v>
      </c>
      <c r="H772" s="18">
        <f t="array" aca="1" ref="H772" ca="1">IF(ROW()-ROW($C$14)&gt;=$C$3,IF($C$8,_xlfn.COVARIANCE.P(OFFSET(E772,-$C$3+1,0):E772/OFFSET(E771,-$C$3+1,0):E771,OFFSET(D772,-$C$3+1,0):D772/OFFSET(D771,-$C$3+1,0):D771)/_xlfn.VAR.P(OFFSET(D772,-$C$3+1,0):D772/OFFSET(D771,-$C$3+1,0):D771),$C$9),"")</f>
        <v>0.36708398933518344</v>
      </c>
      <c r="I772" s="19">
        <f t="array" aca="1" ref="I772" ca="1">IF(ROW()-ROW($C$14)&gt;=$C$3,_xlfn.VAR.P(OFFSET(E772,-$C$3+1,0):E772/OFFSET(E771,-$C$3+1,0):E771),"")</f>
        <v>9.4567392648934015E-5</v>
      </c>
      <c r="J772" s="19">
        <f t="array" aca="1" ref="J772" ca="1">IF(ROW()-ROW($C$14)&gt;=$C$3,_xlfn.VAR.P(OFFSET(D772,-$C$3+1,0):D772/OFFSET(D771,-$C$3+1,0):D771),"")</f>
        <v>1.1415832498663237E-4</v>
      </c>
      <c r="K772" s="19">
        <f t="shared" ca="1" si="168"/>
        <v>0.44313047212249362</v>
      </c>
      <c r="L772" s="46">
        <f t="array" aca="1" ref="L772" ca="1">IF(ROW()-ROW($C$14)&lt;$C$3,"",IF(L771="",_xlfn.VAR.P(OFFSET(E772,-$C$3+1,0):E772/OFFSET(E771,-$C$3+1,0):E771),$C$4*L771+$C$5*(1-$C$4)*(E772/E771-1)^2+(1-$C$4)*(1-$C$5)*$C$6))</f>
        <v>4.0999999999999999E-4</v>
      </c>
      <c r="M772" s="30">
        <f t="array" aca="1" ref="M772" ca="1">IF(ROW()-ROW($C$14)&gt;=$C$3,_xlfn.VAR.P(OFFSET(D772,-$C$3+1,0):D772/OFFSET(D771,-$C$3+1,0):D771)*H772^2,"")</f>
        <v>1.5382909091477965E-5</v>
      </c>
      <c r="N772" s="17">
        <f t="shared" ca="1" si="171"/>
        <v>3.9461709090852202E-4</v>
      </c>
      <c r="O772" s="18">
        <f t="shared" ca="1" si="172"/>
        <v>4.6212834112253867E-2</v>
      </c>
      <c r="P772" s="18">
        <f t="shared" ca="1" si="165"/>
        <v>-1.8602648630901886E-2</v>
      </c>
      <c r="Q772" s="18">
        <f t="shared" ca="1" si="173"/>
        <v>-8.0040212239659084E-3</v>
      </c>
      <c r="R772" s="39"/>
      <c r="V772" s="29">
        <v>41914</v>
      </c>
      <c r="W772" s="19">
        <f t="shared" ca="1" si="169"/>
        <v>-2.8872486174433498E-2</v>
      </c>
      <c r="X772" s="17">
        <f t="shared" si="170"/>
        <v>-1.8602648630901886E-2</v>
      </c>
    </row>
    <row r="773" spans="3:24">
      <c r="C773" s="29">
        <v>41915</v>
      </c>
      <c r="D773" s="19">
        <f ca="1">VLOOKUP(C773,MarketData!$B$7:$C$5000,2)</f>
        <v>1282.54</v>
      </c>
      <c r="E773" s="17">
        <f>VLOOKUP('Beta-GARCH'!C773,MarketData!$E$7:$F$5000,2)</f>
        <v>116.160004</v>
      </c>
      <c r="F773" s="17">
        <f t="shared" ca="1" si="166"/>
        <v>164.79159171506393</v>
      </c>
      <c r="G773" s="17">
        <f t="shared" si="167"/>
        <v>163.2148479194847</v>
      </c>
      <c r="H773" s="18">
        <f t="array" aca="1" ref="H773" ca="1">IF(ROW()-ROW($C$14)&gt;=$C$3,IF($C$8,_xlfn.COVARIANCE.P(OFFSET(E773,-$C$3+1,0):E773/OFFSET(E772,-$C$3+1,0):E772,OFFSET(D773,-$C$3+1,0):D773/OFFSET(D772,-$C$3+1,0):D772)/_xlfn.VAR.P(OFFSET(D773,-$C$3+1,0):D773/OFFSET(D772,-$C$3+1,0):D772),$C$9),"")</f>
        <v>0.36920015253936728</v>
      </c>
      <c r="I773" s="19">
        <f t="array" aca="1" ref="I773" ca="1">IF(ROW()-ROW($C$14)&gt;=$C$3,_xlfn.VAR.P(OFFSET(E773,-$C$3+1,0):E773/OFFSET(E772,-$C$3+1,0):E772),"")</f>
        <v>9.5150944645281738E-5</v>
      </c>
      <c r="J773" s="19">
        <f t="array" aca="1" ref="J773" ca="1">IF(ROW()-ROW($C$14)&gt;=$C$3,_xlfn.VAR.P(OFFSET(D773,-$C$3+1,0):D773/OFFSET(D772,-$C$3+1,0):D772),"")</f>
        <v>1.1411615116412922E-4</v>
      </c>
      <c r="K773" s="19">
        <f t="shared" ca="1" si="168"/>
        <v>0.44278804140165928</v>
      </c>
      <c r="L773" s="46">
        <f t="array" aca="1" ref="L773" ca="1">IF(ROW()-ROW($C$14)&lt;$C$3,"",IF(L772="",_xlfn.VAR.P(OFFSET(E773,-$C$3+1,0):E773/OFFSET(E772,-$C$3+1,0):E772),$C$4*L772+$C$5*(1-$C$4)*(E773/E772-1)^2+(1-$C$4)*(1-$C$5)*$C$6))</f>
        <v>4.0999999999999999E-4</v>
      </c>
      <c r="M773" s="30">
        <f t="array" aca="1" ref="M773" ca="1">IF(ROW()-ROW($C$14)&gt;=$C$3,_xlfn.VAR.P(OFFSET(D773,-$C$3+1,0):D773/OFFSET(D772,-$C$3+1,0):D772)*H773^2,"")</f>
        <v>1.5555030220700063E-5</v>
      </c>
      <c r="N773" s="17">
        <f t="shared" ca="1" si="171"/>
        <v>3.9444496977929992E-4</v>
      </c>
      <c r="O773" s="18">
        <f t="shared" ca="1" si="172"/>
        <v>4.6202754628982788E-2</v>
      </c>
      <c r="P773" s="18">
        <f t="shared" ca="1" si="165"/>
        <v>1.467506076148517E-2</v>
      </c>
      <c r="Q773" s="18">
        <f t="shared" ca="1" si="173"/>
        <v>1.3985775627267306E-2</v>
      </c>
      <c r="R773" s="39"/>
      <c r="V773" s="29">
        <v>41915</v>
      </c>
      <c r="W773" s="19">
        <f t="shared" ca="1" si="169"/>
        <v>1.8669687146035674E-3</v>
      </c>
      <c r="X773" s="17">
        <f t="shared" si="170"/>
        <v>1.467506076148517E-2</v>
      </c>
    </row>
    <row r="774" spans="3:24">
      <c r="C774" s="29">
        <v>41918</v>
      </c>
      <c r="D774" s="19">
        <f ca="1">VLOOKUP(C774,MarketData!$B$7:$C$5000,2)</f>
        <v>1296.4000000000001</v>
      </c>
      <c r="E774" s="17">
        <f>VLOOKUP('Beta-GARCH'!C774,MarketData!$E$7:$F$5000,2)</f>
        <v>116.699997</v>
      </c>
      <c r="F774" s="17">
        <f t="shared" ca="1" si="166"/>
        <v>166.57244179472679</v>
      </c>
      <c r="G774" s="17">
        <f t="shared" si="167"/>
        <v>163.97358476812141</v>
      </c>
      <c r="H774" s="18">
        <f t="array" aca="1" ref="H774" ca="1">IF(ROW()-ROW($C$14)&gt;=$C$3,IF($C$8,_xlfn.COVARIANCE.P(OFFSET(E774,-$C$3+1,0):E774/OFFSET(E773,-$C$3+1,0):E773,OFFSET(D774,-$C$3+1,0):D774/OFFSET(D773,-$C$3+1,0):D773)/_xlfn.VAR.P(OFFSET(D774,-$C$3+1,0):D774/OFFSET(D773,-$C$3+1,0):D773),$C$9),"")</f>
        <v>0.36918175989085794</v>
      </c>
      <c r="I774" s="19">
        <f t="array" aca="1" ref="I774" ca="1">IF(ROW()-ROW($C$14)&gt;=$C$3,_xlfn.VAR.P(OFFSET(E774,-$C$3+1,0):E774/OFFSET(E773,-$C$3+1,0):E773),"")</f>
        <v>9.5151055152457821E-5</v>
      </c>
      <c r="J774" s="19">
        <f t="array" aca="1" ref="J774" ca="1">IF(ROW()-ROW($C$14)&gt;=$C$3,_xlfn.VAR.P(OFFSET(D774,-$C$3+1,0):D774/OFFSET(D773,-$C$3+1,0):D773),"")</f>
        <v>1.1450936126922987E-4</v>
      </c>
      <c r="K774" s="19">
        <f t="shared" ca="1" si="168"/>
        <v>0.4442911058591697</v>
      </c>
      <c r="L774" s="46">
        <f t="array" aca="1" ref="L774" ca="1">IF(ROW()-ROW($C$14)&lt;$C$3,"",IF(L773="",_xlfn.VAR.P(OFFSET(E774,-$C$3+1,0):E774/OFFSET(E773,-$C$3+1,0):E773),$C$4*L773+$C$5*(1-$C$4)*(E774/E773-1)^2+(1-$C$4)*(1-$C$5)*$C$6))</f>
        <v>4.0999999999999999E-4</v>
      </c>
      <c r="M774" s="30">
        <f t="array" aca="1" ref="M774" ca="1">IF(ROW()-ROW($C$14)&gt;=$C$3,_xlfn.VAR.P(OFFSET(D774,-$C$3+1,0):D774/OFFSET(D773,-$C$3+1,0):D773)*H774^2,"")</f>
        <v>1.5607073071033011E-5</v>
      </c>
      <c r="N774" s="17">
        <f t="shared" ca="1" si="171"/>
        <v>3.9439292692896699E-4</v>
      </c>
      <c r="O774" s="18">
        <f t="shared" ca="1" si="172"/>
        <v>4.6199706545540932E-2</v>
      </c>
      <c r="P774" s="18">
        <f t="shared" ca="1" si="165"/>
        <v>4.6486999087913539E-3</v>
      </c>
      <c r="Q774" s="18">
        <f t="shared" ca="1" si="173"/>
        <v>6.590705856612325E-4</v>
      </c>
      <c r="R774" s="39"/>
      <c r="V774" s="29">
        <v>41918</v>
      </c>
      <c r="W774" s="19">
        <f t="shared" ca="1" si="169"/>
        <v>1.0806680493395948E-2</v>
      </c>
      <c r="X774" s="17">
        <f t="shared" si="170"/>
        <v>4.6486999087913539E-3</v>
      </c>
    </row>
    <row r="775" spans="3:24">
      <c r="C775" s="29">
        <v>41919</v>
      </c>
      <c r="D775" s="19">
        <f ca="1">VLOOKUP(C775,MarketData!$B$7:$C$5000,2)</f>
        <v>1290.8900000000001</v>
      </c>
      <c r="E775" s="17">
        <f>VLOOKUP('Beta-GARCH'!C775,MarketData!$E$7:$F$5000,2)</f>
        <v>115.82</v>
      </c>
      <c r="F775" s="17">
        <f t="shared" ca="1" si="166"/>
        <v>165.8644703705607</v>
      </c>
      <c r="G775" s="17">
        <f t="shared" si="167"/>
        <v>162.73711290535701</v>
      </c>
      <c r="H775" s="18">
        <f t="array" aca="1" ref="H775" ca="1">IF(ROW()-ROW($C$14)&gt;=$C$3,IF($C$8,_xlfn.COVARIANCE.P(OFFSET(E775,-$C$3+1,0):E775/OFFSET(E774,-$C$3+1,0):E774,OFFSET(D775,-$C$3+1,0):D775/OFFSET(D774,-$C$3+1,0):D774)/_xlfn.VAR.P(OFFSET(D775,-$C$3+1,0):D775/OFFSET(D774,-$C$3+1,0):D774),$C$9),"")</f>
        <v>0.36641863788830487</v>
      </c>
      <c r="I775" s="19">
        <f t="array" aca="1" ref="I775" ca="1">IF(ROW()-ROW($C$14)&gt;=$C$3,_xlfn.VAR.P(OFFSET(E775,-$C$3+1,0):E775/OFFSET(E774,-$C$3+1,0):E774),"")</f>
        <v>9.4228456031951466E-5</v>
      </c>
      <c r="J775" s="19">
        <f t="array" aca="1" ref="J775" ca="1">IF(ROW()-ROW($C$14)&gt;=$C$3,_xlfn.VAR.P(OFFSET(D775,-$C$3+1,0):D775/OFFSET(D774,-$C$3+1,0):D774),"")</f>
        <v>1.1437388658980496E-4</v>
      </c>
      <c r="K775" s="19">
        <f t="shared" ca="1" si="168"/>
        <v>0.44475655761585614</v>
      </c>
      <c r="L775" s="46">
        <f t="array" aca="1" ref="L775" ca="1">IF(ROW()-ROW($C$14)&lt;$C$3,"",IF(L774="",_xlfn.VAR.P(OFFSET(E775,-$C$3+1,0):E775/OFFSET(E774,-$C$3+1,0):E774),$C$4*L774+$C$5*(1-$C$4)*(E775/E774-1)^2+(1-$C$4)*(1-$C$5)*$C$6))</f>
        <v>4.0999999999999999E-4</v>
      </c>
      <c r="M775" s="30">
        <f t="array" aca="1" ref="M775" ca="1">IF(ROW()-ROW($C$14)&gt;=$C$3,_xlfn.VAR.P(OFFSET(D775,-$C$3+1,0):D775/OFFSET(D774,-$C$3+1,0):D774)*H775^2,"")</f>
        <v>1.5356137466333018E-5</v>
      </c>
      <c r="N775" s="17">
        <f t="shared" ca="1" si="171"/>
        <v>3.9464386253366696E-4</v>
      </c>
      <c r="O775" s="18">
        <f t="shared" ca="1" si="172"/>
        <v>4.621440167194342E-2</v>
      </c>
      <c r="P775" s="18">
        <f t="shared" ca="1" si="165"/>
        <v>-7.5406771432907638E-3</v>
      </c>
      <c r="Q775" s="18">
        <f t="shared" ca="1" si="173"/>
        <v>-5.9833131393069849E-3</v>
      </c>
      <c r="R775" s="39"/>
      <c r="V775" s="29">
        <v>41919</v>
      </c>
      <c r="W775" s="19">
        <f t="shared" ca="1" si="169"/>
        <v>-4.2502314100586469E-3</v>
      </c>
      <c r="X775" s="17">
        <f t="shared" si="170"/>
        <v>-7.5406771432907638E-3</v>
      </c>
    </row>
    <row r="776" spans="3:24">
      <c r="C776" s="29">
        <v>41920</v>
      </c>
      <c r="D776" s="19">
        <f ca="1">VLOOKUP(C776,MarketData!$B$7:$C$5000,2)</f>
        <v>1274.8499999999999</v>
      </c>
      <c r="E776" s="17">
        <f>VLOOKUP('Beta-GARCH'!C776,MarketData!$E$7:$F$5000,2)</f>
        <v>116.260002</v>
      </c>
      <c r="F776" s="17">
        <f t="shared" ca="1" si="166"/>
        <v>163.80351544431304</v>
      </c>
      <c r="G776" s="17">
        <f t="shared" si="167"/>
        <v>163.3553537545418</v>
      </c>
      <c r="H776" s="18">
        <f t="array" aca="1" ref="H776" ca="1">IF(ROW()-ROW($C$14)&gt;=$C$3,IF($C$8,_xlfn.COVARIANCE.P(OFFSET(E776,-$C$3+1,0):E776/OFFSET(E775,-$C$3+1,0):E775,OFFSET(D776,-$C$3+1,0):D776/OFFSET(D775,-$C$3+1,0):D775)/_xlfn.VAR.P(OFFSET(D776,-$C$3+1,0):D776/OFFSET(D775,-$C$3+1,0):D775),$C$9),"")</f>
        <v>0.36144974719108852</v>
      </c>
      <c r="I776" s="19">
        <f t="array" aca="1" ref="I776" ca="1">IF(ROW()-ROW($C$14)&gt;=$C$3,_xlfn.VAR.P(OFFSET(E776,-$C$3+1,0):E776/OFFSET(E775,-$C$3+1,0):E775),"")</f>
        <v>9.3670221732714427E-5</v>
      </c>
      <c r="J776" s="19">
        <f t="array" aca="1" ref="J776" ca="1">IF(ROW()-ROW($C$14)&gt;=$C$3,_xlfn.VAR.P(OFFSET(D776,-$C$3+1,0):D776/OFFSET(D775,-$C$3+1,0):D775),"")</f>
        <v>1.1498369279298218E-4</v>
      </c>
      <c r="K776" s="19">
        <f t="shared" ca="1" si="168"/>
        <v>0.44369305337734705</v>
      </c>
      <c r="L776" s="46">
        <f t="array" aca="1" ref="L776" ca="1">IF(ROW()-ROW($C$14)&lt;$C$3,"",IF(L775="",_xlfn.VAR.P(OFFSET(E776,-$C$3+1,0):E776/OFFSET(E775,-$C$3+1,0):E775),$C$4*L775+$C$5*(1-$C$4)*(E776/E775-1)^2+(1-$C$4)*(1-$C$5)*$C$6))</f>
        <v>4.0999999999999999E-4</v>
      </c>
      <c r="M776" s="30">
        <f t="array" aca="1" ref="M776" ca="1">IF(ROW()-ROW($C$14)&gt;=$C$3,_xlfn.VAR.P(OFFSET(D776,-$C$3+1,0):D776/OFFSET(D775,-$C$3+1,0):D775)*H776^2,"")</f>
        <v>1.5022150300558399E-5</v>
      </c>
      <c r="N776" s="17">
        <f t="shared" ca="1" si="171"/>
        <v>3.9497784969944158E-4</v>
      </c>
      <c r="O776" s="18">
        <f t="shared" ca="1" si="172"/>
        <v>4.6233953164078731E-2</v>
      </c>
      <c r="P776" s="18">
        <f t="shared" ca="1" si="165"/>
        <v>3.7990157140390668E-3</v>
      </c>
      <c r="Q776" s="18">
        <f t="shared" ca="1" si="173"/>
        <v>8.2902225131816082E-3</v>
      </c>
      <c r="R776" s="39"/>
      <c r="V776" s="29">
        <v>41920</v>
      </c>
      <c r="W776" s="19">
        <f t="shared" ca="1" si="169"/>
        <v>-1.2425535870601023E-2</v>
      </c>
      <c r="X776" s="17">
        <f t="shared" si="170"/>
        <v>3.7990157140390668E-3</v>
      </c>
    </row>
    <row r="777" spans="3:24">
      <c r="C777" s="29">
        <v>41921</v>
      </c>
      <c r="D777" s="19">
        <f ca="1">VLOOKUP(C777,MarketData!$B$7:$C$5000,2)</f>
        <v>1260.78</v>
      </c>
      <c r="E777" s="17">
        <f>VLOOKUP('Beta-GARCH'!C777,MarketData!$E$7:$F$5000,2)</f>
        <v>114.519997</v>
      </c>
      <c r="F777" s="17">
        <f t="shared" ca="1" si="166"/>
        <v>161.99568278768561</v>
      </c>
      <c r="G777" s="17">
        <f t="shared" si="167"/>
        <v>160.91049630210796</v>
      </c>
      <c r="H777" s="18">
        <f t="array" aca="1" ref="H777" ca="1">IF(ROW()-ROW($C$14)&gt;=$C$3,IF($C$8,_xlfn.COVARIANCE.P(OFFSET(E777,-$C$3+1,0):E777/OFFSET(E776,-$C$3+1,0):E776,OFFSET(D777,-$C$3+1,0):D777/OFFSET(D776,-$C$3+1,0):D776)/_xlfn.VAR.P(OFFSET(D777,-$C$3+1,0):D777/OFFSET(D776,-$C$3+1,0):D776),$C$9),"")</f>
        <v>0.35900692581974392</v>
      </c>
      <c r="I777" s="19">
        <f t="array" aca="1" ref="I777" ca="1">IF(ROW()-ROW($C$14)&gt;=$C$3,_xlfn.VAR.P(OFFSET(E777,-$C$3+1,0):E777/OFFSET(E776,-$C$3+1,0):E776),"")</f>
        <v>9.3402914491809221E-5</v>
      </c>
      <c r="J777" s="19">
        <f t="array" aca="1" ref="J777" ca="1">IF(ROW()-ROW($C$14)&gt;=$C$3,_xlfn.VAR.P(OFFSET(D777,-$C$3+1,0):D777/OFFSET(D776,-$C$3+1,0):D776),"")</f>
        <v>1.1398203298117226E-4</v>
      </c>
      <c r="K777" s="19">
        <f t="shared" ca="1" si="168"/>
        <v>0.43810559319156728</v>
      </c>
      <c r="L777" s="46">
        <f t="array" aca="1" ref="L777" ca="1">IF(ROW()-ROW($C$14)&lt;$C$3,"",IF(L776="",_xlfn.VAR.P(OFFSET(E777,-$C$3+1,0):E777/OFFSET(E776,-$C$3+1,0):E776),$C$4*L776+$C$5*(1-$C$4)*(E777/E776-1)^2+(1-$C$4)*(1-$C$5)*$C$6))</f>
        <v>4.0999999999999999E-4</v>
      </c>
      <c r="M777" s="30">
        <f t="array" aca="1" ref="M777" ca="1">IF(ROW()-ROW($C$14)&gt;=$C$3,_xlfn.VAR.P(OFFSET(D777,-$C$3+1,0):D777/OFFSET(D776,-$C$3+1,0):D776)*H777^2,"")</f>
        <v>1.4690685200966228E-5</v>
      </c>
      <c r="N777" s="17">
        <f t="shared" ca="1" si="171"/>
        <v>3.9530931479903378E-4</v>
      </c>
      <c r="O777" s="18">
        <f t="shared" ca="1" si="172"/>
        <v>4.6253348844216655E-2</v>
      </c>
      <c r="P777" s="18">
        <f t="shared" ca="1" si="165"/>
        <v>-1.4966497248124933E-2</v>
      </c>
      <c r="Q777" s="18">
        <f t="shared" ca="1" si="173"/>
        <v>-1.1004284088707156E-2</v>
      </c>
      <c r="R777" s="39"/>
      <c r="V777" s="29">
        <v>41921</v>
      </c>
      <c r="W777" s="19">
        <f t="shared" ca="1" si="169"/>
        <v>-1.1036592540298762E-2</v>
      </c>
      <c r="X777" s="17">
        <f t="shared" si="170"/>
        <v>-1.4966497248124933E-2</v>
      </c>
    </row>
    <row r="778" spans="3:24">
      <c r="C778" s="29">
        <v>41922</v>
      </c>
      <c r="D778" s="19">
        <f ca="1">VLOOKUP(C778,MarketData!$B$7:$C$5000,2)</f>
        <v>1243.0899999999999</v>
      </c>
      <c r="E778" s="17">
        <f>VLOOKUP('Beta-GARCH'!C778,MarketData!$E$7:$F$5000,2)</f>
        <v>113.970001</v>
      </c>
      <c r="F778" s="17">
        <f t="shared" ca="1" si="166"/>
        <v>159.72272189957337</v>
      </c>
      <c r="G778" s="17">
        <f t="shared" si="167"/>
        <v>160.13770437368888</v>
      </c>
      <c r="H778" s="18">
        <f t="array" aca="1" ref="H778" ca="1">IF(ROW()-ROW($C$14)&gt;=$C$3,IF($C$8,_xlfn.COVARIANCE.P(OFFSET(E778,-$C$3+1,0):E778/OFFSET(E777,-$C$3+1,0):E777,OFFSET(D778,-$C$3+1,0):D778/OFFSET(D777,-$C$3+1,0):D777)/_xlfn.VAR.P(OFFSET(D778,-$C$3+1,0):D778/OFFSET(D777,-$C$3+1,0):D777),$C$9),"")</f>
        <v>0.35851859753529314</v>
      </c>
      <c r="I778" s="19">
        <f t="array" aca="1" ref="I778" ca="1">IF(ROW()-ROW($C$14)&gt;=$C$3,_xlfn.VAR.P(OFFSET(E778,-$C$3+1,0):E778/OFFSET(E777,-$C$3+1,0):E777),"")</f>
        <v>9.3374730573261939E-5</v>
      </c>
      <c r="J778" s="19">
        <f t="array" aca="1" ref="J778" ca="1">IF(ROW()-ROW($C$14)&gt;=$C$3,_xlfn.VAR.P(OFFSET(D778,-$C$3+1,0):D778/OFFSET(D777,-$C$3+1,0):D777),"")</f>
        <v>1.1478837382921464E-4</v>
      </c>
      <c r="K778" s="19">
        <f t="shared" ca="1" si="168"/>
        <v>0.44073773006839018</v>
      </c>
      <c r="L778" s="46">
        <f t="array" aca="1" ref="L778" ca="1">IF(ROW()-ROW($C$14)&lt;$C$3,"",IF(L777="",_xlfn.VAR.P(OFFSET(E778,-$C$3+1,0):E778/OFFSET(E777,-$C$3+1,0):E777),$C$4*L777+$C$5*(1-$C$4)*(E778/E777-1)^2+(1-$C$4)*(1-$C$5)*$C$6))</f>
        <v>4.0999999999999999E-4</v>
      </c>
      <c r="M778" s="30">
        <f t="array" aca="1" ref="M778" ca="1">IF(ROW()-ROW($C$14)&gt;=$C$3,_xlfn.VAR.P(OFFSET(D778,-$C$3+1,0):D778/OFFSET(D777,-$C$3+1,0):D777)*H778^2,"")</f>
        <v>1.4754390755931084E-5</v>
      </c>
      <c r="N778" s="17">
        <f t="shared" ca="1" si="171"/>
        <v>3.9524560924406889E-4</v>
      </c>
      <c r="O778" s="18">
        <f t="shared" ca="1" si="172"/>
        <v>4.6249621745119776E-2</v>
      </c>
      <c r="P778" s="18">
        <f t="shared" ca="1" si="165"/>
        <v>-4.8026197555699479E-3</v>
      </c>
      <c r="Q778" s="18">
        <f t="shared" ca="1" si="173"/>
        <v>2.2775349781234758E-4</v>
      </c>
      <c r="R778" s="39"/>
      <c r="V778" s="29">
        <v>41922</v>
      </c>
      <c r="W778" s="19">
        <f t="shared" ca="1" si="169"/>
        <v>-1.4030996684592068E-2</v>
      </c>
      <c r="X778" s="17">
        <f t="shared" si="170"/>
        <v>-4.8026197555699479E-3</v>
      </c>
    </row>
    <row r="779" spans="3:24">
      <c r="C779" s="29">
        <v>41926</v>
      </c>
      <c r="D779" s="19">
        <f ca="1">VLOOKUP(C779,MarketData!$B$7:$C$5000,2)</f>
        <v>1214.27</v>
      </c>
      <c r="E779" s="17">
        <f>VLOOKUP('Beta-GARCH'!C779,MarketData!$E$7:$F$5000,2)</f>
        <v>111.620003</v>
      </c>
      <c r="F779" s="17">
        <f t="shared" ca="1" si="166"/>
        <v>156.01968443233795</v>
      </c>
      <c r="G779" s="17">
        <f t="shared" si="167"/>
        <v>156.83575402095735</v>
      </c>
      <c r="H779" s="18">
        <f t="array" aca="1" ref="H779" ca="1">IF(ROW()-ROW($C$14)&gt;=$C$3,IF($C$8,_xlfn.COVARIANCE.P(OFFSET(E779,-$C$3+1,0):E779/OFFSET(E778,-$C$3+1,0):E778,OFFSET(D779,-$C$3+1,0):D779/OFFSET(D778,-$C$3+1,0):D778)/_xlfn.VAR.P(OFFSET(D779,-$C$3+1,0):D779/OFFSET(D778,-$C$3+1,0):D778),$C$9),"")</f>
        <v>0.3725609983772688</v>
      </c>
      <c r="I779" s="19">
        <f t="array" aca="1" ref="I779" ca="1">IF(ROW()-ROW($C$14)&gt;=$C$3,_xlfn.VAR.P(OFFSET(E779,-$C$3+1,0):E779/OFFSET(E778,-$C$3+1,0):E778),"")</f>
        <v>9.4952437494327869E-5</v>
      </c>
      <c r="J779" s="19">
        <f t="array" aca="1" ref="J779" ca="1">IF(ROW()-ROW($C$14)&gt;=$C$3,_xlfn.VAR.P(OFFSET(D779,-$C$3+1,0):D779/OFFSET(D778,-$C$3+1,0):D778),"")</f>
        <v>1.1600305220346043E-4</v>
      </c>
      <c r="K779" s="19">
        <f t="shared" ca="1" si="168"/>
        <v>0.45515643499213337</v>
      </c>
      <c r="L779" s="46">
        <f t="array" aca="1" ref="L779" ca="1">IF(ROW()-ROW($C$14)&lt;$C$3,"",IF(L778="",_xlfn.VAR.P(OFFSET(E779,-$C$3+1,0):E779/OFFSET(E778,-$C$3+1,0):E778),$C$4*L778+$C$5*(1-$C$4)*(E779/E778-1)^2+(1-$C$4)*(1-$C$5)*$C$6))</f>
        <v>4.0999999999999999E-4</v>
      </c>
      <c r="M779" s="30">
        <f t="array" aca="1" ref="M779" ca="1">IF(ROW()-ROW($C$14)&gt;=$C$3,_xlfn.VAR.P(OFFSET(D779,-$C$3+1,0):D779/OFFSET(D778,-$C$3+1,0):D778)*H779^2,"")</f>
        <v>1.6101420562398065E-5</v>
      </c>
      <c r="N779" s="17">
        <f t="shared" ca="1" si="171"/>
        <v>3.9389857943760191E-4</v>
      </c>
      <c r="O779" s="18">
        <f t="shared" ca="1" si="172"/>
        <v>4.617074320886088E-2</v>
      </c>
      <c r="P779" s="18">
        <f t="shared" ca="1" si="165"/>
        <v>-2.0619443532337911E-2</v>
      </c>
      <c r="Q779" s="18">
        <f t="shared" ca="1" si="173"/>
        <v>-1.1981928973269098E-2</v>
      </c>
      <c r="R779" s="39"/>
      <c r="V779" s="29">
        <v>41926</v>
      </c>
      <c r="W779" s="19">
        <f t="shared" ca="1" si="169"/>
        <v>-2.3184162047800161E-2</v>
      </c>
      <c r="X779" s="17">
        <f t="shared" si="170"/>
        <v>-2.0619443532337911E-2</v>
      </c>
    </row>
    <row r="780" spans="3:24">
      <c r="C780" s="29">
        <v>41927</v>
      </c>
      <c r="D780" s="19">
        <f ca="1">VLOOKUP(C780,MarketData!$B$7:$C$5000,2)</f>
        <v>1223.67</v>
      </c>
      <c r="E780" s="17">
        <f>VLOOKUP('Beta-GARCH'!C780,MarketData!$E$7:$F$5000,2)</f>
        <v>110.05999799999999</v>
      </c>
      <c r="F780" s="17">
        <f t="shared" ca="1" si="166"/>
        <v>157.22747597265766</v>
      </c>
      <c r="G780" s="17">
        <f t="shared" si="167"/>
        <v>154.64381212993749</v>
      </c>
      <c r="H780" s="18">
        <f t="array" aca="1" ref="H780" ca="1">IF(ROW()-ROW($C$14)&gt;=$C$3,IF($C$8,_xlfn.COVARIANCE.P(OFFSET(E780,-$C$3+1,0):E780/OFFSET(E779,-$C$3+1,0):E779,OFFSET(D780,-$C$3+1,0):D780/OFFSET(D779,-$C$3+1,0):D779)/_xlfn.VAR.P(OFFSET(D780,-$C$3+1,0):D780/OFFSET(D779,-$C$3+1,0):D779),$C$9),"")</f>
        <v>0.36844330184406471</v>
      </c>
      <c r="I780" s="19">
        <f t="array" aca="1" ref="I780" ca="1">IF(ROW()-ROW($C$14)&gt;=$C$3,_xlfn.VAR.P(OFFSET(E780,-$C$3+1,0):E780/OFFSET(E779,-$C$3+1,0):E779),"")</f>
        <v>9.5665655487048117E-5</v>
      </c>
      <c r="J780" s="19">
        <f t="array" aca="1" ref="J780" ca="1">IF(ROW()-ROW($C$14)&gt;=$C$3,_xlfn.VAR.P(OFFSET(D780,-$C$3+1,0):D780/OFFSET(D779,-$C$3+1,0):D779),"")</f>
        <v>1.1622267677073726E-4</v>
      </c>
      <c r="K780" s="19">
        <f t="shared" ca="1" si="168"/>
        <v>0.44761588221557091</v>
      </c>
      <c r="L780" s="46">
        <f t="array" aca="1" ref="L780" ca="1">IF(ROW()-ROW($C$14)&lt;$C$3,"",IF(L779="",_xlfn.VAR.P(OFFSET(E780,-$C$3+1,0):E780/OFFSET(E779,-$C$3+1,0):E779),$C$4*L779+$C$5*(1-$C$4)*(E780/E779-1)^2+(1-$C$4)*(1-$C$5)*$C$6))</f>
        <v>4.0999999999999999E-4</v>
      </c>
      <c r="M780" s="30">
        <f t="array" aca="1" ref="M780" ca="1">IF(ROW()-ROW($C$14)&gt;=$C$3,_xlfn.VAR.P(OFFSET(D780,-$C$3+1,0):D780/OFFSET(D779,-$C$3+1,0):D779)*H780^2,"")</f>
        <v>1.5777282609700749E-5</v>
      </c>
      <c r="N780" s="17">
        <f t="shared" ca="1" si="171"/>
        <v>3.9422271739029925E-4</v>
      </c>
      <c r="O780" s="18">
        <f t="shared" ca="1" si="172"/>
        <v>4.6189736184997519E-2</v>
      </c>
      <c r="P780" s="18">
        <f t="shared" ca="1" si="165"/>
        <v>-1.3976034385163039E-2</v>
      </c>
      <c r="Q780" s="18">
        <f t="shared" ca="1" si="173"/>
        <v>-1.6828255915246372E-2</v>
      </c>
      <c r="R780" s="39"/>
      <c r="V780" s="29">
        <v>41927</v>
      </c>
      <c r="W780" s="19">
        <f t="shared" ca="1" si="169"/>
        <v>7.7412766518156761E-3</v>
      </c>
      <c r="X780" s="17">
        <f t="shared" si="170"/>
        <v>-1.3976034385163039E-2</v>
      </c>
    </row>
    <row r="781" spans="3:24">
      <c r="C781" s="29">
        <v>41928</v>
      </c>
      <c r="D781" s="19">
        <f ca="1">VLOOKUP(C781,MarketData!$B$7:$C$5000,2)</f>
        <v>1195.5</v>
      </c>
      <c r="E781" s="17">
        <f>VLOOKUP('Beta-GARCH'!C781,MarketData!$E$7:$F$5000,2)</f>
        <v>110.18</v>
      </c>
      <c r="F781" s="17">
        <f t="shared" ca="1" si="166"/>
        <v>153.60795600555068</v>
      </c>
      <c r="G781" s="17">
        <f t="shared" si="167"/>
        <v>154.81242531438639</v>
      </c>
      <c r="H781" s="18">
        <f t="array" aca="1" ref="H781" ca="1">IF(ROW()-ROW($C$14)&gt;=$C$3,IF($C$8,_xlfn.COVARIANCE.P(OFFSET(E781,-$C$3+1,0):E781/OFFSET(E780,-$C$3+1,0):E780,OFFSET(D781,-$C$3+1,0):D781/OFFSET(D780,-$C$3+1,0):D780)/_xlfn.VAR.P(OFFSET(D781,-$C$3+1,0):D781/OFFSET(D780,-$C$3+1,0):D780),$C$9),"")</f>
        <v>0.36223177192885586</v>
      </c>
      <c r="I781" s="19">
        <f t="array" aca="1" ref="I781" ca="1">IF(ROW()-ROW($C$14)&gt;=$C$3,_xlfn.VAR.P(OFFSET(E781,-$C$3+1,0):E781/OFFSET(E780,-$C$3+1,0):E780),"")</f>
        <v>9.5649847277738223E-5</v>
      </c>
      <c r="J781" s="19">
        <f t="array" aca="1" ref="J781" ca="1">IF(ROW()-ROW($C$14)&gt;=$C$3,_xlfn.VAR.P(OFFSET(D781,-$C$3+1,0):D781/OFFSET(D780,-$C$3+1,0):D780),"")</f>
        <v>1.1805005621568163E-4</v>
      </c>
      <c r="K781" s="19">
        <f t="shared" ca="1" si="168"/>
        <v>0.44706272154456234</v>
      </c>
      <c r="L781" s="46">
        <f t="array" aca="1" ref="L781" ca="1">IF(ROW()-ROW($C$14)&lt;$C$3,"",IF(L780="",_xlfn.VAR.P(OFFSET(E781,-$C$3+1,0):E781/OFFSET(E780,-$C$3+1,0):E780),$C$4*L780+$C$5*(1-$C$4)*(E781/E780-1)^2+(1-$C$4)*(1-$C$5)*$C$6))</f>
        <v>4.0999999999999999E-4</v>
      </c>
      <c r="M781" s="30">
        <f t="array" aca="1" ref="M781" ca="1">IF(ROW()-ROW($C$14)&gt;=$C$3,_xlfn.VAR.P(OFFSET(D781,-$C$3+1,0):D781/OFFSET(D780,-$C$3+1,0):D780)*H781^2,"")</f>
        <v>1.5489567047170494E-5</v>
      </c>
      <c r="N781" s="17">
        <f t="shared" ca="1" si="171"/>
        <v>3.945104329528295E-4</v>
      </c>
      <c r="O781" s="18">
        <f t="shared" ca="1" si="172"/>
        <v>4.6206588438124863E-2</v>
      </c>
      <c r="P781" s="18">
        <f t="shared" ca="1" si="165"/>
        <v>1.0903325656976826E-3</v>
      </c>
      <c r="Q781" s="18">
        <f t="shared" ca="1" si="173"/>
        <v>9.4292384923248731E-3</v>
      </c>
      <c r="R781" s="39"/>
      <c r="V781" s="29">
        <v>41928</v>
      </c>
      <c r="W781" s="19">
        <f t="shared" ca="1" si="169"/>
        <v>-2.3020912500919422E-2</v>
      </c>
      <c r="X781" s="17">
        <f t="shared" si="170"/>
        <v>1.0903325656976826E-3</v>
      </c>
    </row>
    <row r="782" spans="3:24">
      <c r="C782" s="29">
        <v>41929</v>
      </c>
      <c r="D782" s="19">
        <f ca="1">VLOOKUP(C782,MarketData!$B$7:$C$5000,2)</f>
        <v>1177.22</v>
      </c>
      <c r="E782" s="17">
        <f>VLOOKUP('Beta-GARCH'!C782,MarketData!$E$7:$F$5000,2)</f>
        <v>109.790001</v>
      </c>
      <c r="F782" s="17">
        <f t="shared" ca="1" si="166"/>
        <v>151.25918692501412</v>
      </c>
      <c r="G782" s="17">
        <f t="shared" si="167"/>
        <v>154.26444300307591</v>
      </c>
      <c r="H782" s="18">
        <f t="array" aca="1" ref="H782" ca="1">IF(ROW()-ROW($C$14)&gt;=$C$3,IF($C$8,_xlfn.COVARIANCE.P(OFFSET(E782,-$C$3+1,0):E782/OFFSET(E781,-$C$3+1,0):E781,OFFSET(D782,-$C$3+1,0):D782/OFFSET(D781,-$C$3+1,0):D781)/_xlfn.VAR.P(OFFSET(D782,-$C$3+1,0):D782/OFFSET(D781,-$C$3+1,0):D781),$C$9),"")</f>
        <v>0.3536795302065166</v>
      </c>
      <c r="I782" s="19">
        <f t="array" aca="1" ref="I782" ca="1">IF(ROW()-ROW($C$14)&gt;=$C$3,_xlfn.VAR.P(OFFSET(E782,-$C$3+1,0):E782/OFFSET(E781,-$C$3+1,0):E781),"")</f>
        <v>9.4043683760964821E-5</v>
      </c>
      <c r="J782" s="19">
        <f t="array" aca="1" ref="J782" ca="1">IF(ROW()-ROW($C$14)&gt;=$C$3,_xlfn.VAR.P(OFFSET(D782,-$C$3+1,0):D782/OFFSET(D781,-$C$3+1,0):D781),"")</f>
        <v>1.1820690348528604E-4</v>
      </c>
      <c r="K782" s="19">
        <f t="shared" ca="1" si="168"/>
        <v>0.444552578332711</v>
      </c>
      <c r="L782" s="46">
        <f t="array" aca="1" ref="L782" ca="1">IF(ROW()-ROW($C$14)&lt;$C$3,"",IF(L781="",_xlfn.VAR.P(OFFSET(E782,-$C$3+1,0):E782/OFFSET(E781,-$C$3+1,0):E781),$C$4*L781+$C$5*(1-$C$4)*(E782/E781-1)^2+(1-$C$4)*(1-$C$5)*$C$6))</f>
        <v>4.0999999999999999E-4</v>
      </c>
      <c r="M782" s="30">
        <f t="array" aca="1" ref="M782" ca="1">IF(ROW()-ROW($C$14)&gt;=$C$3,_xlfn.VAR.P(OFFSET(D782,-$C$3+1,0):D782/OFFSET(D781,-$C$3+1,0):D781)*H782^2,"")</f>
        <v>1.4786408183816768E-5</v>
      </c>
      <c r="N782" s="17">
        <f t="shared" ca="1" si="171"/>
        <v>3.9521359181618324E-4</v>
      </c>
      <c r="O782" s="18">
        <f t="shared" ca="1" si="172"/>
        <v>4.6247748449270321E-2</v>
      </c>
      <c r="P782" s="18">
        <f t="shared" ca="1" si="165"/>
        <v>-3.5396532946088133E-3</v>
      </c>
      <c r="Q782" s="18">
        <f t="shared" ca="1" si="173"/>
        <v>1.8683448753410801E-3</v>
      </c>
      <c r="R782" s="39"/>
      <c r="V782" s="29">
        <v>41929</v>
      </c>
      <c r="W782" s="19">
        <f t="shared" ca="1" si="169"/>
        <v>-1.5290673358427376E-2</v>
      </c>
      <c r="X782" s="17">
        <f t="shared" si="170"/>
        <v>-3.5396532946088133E-3</v>
      </c>
    </row>
    <row r="783" spans="3:24">
      <c r="C783" s="29">
        <v>41932</v>
      </c>
      <c r="D783" s="19">
        <f ca="1">VLOOKUP(C783,MarketData!$B$7:$C$5000,2)</f>
        <v>1224.3399999999999</v>
      </c>
      <c r="E783" s="17">
        <f>VLOOKUP('Beta-GARCH'!C783,MarketData!$E$7:$F$5000,2)</f>
        <v>113.30999799999999</v>
      </c>
      <c r="F783" s="17">
        <f t="shared" ca="1" si="166"/>
        <v>157.31356324202085</v>
      </c>
      <c r="G783" s="17">
        <f t="shared" si="167"/>
        <v>159.21034309991165</v>
      </c>
      <c r="H783" s="18">
        <f t="array" aca="1" ref="H783" ca="1">IF(ROW()-ROW($C$14)&gt;=$C$3,IF($C$8,_xlfn.COVARIANCE.P(OFFSET(E783,-$C$3+1,0):E783/OFFSET(E782,-$C$3+1,0):E782,OFFSET(D783,-$C$3+1,0):D783/OFFSET(D782,-$C$3+1,0):D782)/_xlfn.VAR.P(OFFSET(D783,-$C$3+1,0):D783/OFFSET(D782,-$C$3+1,0):D782),$C$9),"")</f>
        <v>0.37784951837879638</v>
      </c>
      <c r="I783" s="19">
        <f t="array" aca="1" ref="I783" ca="1">IF(ROW()-ROW($C$14)&gt;=$C$3,_xlfn.VAR.P(OFFSET(E783,-$C$3+1,0):E783/OFFSET(E782,-$C$3+1,0):E782),"")</f>
        <v>9.7566411736925093E-5</v>
      </c>
      <c r="J783" s="19">
        <f t="array" aca="1" ref="J783" ca="1">IF(ROW()-ROW($C$14)&gt;=$C$3,_xlfn.VAR.P(OFFSET(D783,-$C$3+1,0):D783/OFFSET(D782,-$C$3+1,0):D782),"")</f>
        <v>1.2447425765289971E-4</v>
      </c>
      <c r="K783" s="19">
        <f t="shared" ca="1" si="168"/>
        <v>0.48205665728000097</v>
      </c>
      <c r="L783" s="46">
        <f t="array" aca="1" ref="L783" ca="1">IF(ROW()-ROW($C$14)&lt;$C$3,"",IF(L782="",_xlfn.VAR.P(OFFSET(E783,-$C$3+1,0):E783/OFFSET(E782,-$C$3+1,0):E782),$C$4*L782+$C$5*(1-$C$4)*(E783/E782-1)^2+(1-$C$4)*(1-$C$5)*$C$6))</f>
        <v>4.0999999999999999E-4</v>
      </c>
      <c r="M783" s="30">
        <f t="array" aca="1" ref="M783" ca="1">IF(ROW()-ROW($C$14)&gt;=$C$3,_xlfn.VAR.P(OFFSET(D783,-$C$3+1,0):D783/OFFSET(D782,-$C$3+1,0):D782)*H783^2,"")</f>
        <v>1.7771221946565594E-5</v>
      </c>
      <c r="N783" s="17">
        <f t="shared" ca="1" si="171"/>
        <v>3.922287780534344E-4</v>
      </c>
      <c r="O783" s="18">
        <f t="shared" ca="1" si="172"/>
        <v>4.6072776556732829E-2</v>
      </c>
      <c r="P783" s="18">
        <f t="shared" ref="P783:P846" ca="1" si="174">IF(ROW()-ROW($C$14)&gt;=$C$3,$C$7*(E783/E782-1),"")</f>
        <v>3.2061180143353685E-2</v>
      </c>
      <c r="Q783" s="18">
        <f t="shared" ca="1" si="173"/>
        <v>1.6937185218013632E-2</v>
      </c>
      <c r="R783" s="39"/>
      <c r="V783" s="29">
        <v>41932</v>
      </c>
      <c r="W783" s="19">
        <f t="shared" ca="1" si="169"/>
        <v>4.002650311751399E-2</v>
      </c>
      <c r="X783" s="17">
        <f t="shared" si="170"/>
        <v>3.2061180143353685E-2</v>
      </c>
    </row>
    <row r="784" spans="3:24">
      <c r="C784" s="29">
        <v>41933</v>
      </c>
      <c r="D784" s="19">
        <f>VLOOKUP(C784,MarketData!$B$7:$C$5000,2)</f>
        <v>1205.3599999999999</v>
      </c>
      <c r="E784" s="17">
        <f>VLOOKUP('Beta-GARCH'!C784,MarketData!$E$7:$F$5000,2)</f>
        <v>113.349998</v>
      </c>
      <c r="F784" s="17">
        <f t="shared" ref="F784:F847" ca="1" si="175">F783*D784/D783</f>
        <v>154.874852238269</v>
      </c>
      <c r="G784" s="17">
        <f t="shared" ref="G784:G847" si="176">G783*E784/E783</f>
        <v>159.26654655800365</v>
      </c>
      <c r="H784" s="18">
        <f t="array" aca="1" ref="H784" ca="1">IF(ROW()-ROW($C$14)&gt;=$C$3,IF($C$8,_xlfn.COVARIANCE.P(OFFSET(E784,-$C$3+1,0):E784/OFFSET(E783,-$C$3+1,0):E783,OFFSET(D784,-$C$3+1,0):D784/OFFSET(D783,-$C$3+1,0):D783)/_xlfn.VAR.P(OFFSET(D784,-$C$3+1,0):D784/OFFSET(D783,-$C$3+1,0):D783),$C$9),"")</f>
        <v>0.36053705192309993</v>
      </c>
      <c r="I784" s="19">
        <f t="array" aca="1" ref="I784" ca="1">IF(ROW()-ROW($C$14)&gt;=$C$3,_xlfn.VAR.P(OFFSET(E784,-$C$3+1,0):E784/OFFSET(E783,-$C$3+1,0):E783),"")</f>
        <v>9.241840604170328E-5</v>
      </c>
      <c r="J784" s="19">
        <f t="array" aca="1" ref="J784" ca="1">IF(ROW()-ROW($C$14)&gt;=$C$3,_xlfn.VAR.P(OFFSET(D784,-$C$3+1,0):D784/OFFSET(D783,-$C$3+1,0):D783),"")</f>
        <v>1.2464413469335657E-4</v>
      </c>
      <c r="K784" s="19">
        <f t="shared" ref="K784:K847" ca="1" si="177">H784/I784*J784</f>
        <v>0.48625410009311532</v>
      </c>
      <c r="L784" s="46">
        <f t="array" aca="1" ref="L784" ca="1">IF(ROW()-ROW($C$14)&lt;$C$3,"",IF(L783="",_xlfn.VAR.P(OFFSET(E784,-$C$3+1,0):E784/OFFSET(E783,-$C$3+1,0):E783),$C$4*L783+$C$5*(1-$C$4)*(E784/E783-1)^2+(1-$C$4)*(1-$C$5)*$C$6))</f>
        <v>4.0999999999999999E-4</v>
      </c>
      <c r="M784" s="30">
        <f t="array" aca="1" ref="M784" ca="1">IF(ROW()-ROW($C$14)&gt;=$C$3,_xlfn.VAR.P(OFFSET(D784,-$C$3+1,0):D784/OFFSET(D783,-$C$3+1,0):D783)*H784^2,"")</f>
        <v>1.6202112874727596E-5</v>
      </c>
      <c r="N784" s="17">
        <f t="shared" ca="1" si="171"/>
        <v>3.9379788712527242E-4</v>
      </c>
      <c r="O784" s="18">
        <f t="shared" ca="1" si="172"/>
        <v>4.6164841517048742E-2</v>
      </c>
      <c r="P784" s="18">
        <f t="shared" ca="1" si="174"/>
        <v>3.5301386202490903E-4</v>
      </c>
      <c r="Q784" s="18">
        <f t="shared" ca="1" si="173"/>
        <v>5.9421420825359313E-3</v>
      </c>
      <c r="R784" s="39"/>
      <c r="V784" s="29">
        <v>41933</v>
      </c>
      <c r="W784" s="19">
        <f t="shared" ref="W784:W847" ca="1" si="178">D784/D783-1</f>
        <v>-1.55022297727756E-2</v>
      </c>
      <c r="X784" s="17">
        <f t="shared" ref="X784:X847" si="179">E784/E783-1</f>
        <v>3.5301386202490903E-4</v>
      </c>
    </row>
    <row r="785" spans="3:24">
      <c r="C785" s="29">
        <v>41934</v>
      </c>
      <c r="D785" s="19">
        <f>VLOOKUP(C785,MarketData!$B$7:$C$5000,2)</f>
        <v>1236.4100000000001</v>
      </c>
      <c r="E785" s="17">
        <f>VLOOKUP('Beta-GARCH'!C785,MarketData!$E$7:$F$5000,2)</f>
        <v>112.269997</v>
      </c>
      <c r="F785" s="17">
        <f t="shared" ca="1" si="175"/>
        <v>158.86441897517605</v>
      </c>
      <c r="G785" s="17">
        <f t="shared" si="176"/>
        <v>157.7490517844335</v>
      </c>
      <c r="H785" s="18">
        <f t="array" aca="1" ref="H785" ca="1">IF(ROW()-ROW($C$14)&gt;=$C$3,IF($C$8,_xlfn.COVARIANCE.P(OFFSET(E785,-$C$3+1,0):E785/OFFSET(E784,-$C$3+1,0):E784,OFFSET(D785,-$C$3+1,0):D785/OFFSET(D784,-$C$3+1,0):D784)/_xlfn.VAR.P(OFFSET(D785,-$C$3+1,0):D785/OFFSET(D784,-$C$3+1,0):D784),$C$9),"")</f>
        <v>0.34022666626832865</v>
      </c>
      <c r="I785" s="19">
        <f t="array" aca="1" ref="I785" ca="1">IF(ROW()-ROW($C$14)&gt;=$C$3,_xlfn.VAR.P(OFFSET(E785,-$C$3+1,0):E785/OFFSET(E784,-$C$3+1,0):E784),"")</f>
        <v>9.0601860977594309E-5</v>
      </c>
      <c r="J785" s="19">
        <f t="array" aca="1" ref="J785" ca="1">IF(ROW()-ROW($C$14)&gt;=$C$3,_xlfn.VAR.P(OFFSET(D785,-$C$3+1,0):D785/OFFSET(D784,-$C$3+1,0):D784),"")</f>
        <v>1.2689262777282114E-4</v>
      </c>
      <c r="K785" s="19">
        <f t="shared" ca="1" si="177"/>
        <v>0.47650517611168386</v>
      </c>
      <c r="L785" s="46">
        <f t="array" aca="1" ref="L785" ca="1">IF(ROW()-ROW($C$14)&lt;$C$3,"",IF(L784="",_xlfn.VAR.P(OFFSET(E785,-$C$3+1,0):E785/OFFSET(E784,-$C$3+1,0):E784),$C$4*L784+$C$5*(1-$C$4)*(E785/E784-1)^2+(1-$C$4)*(1-$C$5)*$C$6))</f>
        <v>4.0999999999999999E-4</v>
      </c>
      <c r="M785" s="30">
        <f t="array" aca="1" ref="M785" ca="1">IF(ROW()-ROW($C$14)&gt;=$C$3,_xlfn.VAR.P(OFFSET(D785,-$C$3+1,0):D785/OFFSET(D784,-$C$3+1,0):D784)*H785^2,"")</f>
        <v>1.4688352639299105E-5</v>
      </c>
      <c r="N785" s="17">
        <f t="shared" ca="1" si="171"/>
        <v>3.9531164736070088E-4</v>
      </c>
      <c r="O785" s="18">
        <f t="shared" ca="1" si="172"/>
        <v>4.6253485305242606E-2</v>
      </c>
      <c r="P785" s="18">
        <f t="shared" ca="1" si="174"/>
        <v>-9.5280195770272025E-3</v>
      </c>
      <c r="Q785" s="18">
        <f t="shared" ca="1" si="173"/>
        <v>-1.8292237725656364E-2</v>
      </c>
      <c r="R785" s="39"/>
      <c r="V785" s="29">
        <v>41934</v>
      </c>
      <c r="W785" s="19">
        <f t="shared" ca="1" si="178"/>
        <v>2.5759938939404092E-2</v>
      </c>
      <c r="X785" s="17">
        <f t="shared" si="179"/>
        <v>-9.5280195770272025E-3</v>
      </c>
    </row>
    <row r="786" spans="3:24">
      <c r="C786" s="29">
        <v>41935</v>
      </c>
      <c r="D786" s="19">
        <f ca="1">VLOOKUP(C786,MarketData!$B$7:$C$5000,2)</f>
        <v>1232.3399999999999</v>
      </c>
      <c r="E786" s="17">
        <f>VLOOKUP('Beta-GARCH'!C786,MarketData!$E$7:$F$5000,2)</f>
        <v>113.410004</v>
      </c>
      <c r="F786" s="17">
        <f t="shared" ca="1" si="175"/>
        <v>158.34147093590997</v>
      </c>
      <c r="G786" s="17">
        <f t="shared" si="176"/>
        <v>159.35086017566039</v>
      </c>
      <c r="H786" s="18">
        <f t="array" aca="1" ref="H786" ca="1">IF(ROW()-ROW($C$14)&gt;=$C$3,IF($C$8,_xlfn.COVARIANCE.P(OFFSET(E786,-$C$3+1,0):E786/OFFSET(E785,-$C$3+1,0):E785,OFFSET(D786,-$C$3+1,0):D786/OFFSET(D785,-$C$3+1,0):D785)/_xlfn.VAR.P(OFFSET(D786,-$C$3+1,0):D786/OFFSET(D785,-$C$3+1,0):D785),$C$9),"")</f>
        <v>0.33888960856255851</v>
      </c>
      <c r="I786" s="19">
        <f t="array" aca="1" ref="I786" ca="1">IF(ROW()-ROW($C$14)&gt;=$C$3,_xlfn.VAR.P(OFFSET(E786,-$C$3+1,0):E786/OFFSET(E785,-$C$3+1,0):E785),"")</f>
        <v>9.0936250496406615E-5</v>
      </c>
      <c r="J786" s="19">
        <f t="array" aca="1" ref="J786" ca="1">IF(ROW()-ROW($C$14)&gt;=$C$3,_xlfn.VAR.P(OFFSET(D786,-$C$3+1,0):D786/OFFSET(D785,-$C$3+1,0):D785),"")</f>
        <v>1.2591292689318877E-4</v>
      </c>
      <c r="K786" s="19">
        <f t="shared" ca="1" si="177"/>
        <v>0.46923622070260018</v>
      </c>
      <c r="L786" s="46">
        <f t="array" aca="1" ref="L786" ca="1">IF(ROW()-ROW($C$14)&lt;$C$3,"",IF(L785="",_xlfn.VAR.P(OFFSET(E786,-$C$3+1,0):E786/OFFSET(E785,-$C$3+1,0):E785),$C$4*L785+$C$5*(1-$C$4)*(E786/E785-1)^2+(1-$C$4)*(1-$C$5)*$C$6))</f>
        <v>4.0999999999999999E-4</v>
      </c>
      <c r="M786" s="30">
        <f t="array" aca="1" ref="M786" ca="1">IF(ROW()-ROW($C$14)&gt;=$C$3,_xlfn.VAR.P(OFFSET(D786,-$C$3+1,0):D786/OFFSET(D785,-$C$3+1,0):D785)*H786^2,"")</f>
        <v>1.4460617003204288E-5</v>
      </c>
      <c r="N786" s="17">
        <f t="shared" ca="1" si="171"/>
        <v>3.9553938299679572E-4</v>
      </c>
      <c r="O786" s="18">
        <f t="shared" ca="1" si="172"/>
        <v>4.6266806504264242E-2</v>
      </c>
      <c r="P786" s="18">
        <f t="shared" ca="1" si="174"/>
        <v>1.0154155432996026E-2</v>
      </c>
      <c r="Q786" s="18">
        <f t="shared" ca="1" si="173"/>
        <v>1.1269708289127609E-2</v>
      </c>
      <c r="R786" s="39"/>
      <c r="V786" s="29">
        <v>41935</v>
      </c>
      <c r="W786" s="19">
        <f t="shared" ca="1" si="178"/>
        <v>-3.2917883226438738E-3</v>
      </c>
      <c r="X786" s="17">
        <f t="shared" si="179"/>
        <v>1.0154155432996026E-2</v>
      </c>
    </row>
    <row r="787" spans="3:24">
      <c r="C787" s="29">
        <v>41936</v>
      </c>
      <c r="D787" s="19">
        <f ca="1">VLOOKUP(C787,MarketData!$B$7:$C$5000,2)</f>
        <v>1242.32</v>
      </c>
      <c r="E787" s="17">
        <f>VLOOKUP('Beta-GARCH'!C787,MarketData!$E$7:$F$5000,2)</f>
        <v>114.510002</v>
      </c>
      <c r="F787" s="17">
        <f t="shared" ca="1" si="175"/>
        <v>159.62378578403661</v>
      </c>
      <c r="G787" s="17">
        <f t="shared" si="176"/>
        <v>160.8964524630172</v>
      </c>
      <c r="H787" s="18">
        <f t="array" aca="1" ref="H787" ca="1">IF(ROW()-ROW($C$14)&gt;=$C$3,IF($C$8,_xlfn.COVARIANCE.P(OFFSET(E787,-$C$3+1,0):E787/OFFSET(E786,-$C$3+1,0):E786,OFFSET(D787,-$C$3+1,0):D787/OFFSET(D786,-$C$3+1,0):D786)/_xlfn.VAR.P(OFFSET(D787,-$C$3+1,0):D787/OFFSET(D786,-$C$3+1,0):D786),$C$9),"")</f>
        <v>0.34078544472719768</v>
      </c>
      <c r="I787" s="19">
        <f t="array" aca="1" ref="I787" ca="1">IF(ROW()-ROW($C$14)&gt;=$C$3,_xlfn.VAR.P(OFFSET(E787,-$C$3+1,0):E787/OFFSET(E786,-$C$3+1,0):E786),"")</f>
        <v>9.0455952340852378E-5</v>
      </c>
      <c r="J787" s="19">
        <f t="array" aca="1" ref="J787" ca="1">IF(ROW()-ROW($C$14)&gt;=$C$3,_xlfn.VAR.P(OFFSET(D787,-$C$3+1,0):D787/OFFSET(D786,-$C$3+1,0):D786),"")</f>
        <v>1.2616087518367843E-4</v>
      </c>
      <c r="K787" s="19">
        <f t="shared" ca="1" si="177"/>
        <v>0.47530083807680129</v>
      </c>
      <c r="L787" s="46">
        <f t="array" aca="1" ref="L787" ca="1">IF(ROW()-ROW($C$14)&lt;$C$3,"",IF(L786="",_xlfn.VAR.P(OFFSET(E787,-$C$3+1,0):E787/OFFSET(E786,-$C$3+1,0):E786),$C$4*L786+$C$5*(1-$C$4)*(E787/E786-1)^2+(1-$C$4)*(1-$C$5)*$C$6))</f>
        <v>4.0999999999999999E-4</v>
      </c>
      <c r="M787" s="30">
        <f t="array" aca="1" ref="M787" ca="1">IF(ROW()-ROW($C$14)&gt;=$C$3,_xlfn.VAR.P(OFFSET(D787,-$C$3+1,0):D787/OFFSET(D786,-$C$3+1,0):D786)*H787^2,"")</f>
        <v>1.4651657830882082E-5</v>
      </c>
      <c r="N787" s="17">
        <f t="shared" ca="1" si="171"/>
        <v>3.9534834216911792E-4</v>
      </c>
      <c r="O787" s="18">
        <f t="shared" ca="1" si="172"/>
        <v>4.6255631995591788E-2</v>
      </c>
      <c r="P787" s="18">
        <f t="shared" ca="1" si="174"/>
        <v>9.6993030703005356E-3</v>
      </c>
      <c r="Q787" s="18">
        <f t="shared" ca="1" si="173"/>
        <v>6.9394813178803826E-3</v>
      </c>
      <c r="R787" s="39"/>
      <c r="V787" s="29">
        <v>41936</v>
      </c>
      <c r="W787" s="19">
        <f t="shared" ca="1" si="178"/>
        <v>8.0984143986237989E-3</v>
      </c>
      <c r="X787" s="17">
        <f t="shared" si="179"/>
        <v>9.6993030703005356E-3</v>
      </c>
    </row>
    <row r="788" spans="3:24">
      <c r="C788" s="29">
        <v>41939</v>
      </c>
      <c r="D788" s="19">
        <f ca="1">VLOOKUP(C788,MarketData!$B$7:$C$5000,2)</f>
        <v>1254.28</v>
      </c>
      <c r="E788" s="17">
        <f>VLOOKUP('Beta-GARCH'!C788,MarketData!$E$7:$F$5000,2)</f>
        <v>114.339996</v>
      </c>
      <c r="F788" s="17">
        <f t="shared" ca="1" si="175"/>
        <v>161.16050778640081</v>
      </c>
      <c r="G788" s="17">
        <f t="shared" si="176"/>
        <v>160.65757933560752</v>
      </c>
      <c r="H788" s="18">
        <f t="array" aca="1" ref="H788" ca="1">IF(ROW()-ROW($C$14)&gt;=$C$3,IF($C$8,_xlfn.COVARIANCE.P(OFFSET(E788,-$C$3+1,0):E788/OFFSET(E787,-$C$3+1,0):E787,OFFSET(D788,-$C$3+1,0):D788/OFFSET(D787,-$C$3+1,0):D787)/_xlfn.VAR.P(OFFSET(D788,-$C$3+1,0):D788/OFFSET(D787,-$C$3+1,0):D787),$C$9),"")</f>
        <v>0.33968032130290748</v>
      </c>
      <c r="I788" s="19">
        <f t="array" aca="1" ref="I788" ca="1">IF(ROW()-ROW($C$14)&gt;=$C$3,_xlfn.VAR.P(OFFSET(E788,-$C$3+1,0):E788/OFFSET(E787,-$C$3+1,0):E787),"")</f>
        <v>9.0347837497524219E-5</v>
      </c>
      <c r="J788" s="19">
        <f t="array" aca="1" ref="J788" ca="1">IF(ROW()-ROW($C$14)&gt;=$C$3,_xlfn.VAR.P(OFFSET(D788,-$C$3+1,0):D788/OFFSET(D787,-$C$3+1,0):D787),"")</f>
        <v>1.265087661197136E-4</v>
      </c>
      <c r="K788" s="19">
        <f t="shared" ca="1" si="177"/>
        <v>0.47563438720219792</v>
      </c>
      <c r="L788" s="46">
        <f t="array" aca="1" ref="L788" ca="1">IF(ROW()-ROW($C$14)&lt;$C$3,"",IF(L787="",_xlfn.VAR.P(OFFSET(E788,-$C$3+1,0):E788/OFFSET(E787,-$C$3+1,0):E787),$C$4*L787+$C$5*(1-$C$4)*(E788/E787-1)^2+(1-$C$4)*(1-$C$5)*$C$6))</f>
        <v>4.0999999999999999E-4</v>
      </c>
      <c r="M788" s="30">
        <f t="array" aca="1" ref="M788" ca="1">IF(ROW()-ROW($C$14)&gt;=$C$3,_xlfn.VAR.P(OFFSET(D788,-$C$3+1,0):D788/OFFSET(D787,-$C$3+1,0):D787)*H788^2,"")</f>
        <v>1.4596925624818842E-5</v>
      </c>
      <c r="N788" s="17">
        <f t="shared" ca="1" si="171"/>
        <v>3.9540307437518115E-4</v>
      </c>
      <c r="O788" s="18">
        <f t="shared" ca="1" si="172"/>
        <v>4.6258833710252655E-2</v>
      </c>
      <c r="P788" s="18">
        <f t="shared" ca="1" si="174"/>
        <v>-1.484638870235977E-3</v>
      </c>
      <c r="Q788" s="18">
        <f t="shared" ca="1" si="173"/>
        <v>-4.7547920053241724E-3</v>
      </c>
      <c r="R788" s="39"/>
      <c r="V788" s="29">
        <v>41939</v>
      </c>
      <c r="W788" s="19">
        <f t="shared" ca="1" si="178"/>
        <v>9.6271492047137475E-3</v>
      </c>
      <c r="X788" s="17">
        <f t="shared" si="179"/>
        <v>-1.484638870235977E-3</v>
      </c>
    </row>
    <row r="789" spans="3:24">
      <c r="C789" s="29">
        <v>41940</v>
      </c>
      <c r="D789" s="19">
        <f ca="1">VLOOKUP(C789,MarketData!$B$7:$C$5000,2)</f>
        <v>1252</v>
      </c>
      <c r="E789" s="17">
        <f>VLOOKUP('Beta-GARCH'!C789,MarketData!$E$7:$F$5000,2)</f>
        <v>115.099998</v>
      </c>
      <c r="F789" s="17">
        <f t="shared" ca="1" si="175"/>
        <v>160.86755409364244</v>
      </c>
      <c r="G789" s="17">
        <f t="shared" si="176"/>
        <v>161.72544784952822</v>
      </c>
      <c r="H789" s="18">
        <f t="array" aca="1" ref="H789" ca="1">IF(ROW()-ROW($C$14)&gt;=$C$3,IF($C$8,_xlfn.COVARIANCE.P(OFFSET(E789,-$C$3+1,0):E789/OFFSET(E788,-$C$3+1,0):E788,OFFSET(D789,-$C$3+1,0):D789/OFFSET(D788,-$C$3+1,0):D788)/_xlfn.VAR.P(OFFSET(D789,-$C$3+1,0):D789/OFFSET(D788,-$C$3+1,0):D788),$C$9),"")</f>
        <v>0.33995779667442705</v>
      </c>
      <c r="I789" s="19">
        <f t="array" aca="1" ref="I789" ca="1">IF(ROW()-ROW($C$14)&gt;=$C$3,_xlfn.VAR.P(OFFSET(E789,-$C$3+1,0):E789/OFFSET(E788,-$C$3+1,0):E788),"")</f>
        <v>9.054652004789751E-5</v>
      </c>
      <c r="J789" s="19">
        <f t="array" aca="1" ref="J789" ca="1">IF(ROW()-ROW($C$14)&gt;=$C$3,_xlfn.VAR.P(OFFSET(D789,-$C$3+1,0):D789/OFFSET(D788,-$C$3+1,0):D788),"")</f>
        <v>1.2629119932156576E-4</v>
      </c>
      <c r="K789" s="19">
        <f t="shared" ca="1" si="177"/>
        <v>0.47416154522580478</v>
      </c>
      <c r="L789" s="46">
        <f t="array" aca="1" ref="L789" ca="1">IF(ROW()-ROW($C$14)&lt;$C$3,"",IF(L788="",_xlfn.VAR.P(OFFSET(E789,-$C$3+1,0):E789/OFFSET(E788,-$C$3+1,0):E788),$C$4*L788+$C$5*(1-$C$4)*(E789/E788-1)^2+(1-$C$4)*(1-$C$5)*$C$6))</f>
        <v>4.0999999999999999E-4</v>
      </c>
      <c r="M789" s="30">
        <f t="array" aca="1" ref="M789" ca="1">IF(ROW()-ROW($C$14)&gt;=$C$3,_xlfn.VAR.P(OFFSET(D789,-$C$3+1,0):D789/OFFSET(D788,-$C$3+1,0):D788)*H789^2,"")</f>
        <v>1.4595638528663532E-5</v>
      </c>
      <c r="N789" s="17">
        <f t="shared" ca="1" si="171"/>
        <v>3.9540436147133645E-4</v>
      </c>
      <c r="O789" s="18">
        <f t="shared" ca="1" si="172"/>
        <v>4.6258908999903176E-2</v>
      </c>
      <c r="P789" s="18">
        <f t="shared" ca="1" si="174"/>
        <v>6.6468604739149395E-3</v>
      </c>
      <c r="Q789" s="18">
        <f t="shared" ca="1" si="173"/>
        <v>7.2648275756925897E-3</v>
      </c>
      <c r="R789" s="39"/>
      <c r="V789" s="29">
        <v>41940</v>
      </c>
      <c r="W789" s="19">
        <f t="shared" ca="1" si="178"/>
        <v>-1.8177759351978295E-3</v>
      </c>
      <c r="X789" s="17">
        <f t="shared" si="179"/>
        <v>6.6468604739149395E-3</v>
      </c>
    </row>
    <row r="790" spans="3:24">
      <c r="C790" s="29">
        <v>41941</v>
      </c>
      <c r="D790" s="19">
        <f ca="1">VLOOKUP(C790,MarketData!$B$7:$C$5000,2)</f>
        <v>1270.6400000000001</v>
      </c>
      <c r="E790" s="17">
        <f>VLOOKUP('Beta-GARCH'!C790,MarketData!$E$7:$F$5000,2)</f>
        <v>115.80999799999999</v>
      </c>
      <c r="F790" s="17">
        <f t="shared" ca="1" si="175"/>
        <v>163.26257902040402</v>
      </c>
      <c r="G790" s="17">
        <f t="shared" si="176"/>
        <v>162.72305923066102</v>
      </c>
      <c r="H790" s="18">
        <f t="array" aca="1" ref="H790" ca="1">IF(ROW()-ROW($C$14)&gt;=$C$3,IF($C$8,_xlfn.COVARIANCE.P(OFFSET(E790,-$C$3+1,0):E790/OFFSET(E789,-$C$3+1,0):E789,OFFSET(D790,-$C$3+1,0):D790/OFFSET(D789,-$C$3+1,0):D789)/_xlfn.VAR.P(OFFSET(D790,-$C$3+1,0):D790/OFFSET(D789,-$C$3+1,0):D789),$C$9),"")</f>
        <v>0.34059419529916957</v>
      </c>
      <c r="I790" s="19">
        <f t="array" aca="1" ref="I790" ca="1">IF(ROW()-ROW($C$14)&gt;=$C$3,_xlfn.VAR.P(OFFSET(E790,-$C$3+1,0):E790/OFFSET(E789,-$C$3+1,0):E789),"")</f>
        <v>9.0654038029209803E-5</v>
      </c>
      <c r="J790" s="19">
        <f t="array" aca="1" ref="J790" ca="1">IF(ROW()-ROW($C$14)&gt;=$C$3,_xlfn.VAR.P(OFFSET(D790,-$C$3+1,0):D790/OFFSET(D789,-$C$3+1,0):D789),"")</f>
        <v>1.2713961071529676E-4</v>
      </c>
      <c r="K790" s="19">
        <f t="shared" ca="1" si="177"/>
        <v>0.4776732988802268</v>
      </c>
      <c r="L790" s="46">
        <f t="array" aca="1" ref="L790" ca="1">IF(ROW()-ROW($C$14)&lt;$C$3,"",IF(L789="",_xlfn.VAR.P(OFFSET(E790,-$C$3+1,0):E790/OFFSET(E789,-$C$3+1,0):E789),$C$4*L789+$C$5*(1-$C$4)*(E790/E789-1)^2+(1-$C$4)*(1-$C$5)*$C$6))</f>
        <v>4.0999999999999999E-4</v>
      </c>
      <c r="M790" s="30">
        <f t="array" aca="1" ref="M790" ca="1">IF(ROW()-ROW($C$14)&gt;=$C$3,_xlfn.VAR.P(OFFSET(D790,-$C$3+1,0):D790/OFFSET(D789,-$C$3+1,0):D789)*H790^2,"")</f>
        <v>1.4748755003760379E-5</v>
      </c>
      <c r="N790" s="17">
        <f t="shared" ca="1" si="171"/>
        <v>3.952512449962396E-4</v>
      </c>
      <c r="O790" s="18">
        <f t="shared" ca="1" si="172"/>
        <v>4.6249951477406369E-2</v>
      </c>
      <c r="P790" s="18">
        <f t="shared" ca="1" si="174"/>
        <v>6.1685491949357019E-3</v>
      </c>
      <c r="Q790" s="18">
        <f t="shared" ca="1" si="173"/>
        <v>1.0977218783410235E-3</v>
      </c>
      <c r="R790" s="39"/>
      <c r="V790" s="29">
        <v>41941</v>
      </c>
      <c r="W790" s="19">
        <f t="shared" ca="1" si="178"/>
        <v>1.4888178913738059E-2</v>
      </c>
      <c r="X790" s="17">
        <f t="shared" si="179"/>
        <v>6.1685491949357019E-3</v>
      </c>
    </row>
    <row r="791" spans="3:24">
      <c r="C791" s="29">
        <v>41942</v>
      </c>
      <c r="D791" s="19">
        <f ca="1">VLOOKUP(C791,MarketData!$B$7:$C$5000,2)</f>
        <v>1278.9000000000001</v>
      </c>
      <c r="E791" s="17">
        <f>VLOOKUP('Beta-GARCH'!C791,MarketData!$E$7:$F$5000,2)</f>
        <v>115.860001</v>
      </c>
      <c r="F791" s="17">
        <f t="shared" ca="1" si="175"/>
        <v>164.32389371434451</v>
      </c>
      <c r="G791" s="17">
        <f t="shared" si="176"/>
        <v>162.79331776853536</v>
      </c>
      <c r="H791" s="18">
        <f t="array" aca="1" ref="H791" ca="1">IF(ROW()-ROW($C$14)&gt;=$C$3,IF($C$8,_xlfn.COVARIANCE.P(OFFSET(E791,-$C$3+1,0):E791/OFFSET(E790,-$C$3+1,0):E790,OFFSET(D791,-$C$3+1,0):D791/OFFSET(D790,-$C$3+1,0):D790)/_xlfn.VAR.P(OFFSET(D791,-$C$3+1,0):D791/OFFSET(D790,-$C$3+1,0):D790),$C$9),"")</f>
        <v>0.34076824851566589</v>
      </c>
      <c r="I791" s="19">
        <f t="array" aca="1" ref="I791" ca="1">IF(ROW()-ROW($C$14)&gt;=$C$3,_xlfn.VAR.P(OFFSET(E791,-$C$3+1,0):E791/OFFSET(E790,-$C$3+1,0):E790),"")</f>
        <v>9.0654890026096907E-5</v>
      </c>
      <c r="J791" s="19">
        <f t="array" aca="1" ref="J791" ca="1">IF(ROW()-ROW($C$14)&gt;=$C$3,_xlfn.VAR.P(OFFSET(D791,-$C$3+1,0):D791/OFFSET(D790,-$C$3+1,0):D790),"")</f>
        <v>1.2717775405574083E-4</v>
      </c>
      <c r="K791" s="19">
        <f t="shared" ca="1" si="177"/>
        <v>0.47805629114165976</v>
      </c>
      <c r="L791" s="46">
        <f t="array" aca="1" ref="L791" ca="1">IF(ROW()-ROW($C$14)&lt;$C$3,"",IF(L790="",_xlfn.VAR.P(OFFSET(E791,-$C$3+1,0):E791/OFFSET(E790,-$C$3+1,0):E790),$C$4*L790+$C$5*(1-$C$4)*(E791/E790-1)^2+(1-$C$4)*(1-$C$5)*$C$6))</f>
        <v>4.0999999999999999E-4</v>
      </c>
      <c r="M791" s="30">
        <f t="array" aca="1" ref="M791" ca="1">IF(ROW()-ROW($C$14)&gt;=$C$3,_xlfn.VAR.P(OFFSET(D791,-$C$3+1,0):D791/OFFSET(D790,-$C$3+1,0):D790)*H791^2,"")</f>
        <v>1.4768262232019155E-5</v>
      </c>
      <c r="N791" s="17">
        <f t="shared" ca="1" si="171"/>
        <v>3.9523173776798083E-4</v>
      </c>
      <c r="O791" s="18">
        <f t="shared" ca="1" si="172"/>
        <v>4.6248810153370054E-2</v>
      </c>
      <c r="P791" s="18">
        <f t="shared" ca="1" si="174"/>
        <v>4.3176755775431452E-4</v>
      </c>
      <c r="Q791" s="18">
        <f t="shared" ca="1" si="173"/>
        <v>-1.7834513340949779E-3</v>
      </c>
      <c r="R791" s="39"/>
      <c r="V791" s="29">
        <v>41942</v>
      </c>
      <c r="W791" s="19">
        <f t="shared" ca="1" si="178"/>
        <v>6.5006610841780166E-3</v>
      </c>
      <c r="X791" s="17">
        <f t="shared" si="179"/>
        <v>4.3176755775431452E-4</v>
      </c>
    </row>
    <row r="792" spans="3:24">
      <c r="C792" s="29">
        <v>41943</v>
      </c>
      <c r="D792" s="19">
        <f ca="1">VLOOKUP(C792,MarketData!$B$7:$C$5000,2)</f>
        <v>1333.64</v>
      </c>
      <c r="E792" s="17">
        <f>VLOOKUP('Beta-GARCH'!C792,MarketData!$E$7:$F$5000,2)</f>
        <v>121.349998</v>
      </c>
      <c r="F792" s="17">
        <f t="shared" ca="1" si="175"/>
        <v>171.35735210978061</v>
      </c>
      <c r="G792" s="17">
        <f t="shared" si="176"/>
        <v>170.50723817640161</v>
      </c>
      <c r="H792" s="18">
        <f t="array" aca="1" ref="H792" ca="1">IF(ROW()-ROW($C$14)&gt;=$C$3,IF($C$8,_xlfn.COVARIANCE.P(OFFSET(E792,-$C$3+1,0):E792/OFFSET(E791,-$C$3+1,0):E791,OFFSET(D792,-$C$3+1,0):D792/OFFSET(D791,-$C$3+1,0):D791)/_xlfn.VAR.P(OFFSET(D792,-$C$3+1,0):D792/OFFSET(D791,-$C$3+1,0):D791),$C$9),"")</f>
        <v>0.3820431556422948</v>
      </c>
      <c r="I792" s="19">
        <f t="array" aca="1" ref="I792" ca="1">IF(ROW()-ROW($C$14)&gt;=$C$3,_xlfn.VAR.P(OFFSET(E792,-$C$3+1,0):E792/OFFSET(E791,-$C$3+1,0):E791),"")</f>
        <v>9.9239439755913843E-5</v>
      </c>
      <c r="J792" s="19">
        <f t="array" aca="1" ref="J792" ca="1">IF(ROW()-ROW($C$14)&gt;=$C$3,_xlfn.VAR.P(OFFSET(D792,-$C$3+1,0):D792/OFFSET(D791,-$C$3+1,0):D791),"")</f>
        <v>1.343195803496388E-4</v>
      </c>
      <c r="K792" s="19">
        <f t="shared" ca="1" si="177"/>
        <v>0.51709155621534819</v>
      </c>
      <c r="L792" s="46">
        <f t="array" aca="1" ref="L792" ca="1">IF(ROW()-ROW($C$14)&lt;$C$3,"",IF(L791="",_xlfn.VAR.P(OFFSET(E792,-$C$3+1,0):E792/OFFSET(E791,-$C$3+1,0):E791),$C$4*L791+$C$5*(1-$C$4)*(E792/E791-1)^2+(1-$C$4)*(1-$C$5)*$C$6))</f>
        <v>4.0999999999999999E-4</v>
      </c>
      <c r="M792" s="30">
        <f t="array" aca="1" ref="M792" ca="1">IF(ROW()-ROW($C$14)&gt;=$C$3,_xlfn.VAR.P(OFFSET(D792,-$C$3+1,0):D792/OFFSET(D791,-$C$3+1,0):D791)*H792^2,"")</f>
        <v>1.9604879331989497E-5</v>
      </c>
      <c r="N792" s="17">
        <f t="shared" ca="1" si="171"/>
        <v>3.903951206680105E-4</v>
      </c>
      <c r="O792" s="18">
        <f t="shared" ca="1" si="172"/>
        <v>4.5964955993169326E-2</v>
      </c>
      <c r="P792" s="18">
        <f t="shared" ca="1" si="174"/>
        <v>4.7384748425817858E-2</v>
      </c>
      <c r="Q792" s="18">
        <f t="shared" ca="1" si="173"/>
        <v>3.1032381282288891E-2</v>
      </c>
      <c r="R792" s="39"/>
      <c r="V792" s="29">
        <v>41943</v>
      </c>
      <c r="W792" s="19">
        <f t="shared" ca="1" si="178"/>
        <v>4.2802408319649654E-2</v>
      </c>
      <c r="X792" s="17">
        <f t="shared" si="179"/>
        <v>4.7384748425817858E-2</v>
      </c>
    </row>
    <row r="793" spans="3:24">
      <c r="C793" s="29">
        <v>41947</v>
      </c>
      <c r="D793" s="19">
        <f ca="1">VLOOKUP(C793,MarketData!$B$7:$C$5000,2)</f>
        <v>1368.65</v>
      </c>
      <c r="E793" s="17">
        <f>VLOOKUP('Beta-GARCH'!C793,MarketData!$E$7:$F$5000,2)</f>
        <v>119.400002</v>
      </c>
      <c r="F793" s="17">
        <f t="shared" ca="1" si="175"/>
        <v>175.85573315516274</v>
      </c>
      <c r="G793" s="17">
        <f t="shared" si="176"/>
        <v>167.76732521476293</v>
      </c>
      <c r="H793" s="18">
        <f t="array" aca="1" ref="H793" ca="1">IF(ROW()-ROW($C$14)&gt;=$C$3,IF($C$8,_xlfn.COVARIANCE.P(OFFSET(E793,-$C$3+1,0):E793/OFFSET(E792,-$C$3+1,0):E792,OFFSET(D793,-$C$3+1,0):D793/OFFSET(D792,-$C$3+1,0):D792)/_xlfn.VAR.P(OFFSET(D793,-$C$3+1,0):D793/OFFSET(D792,-$C$3+1,0):D792),$C$9),"")</f>
        <v>0.36053315545768927</v>
      </c>
      <c r="I793" s="19">
        <f t="array" aca="1" ref="I793" ca="1">IF(ROW()-ROW($C$14)&gt;=$C$3,_xlfn.VAR.P(OFFSET(E793,-$C$3+1,0):E793/OFFSET(E792,-$C$3+1,0):E792),"")</f>
        <v>9.9759103072321923E-5</v>
      </c>
      <c r="J793" s="19">
        <f t="array" aca="1" ref="J793" ca="1">IF(ROW()-ROW($C$14)&gt;=$C$3,_xlfn.VAR.P(OFFSET(D793,-$C$3+1,0):D793/OFFSET(D792,-$C$3+1,0):D792),"")</f>
        <v>1.3596595399337523E-4</v>
      </c>
      <c r="K793" s="19">
        <f t="shared" ca="1" si="177"/>
        <v>0.49138607824599817</v>
      </c>
      <c r="L793" s="46">
        <f t="array" aca="1" ref="L793" ca="1">IF(ROW()-ROW($C$14)&lt;$C$3,"",IF(L792="",_xlfn.VAR.P(OFFSET(E793,-$C$3+1,0):E793/OFFSET(E792,-$C$3+1,0):E792),$C$4*L792+$C$5*(1-$C$4)*(E793/E792-1)^2+(1-$C$4)*(1-$C$5)*$C$6))</f>
        <v>4.0999999999999999E-4</v>
      </c>
      <c r="M793" s="30">
        <f t="array" aca="1" ref="M793" ca="1">IF(ROW()-ROW($C$14)&gt;=$C$3,_xlfn.VAR.P(OFFSET(D793,-$C$3+1,0):D793/OFFSET(D792,-$C$3+1,0):D792)*H793^2,"")</f>
        <v>1.7673419799619287E-5</v>
      </c>
      <c r="N793" s="17">
        <f t="shared" ca="1" si="171"/>
        <v>3.9232658020038071E-4</v>
      </c>
      <c r="O793" s="18">
        <f t="shared" ca="1" si="172"/>
        <v>4.6078520316314778E-2</v>
      </c>
      <c r="P793" s="18">
        <f t="shared" ca="1" si="174"/>
        <v>-1.6069188563150982E-2</v>
      </c>
      <c r="Q793" s="18">
        <f t="shared" ca="1" si="173"/>
        <v>-2.5533711052408765E-2</v>
      </c>
      <c r="R793" s="39"/>
      <c r="V793" s="29">
        <v>41947</v>
      </c>
      <c r="W793" s="19">
        <f t="shared" ca="1" si="178"/>
        <v>2.6251462163702444E-2</v>
      </c>
      <c r="X793" s="17">
        <f t="shared" si="179"/>
        <v>-1.6069188563150982E-2</v>
      </c>
    </row>
    <row r="794" spans="3:24">
      <c r="C794" s="29">
        <v>41948</v>
      </c>
      <c r="D794" s="19">
        <f ca="1">VLOOKUP(C794,MarketData!$B$7:$C$5000,2)</f>
        <v>1371.76</v>
      </c>
      <c r="E794" s="17">
        <f>VLOOKUP('Beta-GARCH'!C794,MarketData!$E$7:$F$5000,2)</f>
        <v>121.370003</v>
      </c>
      <c r="F794" s="17">
        <f t="shared" ca="1" si="175"/>
        <v>176.2553322711621</v>
      </c>
      <c r="G794" s="17">
        <f t="shared" si="176"/>
        <v>170.53534693087988</v>
      </c>
      <c r="H794" s="18">
        <f t="array" aca="1" ref="H794" ca="1">IF(ROW()-ROW($C$14)&gt;=$C$3,IF($C$8,_xlfn.COVARIANCE.P(OFFSET(E794,-$C$3+1,0):E794/OFFSET(E793,-$C$3+1,0):E793,OFFSET(D794,-$C$3+1,0):D794/OFFSET(D793,-$C$3+1,0):D793)/_xlfn.VAR.P(OFFSET(D794,-$C$3+1,0):D794/OFFSET(D793,-$C$3+1,0):D793),$C$9),"")</f>
        <v>0.36089349979920998</v>
      </c>
      <c r="I794" s="19">
        <f t="array" aca="1" ref="I794" ca="1">IF(ROW()-ROW($C$14)&gt;=$C$3,_xlfn.VAR.P(OFFSET(E794,-$C$3+1,0):E794/OFFSET(E793,-$C$3+1,0):E793),"")</f>
        <v>1.0078527142187276E-4</v>
      </c>
      <c r="J794" s="19">
        <f t="array" aca="1" ref="J794" ca="1">IF(ROW()-ROW($C$14)&gt;=$C$3,_xlfn.VAR.P(OFFSET(D794,-$C$3+1,0):D794/OFFSET(D793,-$C$3+1,0):D793),"")</f>
        <v>1.358541414229025E-4</v>
      </c>
      <c r="K794" s="19">
        <f t="shared" ca="1" si="177"/>
        <v>0.48646866619131507</v>
      </c>
      <c r="L794" s="46">
        <f t="array" aca="1" ref="L794" ca="1">IF(ROW()-ROW($C$14)&lt;$C$3,"",IF(L793="",_xlfn.VAR.P(OFFSET(E794,-$C$3+1,0):E794/OFFSET(E793,-$C$3+1,0):E793),$C$4*L793+$C$5*(1-$C$4)*(E794/E793-1)^2+(1-$C$4)*(1-$C$5)*$C$6))</f>
        <v>4.0999999999999999E-4</v>
      </c>
      <c r="M794" s="30">
        <f t="array" aca="1" ref="M794" ca="1">IF(ROW()-ROW($C$14)&gt;=$C$3,_xlfn.VAR.P(OFFSET(D794,-$C$3+1,0):D794/OFFSET(D793,-$C$3+1,0):D793)*H794^2,"")</f>
        <v>1.7694202853080264E-5</v>
      </c>
      <c r="N794" s="17">
        <f t="shared" ca="1" si="171"/>
        <v>3.9230579714691973E-4</v>
      </c>
      <c r="O794" s="18">
        <f t="shared" ca="1" si="172"/>
        <v>4.60772998216014E-2</v>
      </c>
      <c r="P794" s="18">
        <f t="shared" ca="1" si="174"/>
        <v>1.6499170577903399E-2</v>
      </c>
      <c r="Q794" s="18">
        <f t="shared" ca="1" si="173"/>
        <v>1.5679107899807851E-2</v>
      </c>
      <c r="R794" s="39"/>
      <c r="V794" s="29">
        <v>41948</v>
      </c>
      <c r="W794" s="19">
        <f t="shared" ca="1" si="178"/>
        <v>2.272312132393095E-3</v>
      </c>
      <c r="X794" s="17">
        <f t="shared" si="179"/>
        <v>1.6499170577903399E-2</v>
      </c>
    </row>
    <row r="795" spans="3:24">
      <c r="C795" s="29">
        <v>41949</v>
      </c>
      <c r="D795" s="19">
        <f ca="1">VLOOKUP(C795,MarketData!$B$7:$C$5000,2)</f>
        <v>1356.35</v>
      </c>
      <c r="E795" s="17">
        <f>VLOOKUP('Beta-GARCH'!C795,MarketData!$E$7:$F$5000,2)</f>
        <v>119.83000199999999</v>
      </c>
      <c r="F795" s="17">
        <f t="shared" ca="1" si="175"/>
        <v>174.27532507580821</v>
      </c>
      <c r="G795" s="17">
        <f t="shared" si="176"/>
        <v>168.37151238925182</v>
      </c>
      <c r="H795" s="18">
        <f t="array" aca="1" ref="H795" ca="1">IF(ROW()-ROW($C$14)&gt;=$C$3,IF($C$8,_xlfn.COVARIANCE.P(OFFSET(E795,-$C$3+1,0):E795/OFFSET(E794,-$C$3+1,0):E794,OFFSET(D795,-$C$3+1,0):D795/OFFSET(D794,-$C$3+1,0):D794)/_xlfn.VAR.P(OFFSET(D795,-$C$3+1,0):D795/OFFSET(D794,-$C$3+1,0):D794),$C$9),"")</f>
        <v>0.36328392753218997</v>
      </c>
      <c r="I795" s="19">
        <f t="array" aca="1" ref="I795" ca="1">IF(ROW()-ROW($C$14)&gt;=$C$3,_xlfn.VAR.P(OFFSET(E795,-$C$3+1,0):E795/OFFSET(E794,-$C$3+1,0):E794),"")</f>
        <v>1.0111638576017314E-4</v>
      </c>
      <c r="J795" s="19">
        <f t="array" aca="1" ref="J795" ca="1">IF(ROW()-ROW($C$14)&gt;=$C$3,_xlfn.VAR.P(OFFSET(D795,-$C$3+1,0):D795/OFFSET(D794,-$C$3+1,0):D794),"")</f>
        <v>1.3458631969862959E-4</v>
      </c>
      <c r="K795" s="19">
        <f t="shared" ca="1" si="177"/>
        <v>0.48353238146965771</v>
      </c>
      <c r="L795" s="46">
        <f t="array" aca="1" ref="L795" ca="1">IF(ROW()-ROW($C$14)&lt;$C$3,"",IF(L794="",_xlfn.VAR.P(OFFSET(E795,-$C$3+1,0):E795/OFFSET(E794,-$C$3+1,0):E794),$C$4*L794+$C$5*(1-$C$4)*(E795/E794-1)^2+(1-$C$4)*(1-$C$5)*$C$6))</f>
        <v>4.0999999999999999E-4</v>
      </c>
      <c r="M795" s="30">
        <f t="array" aca="1" ref="M795" ca="1">IF(ROW()-ROW($C$14)&gt;=$C$3,_xlfn.VAR.P(OFFSET(D795,-$C$3+1,0):D795/OFFSET(D794,-$C$3+1,0):D794)*H795^2,"")</f>
        <v>1.7762058074958901E-5</v>
      </c>
      <c r="N795" s="17">
        <f t="shared" ca="1" si="171"/>
        <v>3.9223794192504109E-4</v>
      </c>
      <c r="O795" s="18">
        <f t="shared" ca="1" si="172"/>
        <v>4.6073314766275991E-2</v>
      </c>
      <c r="P795" s="18">
        <f t="shared" ca="1" si="174"/>
        <v>-1.2688481189211176E-2</v>
      </c>
      <c r="Q795" s="18">
        <f t="shared" ca="1" si="173"/>
        <v>-8.6074427252881176E-3</v>
      </c>
      <c r="R795" s="39"/>
      <c r="V795" s="29">
        <v>41949</v>
      </c>
      <c r="W795" s="19">
        <f t="shared" ca="1" si="178"/>
        <v>-1.1233743511984695E-2</v>
      </c>
      <c r="X795" s="17">
        <f t="shared" si="179"/>
        <v>-1.2688481189211176E-2</v>
      </c>
    </row>
    <row r="796" spans="3:24">
      <c r="C796" s="29">
        <v>41950</v>
      </c>
      <c r="D796" s="19">
        <f ca="1">VLOOKUP(C796,MarketData!$B$7:$C$5000,2)</f>
        <v>1363.67</v>
      </c>
      <c r="E796" s="17">
        <f>VLOOKUP('Beta-GARCH'!C796,MarketData!$E$7:$F$5000,2)</f>
        <v>118.66999800000001</v>
      </c>
      <c r="F796" s="17">
        <f t="shared" ca="1" si="175"/>
        <v>175.21586061571674</v>
      </c>
      <c r="G796" s="17">
        <f t="shared" si="176"/>
        <v>166.7416064842383</v>
      </c>
      <c r="H796" s="18">
        <f t="array" aca="1" ref="H796" ca="1">IF(ROW()-ROW($C$14)&gt;=$C$3,IF($C$8,_xlfn.COVARIANCE.P(OFFSET(E796,-$C$3+1,0):E796/OFFSET(E795,-$C$3+1,0):E795,OFFSET(D796,-$C$3+1,0):D796/OFFSET(D795,-$C$3+1,0):D795)/_xlfn.VAR.P(OFFSET(D796,-$C$3+1,0):D796/OFFSET(D795,-$C$3+1,0):D795),$C$9),"")</f>
        <v>0.36570220675843557</v>
      </c>
      <c r="I796" s="19">
        <f t="array" aca="1" ref="I796" ca="1">IF(ROW()-ROW($C$14)&gt;=$C$3,_xlfn.VAR.P(OFFSET(E796,-$C$3+1,0):E796/OFFSET(E795,-$C$3+1,0):E795),"")</f>
        <v>1.0144962172535273E-4</v>
      </c>
      <c r="J796" s="19">
        <f t="array" aca="1" ref="J796" ca="1">IF(ROW()-ROW($C$14)&gt;=$C$3,_xlfn.VAR.P(OFFSET(D796,-$C$3+1,0):D796/OFFSET(D795,-$C$3+1,0):D795),"")</f>
        <v>1.3360514692486471E-4</v>
      </c>
      <c r="K796" s="19">
        <f t="shared" ca="1" si="177"/>
        <v>0.48161536961648199</v>
      </c>
      <c r="L796" s="46">
        <f t="array" aca="1" ref="L796" ca="1">IF(ROW()-ROW($C$14)&lt;$C$3,"",IF(L795="",_xlfn.VAR.P(OFFSET(E796,-$C$3+1,0):E796/OFFSET(E795,-$C$3+1,0):E795),$C$4*L795+$C$5*(1-$C$4)*(E796/E795-1)^2+(1-$C$4)*(1-$C$5)*$C$6))</f>
        <v>4.0999999999999999E-4</v>
      </c>
      <c r="M796" s="30">
        <f t="array" aca="1" ref="M796" ca="1">IF(ROW()-ROW($C$14)&gt;=$C$3,_xlfn.VAR.P(OFFSET(D796,-$C$3+1,0):D796/OFFSET(D795,-$C$3+1,0):D795)*H796^2,"")</f>
        <v>1.7868099038112386E-5</v>
      </c>
      <c r="N796" s="17">
        <f t="shared" ca="1" si="171"/>
        <v>3.921319009618876E-4</v>
      </c>
      <c r="O796" s="18">
        <f t="shared" ca="1" si="172"/>
        <v>4.6067086418118429E-2</v>
      </c>
      <c r="P796" s="18">
        <f t="shared" ca="1" si="174"/>
        <v>-9.6804137581503191E-3</v>
      </c>
      <c r="Q796" s="18">
        <f t="shared" ca="1" si="173"/>
        <v>-1.1654048994978398E-2</v>
      </c>
      <c r="R796" s="39"/>
      <c r="V796" s="29">
        <v>41950</v>
      </c>
      <c r="W796" s="19">
        <f t="shared" ca="1" si="178"/>
        <v>5.3968370995687298E-3</v>
      </c>
      <c r="X796" s="17">
        <f t="shared" si="179"/>
        <v>-9.6804137581503191E-3</v>
      </c>
    </row>
    <row r="797" spans="3:24">
      <c r="C797" s="29">
        <v>41953</v>
      </c>
      <c r="D797" s="19">
        <f ca="1">VLOOKUP(C797,MarketData!$B$7:$C$5000,2)</f>
        <v>1360.11</v>
      </c>
      <c r="E797" s="17">
        <f>VLOOKUP('Beta-GARCH'!C797,MarketData!$E$7:$F$5000,2)</f>
        <v>117.970001</v>
      </c>
      <c r="F797" s="17">
        <f t="shared" ca="1" si="175"/>
        <v>174.75844169193607</v>
      </c>
      <c r="G797" s="17">
        <f t="shared" si="176"/>
        <v>165.75805018288781</v>
      </c>
      <c r="H797" s="18">
        <f t="array" aca="1" ref="H797" ca="1">IF(ROW()-ROW($C$14)&gt;=$C$3,IF($C$8,_xlfn.COVARIANCE.P(OFFSET(E797,-$C$3+1,0):E797/OFFSET(E796,-$C$3+1,0):E796,OFFSET(D797,-$C$3+1,0):D797/OFFSET(D796,-$C$3+1,0):D796)/_xlfn.VAR.P(OFFSET(D797,-$C$3+1,0):D797/OFFSET(D796,-$C$3+1,0):D796),$C$9),"")</f>
        <v>0.3670195405227869</v>
      </c>
      <c r="I797" s="19">
        <f t="array" aca="1" ref="I797" ca="1">IF(ROW()-ROW($C$14)&gt;=$C$3,_xlfn.VAR.P(OFFSET(E797,-$C$3+1,0):E797/OFFSET(E796,-$C$3+1,0):E796),"")</f>
        <v>1.0148338991656902E-4</v>
      </c>
      <c r="J797" s="19">
        <f t="array" aca="1" ref="J797" ca="1">IF(ROW()-ROW($C$14)&gt;=$C$3,_xlfn.VAR.P(OFFSET(D797,-$C$3+1,0):D797/OFFSET(D796,-$C$3+1,0):D796),"")</f>
        <v>1.3356024228073008E-4</v>
      </c>
      <c r="K797" s="19">
        <f t="shared" ca="1" si="177"/>
        <v>0.48302701352689409</v>
      </c>
      <c r="L797" s="46">
        <f t="array" aca="1" ref="L797" ca="1">IF(ROW()-ROW($C$14)&lt;$C$3,"",IF(L796="",_xlfn.VAR.P(OFFSET(E797,-$C$3+1,0):E797/OFFSET(E796,-$C$3+1,0):E796),$C$4*L796+$C$5*(1-$C$4)*(E797/E796-1)^2+(1-$C$4)*(1-$C$5)*$C$6))</f>
        <v>4.0999999999999999E-4</v>
      </c>
      <c r="M797" s="30">
        <f t="array" aca="1" ref="M797" ca="1">IF(ROW()-ROW($C$14)&gt;=$C$3,_xlfn.VAR.P(OFFSET(D797,-$C$3+1,0):D797/OFFSET(D796,-$C$3+1,0):D796)*H797^2,"")</f>
        <v>1.7991011143873792E-5</v>
      </c>
      <c r="N797" s="17">
        <f t="shared" ca="1" si="171"/>
        <v>3.9200898885612622E-4</v>
      </c>
      <c r="O797" s="18">
        <f t="shared" ca="1" si="172"/>
        <v>4.6059866084409234E-2</v>
      </c>
      <c r="P797" s="18">
        <f t="shared" ca="1" si="174"/>
        <v>-5.8986855295979357E-3</v>
      </c>
      <c r="Q797" s="18">
        <f t="shared" ca="1" si="173"/>
        <v>-4.9405434833102073E-3</v>
      </c>
      <c r="R797" s="39"/>
      <c r="V797" s="29">
        <v>41953</v>
      </c>
      <c r="W797" s="19">
        <f t="shared" ca="1" si="178"/>
        <v>-2.610602271810758E-3</v>
      </c>
      <c r="X797" s="17">
        <f t="shared" si="179"/>
        <v>-5.8986855295979357E-3</v>
      </c>
    </row>
    <row r="798" spans="3:24">
      <c r="C798" s="29">
        <v>41954</v>
      </c>
      <c r="D798" s="19">
        <f ca="1">VLOOKUP(C798,MarketData!$B$7:$C$5000,2)</f>
        <v>1375.21</v>
      </c>
      <c r="E798" s="17">
        <f>VLOOKUP('Beta-GARCH'!C798,MarketData!$E$7:$F$5000,2)</f>
        <v>119.139999</v>
      </c>
      <c r="F798" s="17">
        <f t="shared" ca="1" si="175"/>
        <v>176.69861746415174</v>
      </c>
      <c r="G798" s="17">
        <f t="shared" si="176"/>
        <v>167.4019985219056</v>
      </c>
      <c r="H798" s="18">
        <f t="array" aca="1" ref="H798" ca="1">IF(ROW()-ROW($C$14)&gt;=$C$3,IF($C$8,_xlfn.COVARIANCE.P(OFFSET(E798,-$C$3+1,0):E798/OFFSET(E797,-$C$3+1,0):E797,OFFSET(D798,-$C$3+1,0):D798/OFFSET(D797,-$C$3+1,0):D797)/_xlfn.VAR.P(OFFSET(D798,-$C$3+1,0):D798/OFFSET(D797,-$C$3+1,0):D797),$C$9),"")</f>
        <v>0.36725570569224203</v>
      </c>
      <c r="I798" s="19">
        <f t="array" aca="1" ref="I798" ca="1">IF(ROW()-ROW($C$14)&gt;=$C$3,_xlfn.VAR.P(OFFSET(E798,-$C$3+1,0):E798/OFFSET(E797,-$C$3+1,0):E797),"")</f>
        <v>1.0150136553292893E-4</v>
      </c>
      <c r="J798" s="19">
        <f t="array" aca="1" ref="J798" ca="1">IF(ROW()-ROW($C$14)&gt;=$C$3,_xlfn.VAR.P(OFFSET(D798,-$C$3+1,0):D798/OFFSET(D797,-$C$3+1,0):D797),"")</f>
        <v>1.3370344782919478E-4</v>
      </c>
      <c r="K798" s="19">
        <f t="shared" ca="1" si="177"/>
        <v>0.48377037912920245</v>
      </c>
      <c r="L798" s="46">
        <f t="array" aca="1" ref="L798" ca="1">IF(ROW()-ROW($C$14)&lt;$C$3,"",IF(L797="",_xlfn.VAR.P(OFFSET(E798,-$C$3+1,0):E798/OFFSET(E797,-$C$3+1,0):E797),$C$4*L797+$C$5*(1-$C$4)*(E798/E797-1)^2+(1-$C$4)*(1-$C$5)*$C$6))</f>
        <v>4.0999999999999999E-4</v>
      </c>
      <c r="M798" s="30">
        <f t="array" aca="1" ref="M798" ca="1">IF(ROW()-ROW($C$14)&gt;=$C$3,_xlfn.VAR.P(OFFSET(D798,-$C$3+1,0):D798/OFFSET(D797,-$C$3+1,0):D797)*H798^2,"")</f>
        <v>1.8033486956708787E-5</v>
      </c>
      <c r="N798" s="17">
        <f t="shared" ca="1" si="171"/>
        <v>3.9196651304329122E-4</v>
      </c>
      <c r="O798" s="18">
        <f t="shared" ca="1" si="172"/>
        <v>4.6057370627281539E-2</v>
      </c>
      <c r="P798" s="18">
        <f t="shared" ca="1" si="174"/>
        <v>9.917758668154919E-3</v>
      </c>
      <c r="Q798" s="18">
        <f t="shared" ca="1" si="173"/>
        <v>5.8404699518357561E-3</v>
      </c>
      <c r="R798" s="39"/>
      <c r="V798" s="29">
        <v>41954</v>
      </c>
      <c r="W798" s="19">
        <f t="shared" ca="1" si="178"/>
        <v>1.1102043217092739E-2</v>
      </c>
      <c r="X798" s="17">
        <f t="shared" si="179"/>
        <v>9.917758668154919E-3</v>
      </c>
    </row>
    <row r="799" spans="3:24">
      <c r="C799" s="29">
        <v>41955</v>
      </c>
      <c r="D799" s="19">
        <f ca="1">VLOOKUP(C799,MarketData!$B$7:$C$5000,2)</f>
        <v>1377.05</v>
      </c>
      <c r="E799" s="17">
        <f>VLOOKUP('Beta-GARCH'!C799,MarketData!$E$7:$F$5000,2)</f>
        <v>118.790001</v>
      </c>
      <c r="F799" s="17">
        <f t="shared" ca="1" si="175"/>
        <v>176.93503623374622</v>
      </c>
      <c r="G799" s="17">
        <f t="shared" si="176"/>
        <v>166.91022107377358</v>
      </c>
      <c r="H799" s="18">
        <f t="array" aca="1" ref="H799" ca="1">IF(ROW()-ROW($C$14)&gt;=$C$3,IF($C$8,_xlfn.COVARIANCE.P(OFFSET(E799,-$C$3+1,0):E799/OFFSET(E798,-$C$3+1,0):E798,OFFSET(D799,-$C$3+1,0):D799/OFFSET(D798,-$C$3+1,0):D798)/_xlfn.VAR.P(OFFSET(D799,-$C$3+1,0):D799/OFFSET(D798,-$C$3+1,0):D798),$C$9),"")</f>
        <v>0.36655620713425818</v>
      </c>
      <c r="I799" s="19">
        <f t="array" aca="1" ref="I799" ca="1">IF(ROW()-ROW($C$14)&gt;=$C$3,_xlfn.VAR.P(OFFSET(E799,-$C$3+1,0):E799/OFFSET(E798,-$C$3+1,0):E798),"")</f>
        <v>1.0140035416739201E-4</v>
      </c>
      <c r="J799" s="19">
        <f t="array" aca="1" ref="J799" ca="1">IF(ROW()-ROW($C$14)&gt;=$C$3,_xlfn.VAR.P(OFFSET(D799,-$C$3+1,0):D799/OFFSET(D798,-$C$3+1,0):D798),"")</f>
        <v>1.3337591511270461E-4</v>
      </c>
      <c r="K799" s="19">
        <f t="shared" ca="1" si="177"/>
        <v>0.48214594483631096</v>
      </c>
      <c r="L799" s="46">
        <f t="array" aca="1" ref="L799" ca="1">IF(ROW()-ROW($C$14)&lt;$C$3,"",IF(L798="",_xlfn.VAR.P(OFFSET(E799,-$C$3+1,0):E799/OFFSET(E798,-$C$3+1,0):E798),$C$4*L798+$C$5*(1-$C$4)*(E799/E798-1)^2+(1-$C$4)*(1-$C$5)*$C$6))</f>
        <v>4.0999999999999999E-4</v>
      </c>
      <c r="M799" s="30">
        <f t="array" aca="1" ref="M799" ca="1">IF(ROW()-ROW($C$14)&gt;=$C$3,_xlfn.VAR.P(OFFSET(D799,-$C$3+1,0):D799/OFFSET(D798,-$C$3+1,0):D798)*H799^2,"")</f>
        <v>1.7920848500064482E-5</v>
      </c>
      <c r="N799" s="17">
        <f t="shared" ca="1" si="171"/>
        <v>3.9207915149993552E-4</v>
      </c>
      <c r="O799" s="18">
        <f t="shared" ca="1" si="172"/>
        <v>4.6063987848806699E-2</v>
      </c>
      <c r="P799" s="18">
        <f t="shared" ca="1" si="174"/>
        <v>-2.9377035667089713E-3</v>
      </c>
      <c r="Q799" s="18">
        <f t="shared" ca="1" si="173"/>
        <v>-3.4281475142712006E-3</v>
      </c>
      <c r="R799" s="39"/>
      <c r="V799" s="29">
        <v>41955</v>
      </c>
      <c r="W799" s="19">
        <f t="shared" ca="1" si="178"/>
        <v>1.3379774725315041E-3</v>
      </c>
      <c r="X799" s="17">
        <f t="shared" si="179"/>
        <v>-2.9377035667089713E-3</v>
      </c>
    </row>
    <row r="800" spans="3:24">
      <c r="C800" s="29">
        <v>41956</v>
      </c>
      <c r="D800" s="19">
        <f ca="1">VLOOKUP(C800,MarketData!$B$7:$C$5000,2)</f>
        <v>1389.51</v>
      </c>
      <c r="E800" s="17">
        <f>VLOOKUP('Beta-GARCH'!C800,MarketData!$E$7:$F$5000,2)</f>
        <v>119.82</v>
      </c>
      <c r="F800" s="17">
        <f t="shared" ca="1" si="175"/>
        <v>178.53600246697849</v>
      </c>
      <c r="G800" s="17">
        <f t="shared" si="176"/>
        <v>168.35745871455586</v>
      </c>
      <c r="H800" s="18">
        <f t="array" aca="1" ref="H800" ca="1">IF(ROW()-ROW($C$14)&gt;=$C$3,IF($C$8,_xlfn.COVARIANCE.P(OFFSET(E800,-$C$3+1,0):E800/OFFSET(E799,-$C$3+1,0):E799,OFFSET(D800,-$C$3+1,0):D800/OFFSET(D799,-$C$3+1,0):D799)/_xlfn.VAR.P(OFFSET(D800,-$C$3+1,0):D800/OFFSET(D799,-$C$3+1,0):D799),$C$9),"")</f>
        <v>0.3700012708717198</v>
      </c>
      <c r="I800" s="19">
        <f t="array" aca="1" ref="I800" ca="1">IF(ROW()-ROW($C$14)&gt;=$C$3,_xlfn.VAR.P(OFFSET(E800,-$C$3+1,0):E800/OFFSET(E799,-$C$3+1,0):E799),"")</f>
        <v>1.0168461687126261E-4</v>
      </c>
      <c r="J800" s="19">
        <f t="array" aca="1" ref="J800" ca="1">IF(ROW()-ROW($C$14)&gt;=$C$3,_xlfn.VAR.P(OFFSET(D800,-$C$3+1,0):D800/OFFSET(D799,-$C$3+1,0):D799),"")</f>
        <v>1.3325200400685194E-4</v>
      </c>
      <c r="K800" s="19">
        <f t="shared" ca="1" si="177"/>
        <v>0.48486597428162709</v>
      </c>
      <c r="L800" s="46">
        <f t="array" aca="1" ref="L800" ca="1">IF(ROW()-ROW($C$14)&lt;$C$3,"",IF(L799="",_xlfn.VAR.P(OFFSET(E800,-$C$3+1,0):E800/OFFSET(E799,-$C$3+1,0):E799),$C$4*L799+$C$5*(1-$C$4)*(E800/E799-1)^2+(1-$C$4)*(1-$C$5)*$C$6))</f>
        <v>4.0999999999999999E-4</v>
      </c>
      <c r="M800" s="30">
        <f t="array" aca="1" ref="M800" ca="1">IF(ROW()-ROW($C$14)&gt;=$C$3,_xlfn.VAR.P(OFFSET(D800,-$C$3+1,0):D800/OFFSET(D799,-$C$3+1,0):D799)*H800^2,"")</f>
        <v>1.8242324664943837E-5</v>
      </c>
      <c r="N800" s="17">
        <f t="shared" ca="1" si="171"/>
        <v>3.9175767533505617E-4</v>
      </c>
      <c r="O800" s="18">
        <f t="shared" ca="1" si="172"/>
        <v>4.6045099429457031E-2</v>
      </c>
      <c r="P800" s="18">
        <f t="shared" ca="1" si="174"/>
        <v>8.6707550410745071E-3</v>
      </c>
      <c r="Q800" s="18">
        <f t="shared" ca="1" si="173"/>
        <v>5.3228622012635902E-3</v>
      </c>
      <c r="R800" s="39"/>
      <c r="V800" s="29">
        <v>41956</v>
      </c>
      <c r="W800" s="19">
        <f t="shared" ca="1" si="178"/>
        <v>9.0483279474238287E-3</v>
      </c>
      <c r="X800" s="17">
        <f t="shared" si="179"/>
        <v>8.6707550410745071E-3</v>
      </c>
    </row>
    <row r="801" spans="3:24">
      <c r="C801" s="29">
        <v>41957</v>
      </c>
      <c r="D801" s="19">
        <f ca="1">VLOOKUP(C801,MarketData!$B$7:$C$5000,2)</f>
        <v>1400.41</v>
      </c>
      <c r="E801" s="17">
        <f>VLOOKUP('Beta-GARCH'!C801,MarketData!$E$7:$F$5000,2)</f>
        <v>119.82</v>
      </c>
      <c r="F801" s="17">
        <f t="shared" ca="1" si="175"/>
        <v>179.93652669990237</v>
      </c>
      <c r="G801" s="17">
        <f t="shared" si="176"/>
        <v>168.35745871455586</v>
      </c>
      <c r="H801" s="18">
        <f t="array" aca="1" ref="H801" ca="1">IF(ROW()-ROW($C$14)&gt;=$C$3,IF($C$8,_xlfn.COVARIANCE.P(OFFSET(E801,-$C$3+1,0):E801/OFFSET(E800,-$C$3+1,0):E800,OFFSET(D801,-$C$3+1,0):D801/OFFSET(D800,-$C$3+1,0):D800)/_xlfn.VAR.P(OFFSET(D801,-$C$3+1,0):D801/OFFSET(D800,-$C$3+1,0):D800),$C$9),"")</f>
        <v>0.36922150671429299</v>
      </c>
      <c r="I801" s="19">
        <f t="array" aca="1" ref="I801" ca="1">IF(ROW()-ROW($C$14)&gt;=$C$3,_xlfn.VAR.P(OFFSET(E801,-$C$3+1,0):E801/OFFSET(E800,-$C$3+1,0):E800),"")</f>
        <v>1.0137971567787295E-4</v>
      </c>
      <c r="J801" s="19">
        <f t="array" aca="1" ref="J801" ca="1">IF(ROW()-ROW($C$14)&gt;=$C$3,_xlfn.VAR.P(OFFSET(D801,-$C$3+1,0):D801/OFFSET(D800,-$C$3+1,0):D800),"")</f>
        <v>1.3344851785788536E-4</v>
      </c>
      <c r="K801" s="19">
        <f t="shared" ca="1" si="177"/>
        <v>0.4860150031278076</v>
      </c>
      <c r="L801" s="46">
        <f t="array" aca="1" ref="L801" ca="1">IF(ROW()-ROW($C$14)&lt;$C$3,"",IF(L800="",_xlfn.VAR.P(OFFSET(E801,-$C$3+1,0):E801/OFFSET(E800,-$C$3+1,0):E800),$C$4*L800+$C$5*(1-$C$4)*(E801/E800-1)^2+(1-$C$4)*(1-$C$5)*$C$6))</f>
        <v>4.0999999999999999E-4</v>
      </c>
      <c r="M801" s="30">
        <f t="array" aca="1" ref="M801" ca="1">IF(ROW()-ROW($C$14)&gt;=$C$3,_xlfn.VAR.P(OFFSET(D801,-$C$3+1,0):D801/OFFSET(D800,-$C$3+1,0):D800)*H801^2,"")</f>
        <v>1.8192305277854876E-5</v>
      </c>
      <c r="N801" s="17">
        <f t="shared" ca="1" si="171"/>
        <v>3.9180769472214514E-4</v>
      </c>
      <c r="O801" s="18">
        <f t="shared" ca="1" si="172"/>
        <v>4.6048038841095242E-2</v>
      </c>
      <c r="P801" s="18">
        <f t="shared" ca="1" si="174"/>
        <v>0</v>
      </c>
      <c r="Q801" s="18">
        <f t="shared" ca="1" si="173"/>
        <v>-2.8963551346775527E-3</v>
      </c>
      <c r="R801" s="39"/>
      <c r="V801" s="29">
        <v>41957</v>
      </c>
      <c r="W801" s="19">
        <f t="shared" ca="1" si="178"/>
        <v>7.8444919432030247E-3</v>
      </c>
      <c r="X801" s="17">
        <f t="shared" si="179"/>
        <v>0</v>
      </c>
    </row>
    <row r="802" spans="3:24">
      <c r="C802" s="29">
        <v>41960</v>
      </c>
      <c r="D802" s="19">
        <f ca="1">VLOOKUP(C802,MarketData!$B$7:$C$5000,2)</f>
        <v>1366.13</v>
      </c>
      <c r="E802" s="17">
        <f>VLOOKUP('Beta-GARCH'!C802,MarketData!$E$7:$F$5000,2)</f>
        <v>118.589996</v>
      </c>
      <c r="F802" s="17">
        <f t="shared" ca="1" si="175"/>
        <v>175.53194223158764</v>
      </c>
      <c r="G802" s="17">
        <f t="shared" si="176"/>
        <v>166.62919675788137</v>
      </c>
      <c r="H802" s="18">
        <f t="array" aca="1" ref="H802" ca="1">IF(ROW()-ROW($C$14)&gt;=$C$3,IF($C$8,_xlfn.COVARIANCE.P(OFFSET(E802,-$C$3+1,0):E802/OFFSET(E801,-$C$3+1,0):E801,OFFSET(D802,-$C$3+1,0):D802/OFFSET(D801,-$C$3+1,0):D801)/_xlfn.VAR.P(OFFSET(D802,-$C$3+1,0):D802/OFFSET(D801,-$C$3+1,0):D801),$C$9),"")</f>
        <v>0.36925954655501925</v>
      </c>
      <c r="I802" s="19">
        <f t="array" aca="1" ref="I802" ca="1">IF(ROW()-ROW($C$14)&gt;=$C$3,_xlfn.VAR.P(OFFSET(E802,-$C$3+1,0):E802/OFFSET(E801,-$C$3+1,0):E801),"")</f>
        <v>1.0167767953340797E-4</v>
      </c>
      <c r="J802" s="19">
        <f t="array" aca="1" ref="J802" ca="1">IF(ROW()-ROW($C$14)&gt;=$C$3,_xlfn.VAR.P(OFFSET(D802,-$C$3+1,0):D802/OFFSET(D801,-$C$3+1,0):D801),"")</f>
        <v>1.3573995881022697E-4</v>
      </c>
      <c r="K802" s="19">
        <f t="shared" ca="1" si="177"/>
        <v>0.49296242665719497</v>
      </c>
      <c r="L802" s="46">
        <f t="array" aca="1" ref="L802" ca="1">IF(ROW()-ROW($C$14)&lt;$C$3,"",IF(L801="",_xlfn.VAR.P(OFFSET(E802,-$C$3+1,0):E802/OFFSET(E801,-$C$3+1,0):E801),$C$4*L801+$C$5*(1-$C$4)*(E802/E801-1)^2+(1-$C$4)*(1-$C$5)*$C$6))</f>
        <v>4.0999999999999999E-4</v>
      </c>
      <c r="M802" s="30">
        <f t="array" aca="1" ref="M802" ca="1">IF(ROW()-ROW($C$14)&gt;=$C$3,_xlfn.VAR.P(OFFSET(D802,-$C$3+1,0):D802/OFFSET(D801,-$C$3+1,0):D801)*H802^2,"")</f>
        <v>1.850849803455361E-5</v>
      </c>
      <c r="N802" s="17">
        <f t="shared" ca="1" si="171"/>
        <v>3.9149150196544636E-4</v>
      </c>
      <c r="O802" s="18">
        <f t="shared" ca="1" si="172"/>
        <v>4.6029454475280257E-2</v>
      </c>
      <c r="P802" s="18">
        <f t="shared" ca="1" si="174"/>
        <v>-1.0265431480554144E-2</v>
      </c>
      <c r="Q802" s="18">
        <f t="shared" ca="1" si="173"/>
        <v>-1.2264948434935318E-3</v>
      </c>
      <c r="R802" s="39"/>
      <c r="V802" s="29">
        <v>41960</v>
      </c>
      <c r="W802" s="19">
        <f t="shared" ca="1" si="178"/>
        <v>-2.4478545568797694E-2</v>
      </c>
      <c r="X802" s="17">
        <f t="shared" si="179"/>
        <v>-1.0265431480554144E-2</v>
      </c>
    </row>
    <row r="803" spans="3:24">
      <c r="C803" s="29">
        <v>41961</v>
      </c>
      <c r="D803" s="19">
        <f ca="1">VLOOKUP(C803,MarketData!$B$7:$C$5000,2)</f>
        <v>1394.88</v>
      </c>
      <c r="E803" s="17">
        <f>VLOOKUP('Beta-GARCH'!C803,MarketData!$E$7:$F$5000,2)</f>
        <v>120.07</v>
      </c>
      <c r="F803" s="17">
        <f t="shared" ca="1" si="175"/>
        <v>179.22598550650156</v>
      </c>
      <c r="G803" s="17">
        <f t="shared" si="176"/>
        <v>168.7087303276308</v>
      </c>
      <c r="H803" s="18">
        <f t="array" aca="1" ref="H803" ca="1">IF(ROW()-ROW($C$14)&gt;=$C$3,IF($C$8,_xlfn.COVARIANCE.P(OFFSET(E803,-$C$3+1,0):E803/OFFSET(E802,-$C$3+1,0):E802,OFFSET(D803,-$C$3+1,0):D803/OFFSET(D802,-$C$3+1,0):D802)/_xlfn.VAR.P(OFFSET(D803,-$C$3+1,0):D803/OFFSET(D802,-$C$3+1,0):D802),$C$9),"")</f>
        <v>0.36779363005415755</v>
      </c>
      <c r="I803" s="19">
        <f t="array" aca="1" ref="I803" ca="1">IF(ROW()-ROW($C$14)&gt;=$C$3,_xlfn.VAR.P(OFFSET(E803,-$C$3+1,0):E803/OFFSET(E802,-$C$3+1,0):E802),"")</f>
        <v>9.9802549617954329E-5</v>
      </c>
      <c r="J803" s="19">
        <f t="array" aca="1" ref="J803" ca="1">IF(ROW()-ROW($C$14)&gt;=$C$3,_xlfn.VAR.P(OFFSET(D803,-$C$3+1,0):D803/OFFSET(D802,-$C$3+1,0):D802),"")</f>
        <v>1.3719983008682611E-4</v>
      </c>
      <c r="K803" s="19">
        <f t="shared" ca="1" si="177"/>
        <v>0.50561056549771255</v>
      </c>
      <c r="L803" s="46">
        <f t="array" aca="1" ref="L803" ca="1">IF(ROW()-ROW($C$14)&lt;$C$3,"",IF(L802="",_xlfn.VAR.P(OFFSET(E803,-$C$3+1,0):E803/OFFSET(E802,-$C$3+1,0):E802),$C$4*L802+$C$5*(1-$C$4)*(E803/E802-1)^2+(1-$C$4)*(1-$C$5)*$C$6))</f>
        <v>4.0999999999999999E-4</v>
      </c>
      <c r="M803" s="30">
        <f t="array" aca="1" ref="M803" ca="1">IF(ROW()-ROW($C$14)&gt;=$C$3,_xlfn.VAR.P(OFFSET(D803,-$C$3+1,0):D803/OFFSET(D802,-$C$3+1,0):D802)*H803^2,"")</f>
        <v>1.855931658659339E-5</v>
      </c>
      <c r="N803" s="17">
        <f t="shared" ref="N803:N866" ca="1" si="180">IF(M803="","",L803-M803)</f>
        <v>3.914406834134066E-4</v>
      </c>
      <c r="O803" s="18">
        <f t="shared" ref="O803:O866" ca="1" si="181">IF(N803="","",_xlfn.NORM.INV(1-$C$10,0,1)*$C$7*SQRT(N803))</f>
        <v>4.6026466893007552E-2</v>
      </c>
      <c r="P803" s="18">
        <f t="shared" ca="1" si="174"/>
        <v>1.2480007166877582E-2</v>
      </c>
      <c r="Q803" s="18">
        <f t="shared" ref="Q803:Q866" ca="1" si="182">IF(P803="","",P803-H803*$C$7*(D803/D802-1))</f>
        <v>4.7398456419443669E-3</v>
      </c>
      <c r="R803" s="39"/>
      <c r="V803" s="29">
        <v>41961</v>
      </c>
      <c r="W803" s="19">
        <f t="shared" ca="1" si="178"/>
        <v>2.1044849318878844E-2</v>
      </c>
      <c r="X803" s="17">
        <f t="shared" si="179"/>
        <v>1.2480007166877582E-2</v>
      </c>
    </row>
    <row r="804" spans="3:24">
      <c r="C804" s="29">
        <v>41962</v>
      </c>
      <c r="D804" s="19">
        <f ca="1">VLOOKUP(C804,MarketData!$B$7:$C$5000,2)</f>
        <v>1396.54</v>
      </c>
      <c r="E804" s="17">
        <f>VLOOKUP('Beta-GARCH'!C804,MarketData!$E$7:$F$5000,2)</f>
        <v>120.349998</v>
      </c>
      <c r="F804" s="17">
        <f t="shared" ca="1" si="175"/>
        <v>179.43927635298351</v>
      </c>
      <c r="G804" s="17">
        <f t="shared" si="176"/>
        <v>169.10215172410184</v>
      </c>
      <c r="H804" s="18">
        <f t="array" aca="1" ref="H804" ca="1">IF(ROW()-ROW($C$14)&gt;=$C$3,IF($C$8,_xlfn.COVARIANCE.P(OFFSET(E804,-$C$3+1,0):E804/OFFSET(E803,-$C$3+1,0):E803,OFFSET(D804,-$C$3+1,0):D804/OFFSET(D803,-$C$3+1,0):D803)/_xlfn.VAR.P(OFFSET(D804,-$C$3+1,0):D804/OFFSET(D803,-$C$3+1,0):D803),$C$9),"")</f>
        <v>0.37108406281601558</v>
      </c>
      <c r="I804" s="19">
        <f t="array" aca="1" ref="I804" ca="1">IF(ROW()-ROW($C$14)&gt;=$C$3,_xlfn.VAR.P(OFFSET(E804,-$C$3+1,0):E804/OFFSET(E803,-$C$3+1,0):E803),"")</f>
        <v>9.9286473589840397E-5</v>
      </c>
      <c r="J804" s="19">
        <f t="array" aca="1" ref="J804" ca="1">IF(ROW()-ROW($C$14)&gt;=$C$3,_xlfn.VAR.P(OFFSET(D804,-$C$3+1,0):D804/OFFSET(D803,-$C$3+1,0):D803),"")</f>
        <v>1.3696247536744589E-4</v>
      </c>
      <c r="K804" s="19">
        <f t="shared" ca="1" si="177"/>
        <v>0.51189844875194523</v>
      </c>
      <c r="L804" s="46">
        <f t="array" aca="1" ref="L804" ca="1">IF(ROW()-ROW($C$14)&lt;$C$3,"",IF(L803="",_xlfn.VAR.P(OFFSET(E804,-$C$3+1,0):E804/OFFSET(E803,-$C$3+1,0):E803),$C$4*L803+$C$5*(1-$C$4)*(E804/E803-1)^2+(1-$C$4)*(1-$C$5)*$C$6))</f>
        <v>4.0999999999999999E-4</v>
      </c>
      <c r="M804" s="30">
        <f t="array" aca="1" ref="M804" ca="1">IF(ROW()-ROW($C$14)&gt;=$C$3,_xlfn.VAR.P(OFFSET(D804,-$C$3+1,0):D804/OFFSET(D803,-$C$3+1,0):D803)*H804^2,"")</f>
        <v>1.886019602081871E-5</v>
      </c>
      <c r="N804" s="17">
        <f t="shared" ca="1" si="180"/>
        <v>3.9113980397918128E-4</v>
      </c>
      <c r="O804" s="18">
        <f t="shared" ca="1" si="181"/>
        <v>4.6008774455734168E-2</v>
      </c>
      <c r="P804" s="18">
        <f t="shared" ca="1" si="174"/>
        <v>2.3319563587906877E-3</v>
      </c>
      <c r="Q804" s="18">
        <f t="shared" ca="1" si="182"/>
        <v>1.8903416361804749E-3</v>
      </c>
      <c r="R804" s="39"/>
      <c r="V804" s="29">
        <v>41962</v>
      </c>
      <c r="W804" s="19">
        <f t="shared" ca="1" si="178"/>
        <v>1.1900665290203172E-3</v>
      </c>
      <c r="X804" s="17">
        <f t="shared" si="179"/>
        <v>2.3319563587906877E-3</v>
      </c>
    </row>
    <row r="805" spans="3:24">
      <c r="C805" s="29">
        <v>41963</v>
      </c>
      <c r="D805" s="19">
        <f ca="1">VLOOKUP(C805,MarketData!$B$7:$C$5000,2)</f>
        <v>1397.64</v>
      </c>
      <c r="E805" s="17">
        <f>VLOOKUP('Beta-GARCH'!C805,MarketData!$E$7:$F$5000,2)</f>
        <v>119.720001</v>
      </c>
      <c r="F805" s="17">
        <f t="shared" ca="1" si="175"/>
        <v>179.58061366089328</v>
      </c>
      <c r="G805" s="17">
        <f t="shared" si="176"/>
        <v>168.21695147441235</v>
      </c>
      <c r="H805" s="18">
        <f t="array" aca="1" ref="H805" ca="1">IF(ROW()-ROW($C$14)&gt;=$C$3,IF($C$8,_xlfn.COVARIANCE.P(OFFSET(E805,-$C$3+1,0):E805/OFFSET(E804,-$C$3+1,0):E804,OFFSET(D805,-$C$3+1,0):D805/OFFSET(D804,-$C$3+1,0):D804)/_xlfn.VAR.P(OFFSET(D805,-$C$3+1,0):D805/OFFSET(D804,-$C$3+1,0):D804),$C$9),"")</f>
        <v>0.37271852269285588</v>
      </c>
      <c r="I805" s="19">
        <f t="array" aca="1" ref="I805" ca="1">IF(ROW()-ROW($C$14)&gt;=$C$3,_xlfn.VAR.P(OFFSET(E805,-$C$3+1,0):E805/OFFSET(E804,-$C$3+1,0):E804),"")</f>
        <v>9.9275716698903852E-5</v>
      </c>
      <c r="J805" s="19">
        <f t="array" aca="1" ref="J805" ca="1">IF(ROW()-ROW($C$14)&gt;=$C$3,_xlfn.VAR.P(OFFSET(D805,-$C$3+1,0):D805/OFFSET(D804,-$C$3+1,0):D804),"")</f>
        <v>1.367618588111453E-4</v>
      </c>
      <c r="K805" s="19">
        <f t="shared" ca="1" si="177"/>
        <v>0.5134556533237481</v>
      </c>
      <c r="L805" s="46">
        <f t="array" aca="1" ref="L805" ca="1">IF(ROW()-ROW($C$14)&lt;$C$3,"",IF(L804="",_xlfn.VAR.P(OFFSET(E805,-$C$3+1,0):E805/OFFSET(E804,-$C$3+1,0):E804),$C$4*L804+$C$5*(1-$C$4)*(E805/E804-1)^2+(1-$C$4)*(1-$C$5)*$C$6))</f>
        <v>4.0999999999999999E-4</v>
      </c>
      <c r="M805" s="30">
        <f t="array" aca="1" ref="M805" ca="1">IF(ROW()-ROW($C$14)&gt;=$C$3,_xlfn.VAR.P(OFFSET(D805,-$C$3+1,0):D805/OFFSET(D804,-$C$3+1,0):D804)*H805^2,"")</f>
        <v>1.8998833951741343E-5</v>
      </c>
      <c r="N805" s="17">
        <f t="shared" ca="1" si="180"/>
        <v>3.9100116604825867E-4</v>
      </c>
      <c r="O805" s="18">
        <f t="shared" ca="1" si="181"/>
        <v>4.6000619920521985E-2</v>
      </c>
      <c r="P805" s="18">
        <f t="shared" ca="1" si="174"/>
        <v>-5.2347071912706156E-3</v>
      </c>
      <c r="Q805" s="18">
        <f t="shared" ca="1" si="182"/>
        <v>-5.5282830107689163E-3</v>
      </c>
      <c r="R805" s="39"/>
      <c r="V805" s="29">
        <v>41963</v>
      </c>
      <c r="W805" s="19">
        <f t="shared" ca="1" si="178"/>
        <v>7.8766093344984078E-4</v>
      </c>
      <c r="X805" s="17">
        <f t="shared" si="179"/>
        <v>-5.2347071912706156E-3</v>
      </c>
    </row>
    <row r="806" spans="3:24">
      <c r="C806" s="29">
        <v>41964</v>
      </c>
      <c r="D806" s="19">
        <f ca="1">VLOOKUP(C806,MarketData!$B$7:$C$5000,2)</f>
        <v>1400.18</v>
      </c>
      <c r="E806" s="17">
        <f>VLOOKUP('Beta-GARCH'!C806,MarketData!$E$7:$F$5000,2)</f>
        <v>121.290001</v>
      </c>
      <c r="F806" s="17">
        <f t="shared" ca="1" si="175"/>
        <v>179.90697435370308</v>
      </c>
      <c r="G806" s="17">
        <f t="shared" si="176"/>
        <v>170.42293720452298</v>
      </c>
      <c r="H806" s="18">
        <f t="array" aca="1" ref="H806" ca="1">IF(ROW()-ROW($C$14)&gt;=$C$3,IF($C$8,_xlfn.COVARIANCE.P(OFFSET(E806,-$C$3+1,0):E806/OFFSET(E805,-$C$3+1,0):E805,OFFSET(D806,-$C$3+1,0):D806/OFFSET(D805,-$C$3+1,0):D805)/_xlfn.VAR.P(OFFSET(D806,-$C$3+1,0):D806/OFFSET(D805,-$C$3+1,0):D805),$C$9),"")</f>
        <v>0.37352514919357188</v>
      </c>
      <c r="I806" s="19">
        <f t="array" aca="1" ref="I806" ca="1">IF(ROW()-ROW($C$14)&gt;=$C$3,_xlfn.VAR.P(OFFSET(E806,-$C$3+1,0):E806/OFFSET(E805,-$C$3+1,0):E805),"")</f>
        <v>9.9870219955088002E-5</v>
      </c>
      <c r="J806" s="19">
        <f t="array" aca="1" ref="J806" ca="1">IF(ROW()-ROW($C$14)&gt;=$C$3,_xlfn.VAR.P(OFFSET(D806,-$C$3+1,0):D806/OFFSET(D805,-$C$3+1,0):D805),"")</f>
        <v>1.357543087715883E-4</v>
      </c>
      <c r="K806" s="19">
        <f t="shared" ca="1" si="177"/>
        <v>0.50773542363660717</v>
      </c>
      <c r="L806" s="46">
        <f t="array" aca="1" ref="L806" ca="1">IF(ROW()-ROW($C$14)&lt;$C$3,"",IF(L805="",_xlfn.VAR.P(OFFSET(E806,-$C$3+1,0):E806/OFFSET(E805,-$C$3+1,0):E805),$C$4*L805+$C$5*(1-$C$4)*(E806/E805-1)^2+(1-$C$4)*(1-$C$5)*$C$6))</f>
        <v>4.0999999999999999E-4</v>
      </c>
      <c r="M806" s="30">
        <f t="array" aca="1" ref="M806" ca="1">IF(ROW()-ROW($C$14)&gt;=$C$3,_xlfn.VAR.P(OFFSET(D806,-$C$3+1,0):D806/OFFSET(D805,-$C$3+1,0):D805)*H806^2,"")</f>
        <v>1.8940581947901416E-5</v>
      </c>
      <c r="N806" s="17">
        <f t="shared" ca="1" si="180"/>
        <v>3.9105941805209855E-4</v>
      </c>
      <c r="O806" s="18">
        <f t="shared" ca="1" si="181"/>
        <v>4.6004046417326194E-2</v>
      </c>
      <c r="P806" s="18">
        <f t="shared" ca="1" si="174"/>
        <v>1.3113932399649864E-2</v>
      </c>
      <c r="Q806" s="18">
        <f t="shared" ca="1" si="182"/>
        <v>1.2435106751448882E-2</v>
      </c>
      <c r="R806" s="39"/>
      <c r="V806" s="29">
        <v>41964</v>
      </c>
      <c r="W806" s="19">
        <f t="shared" ca="1" si="178"/>
        <v>1.8173492458715135E-3</v>
      </c>
      <c r="X806" s="17">
        <f t="shared" si="179"/>
        <v>1.3113932399649864E-2</v>
      </c>
    </row>
    <row r="807" spans="3:24">
      <c r="C807" s="29">
        <v>41968</v>
      </c>
      <c r="D807" s="19">
        <f ca="1">VLOOKUP(C807,MarketData!$B$7:$C$5000,2)</f>
        <v>1409.15</v>
      </c>
      <c r="E807" s="17">
        <f>VLOOKUP('Beta-GARCH'!C807,MarketData!$E$7:$F$5000,2)</f>
        <v>121.80999799999999</v>
      </c>
      <c r="F807" s="17">
        <f t="shared" ca="1" si="175"/>
        <v>181.05951585547623</v>
      </c>
      <c r="G807" s="17">
        <f t="shared" si="176"/>
        <v>171.1535779444595</v>
      </c>
      <c r="H807" s="18">
        <f t="array" aca="1" ref="H807" ca="1">IF(ROW()-ROW($C$14)&gt;=$C$3,IF($C$8,_xlfn.COVARIANCE.P(OFFSET(E807,-$C$3+1,0):E807/OFFSET(E806,-$C$3+1,0):E806,OFFSET(D807,-$C$3+1,0):D807/OFFSET(D806,-$C$3+1,0):D806)/_xlfn.VAR.P(OFFSET(D807,-$C$3+1,0):D807/OFFSET(D806,-$C$3+1,0):D806),$C$9),"")</f>
        <v>0.37408524512093411</v>
      </c>
      <c r="I807" s="19">
        <f t="array" aca="1" ref="I807" ca="1">IF(ROW()-ROW($C$14)&gt;=$C$3,_xlfn.VAR.P(OFFSET(E807,-$C$3+1,0):E807/OFFSET(E806,-$C$3+1,0):E806),"")</f>
        <v>9.9913033675945933E-5</v>
      </c>
      <c r="J807" s="19">
        <f t="array" aca="1" ref="J807" ca="1">IF(ROW()-ROW($C$14)&gt;=$C$3,_xlfn.VAR.P(OFFSET(D807,-$C$3+1,0):D807/OFFSET(D806,-$C$3+1,0):D806),"")</f>
        <v>1.3587323319750946E-4</v>
      </c>
      <c r="K807" s="19">
        <f t="shared" ca="1" si="177"/>
        <v>0.50872413614141965</v>
      </c>
      <c r="L807" s="46">
        <f t="array" aca="1" ref="L807" ca="1">IF(ROW()-ROW($C$14)&lt;$C$3,"",IF(L806="",_xlfn.VAR.P(OFFSET(E807,-$C$3+1,0):E807/OFFSET(E806,-$C$3+1,0):E806),$C$4*L806+$C$5*(1-$C$4)*(E807/E806-1)^2+(1-$C$4)*(1-$C$5)*$C$6))</f>
        <v>4.0999999999999999E-4</v>
      </c>
      <c r="M807" s="30">
        <f t="array" aca="1" ref="M807" ca="1">IF(ROW()-ROW($C$14)&gt;=$C$3,_xlfn.VAR.P(OFFSET(D807,-$C$3+1,0):D807/OFFSET(D806,-$C$3+1,0):D806)*H807^2,"")</f>
        <v>1.901406908667535E-5</v>
      </c>
      <c r="N807" s="17">
        <f t="shared" ca="1" si="180"/>
        <v>3.9098593091332467E-4</v>
      </c>
      <c r="O807" s="18">
        <f t="shared" ca="1" si="181"/>
        <v>4.5999723717979203E-2</v>
      </c>
      <c r="P807" s="18">
        <f t="shared" ca="1" si="174"/>
        <v>4.2872206753463704E-3</v>
      </c>
      <c r="Q807" s="18">
        <f t="shared" ca="1" si="182"/>
        <v>1.890711191755151E-3</v>
      </c>
      <c r="R807" s="39"/>
      <c r="V807" s="29">
        <v>41968</v>
      </c>
      <c r="W807" s="19">
        <f t="shared" ca="1" si="178"/>
        <v>6.4063191875329828E-3</v>
      </c>
      <c r="X807" s="17">
        <f t="shared" si="179"/>
        <v>4.2872206753463704E-3</v>
      </c>
    </row>
    <row r="808" spans="3:24">
      <c r="C808" s="29">
        <v>41969</v>
      </c>
      <c r="D808" s="19">
        <f ca="1">VLOOKUP(C808,MarketData!$B$7:$C$5000,2)</f>
        <v>1406.4</v>
      </c>
      <c r="E808" s="17">
        <f>VLOOKUP('Beta-GARCH'!C808,MarketData!$E$7:$F$5000,2)</f>
        <v>121.699997</v>
      </c>
      <c r="F808" s="17">
        <f t="shared" ca="1" si="175"/>
        <v>180.70617258570186</v>
      </c>
      <c r="G808" s="17">
        <f t="shared" si="176"/>
        <v>170.99901702962006</v>
      </c>
      <c r="H808" s="18">
        <f t="array" aca="1" ref="H808" ca="1">IF(ROW()-ROW($C$14)&gt;=$C$3,IF($C$8,_xlfn.COVARIANCE.P(OFFSET(E808,-$C$3+1,0):E808/OFFSET(E807,-$C$3+1,0):E807,OFFSET(D808,-$C$3+1,0):D808/OFFSET(D807,-$C$3+1,0):D807)/_xlfn.VAR.P(OFFSET(D808,-$C$3+1,0):D808/OFFSET(D807,-$C$3+1,0):D807),$C$9),"")</f>
        <v>0.37588000337282096</v>
      </c>
      <c r="I808" s="19">
        <f t="array" aca="1" ref="I808" ca="1">IF(ROW()-ROW($C$14)&gt;=$C$3,_xlfn.VAR.P(OFFSET(E808,-$C$3+1,0):E808/OFFSET(E807,-$C$3+1,0):E807),"")</f>
        <v>9.9908924819368255E-5</v>
      </c>
      <c r="J808" s="19">
        <f t="array" aca="1" ref="J808" ca="1">IF(ROW()-ROW($C$14)&gt;=$C$3,_xlfn.VAR.P(OFFSET(D808,-$C$3+1,0):D808/OFFSET(D807,-$C$3+1,0):D807),"")</f>
        <v>1.3539720603566831E-4</v>
      </c>
      <c r="K808" s="19">
        <f t="shared" ca="1" si="177"/>
        <v>0.50939495498896059</v>
      </c>
      <c r="L808" s="46">
        <f t="array" aca="1" ref="L808" ca="1">IF(ROW()-ROW($C$14)&lt;$C$3,"",IF(L807="",_xlfn.VAR.P(OFFSET(E808,-$C$3+1,0):E808/OFFSET(E807,-$C$3+1,0):E807),$C$4*L807+$C$5*(1-$C$4)*(E808/E807-1)^2+(1-$C$4)*(1-$C$5)*$C$6))</f>
        <v>4.0999999999999999E-4</v>
      </c>
      <c r="M808" s="30">
        <f t="array" aca="1" ref="M808" ca="1">IF(ROW()-ROW($C$14)&gt;=$C$3,_xlfn.VAR.P(OFFSET(D808,-$C$3+1,0):D808/OFFSET(D807,-$C$3+1,0):D807)*H808^2,"")</f>
        <v>1.9129699449652392E-5</v>
      </c>
      <c r="N808" s="17">
        <f t="shared" ca="1" si="180"/>
        <v>3.9087030055034761E-4</v>
      </c>
      <c r="O808" s="18">
        <f t="shared" ca="1" si="181"/>
        <v>4.5992921225042477E-2</v>
      </c>
      <c r="P808" s="18">
        <f t="shared" ca="1" si="174"/>
        <v>-9.0305395128564836E-4</v>
      </c>
      <c r="Q808" s="18">
        <f t="shared" ca="1" si="182"/>
        <v>-1.6951244805658817E-4</v>
      </c>
      <c r="R808" s="39"/>
      <c r="V808" s="29">
        <v>41969</v>
      </c>
      <c r="W808" s="19">
        <f t="shared" ca="1" si="178"/>
        <v>-1.9515310648262618E-3</v>
      </c>
      <c r="X808" s="17">
        <f t="shared" si="179"/>
        <v>-9.0305395128564836E-4</v>
      </c>
    </row>
    <row r="809" spans="3:24">
      <c r="C809" s="29">
        <v>41970</v>
      </c>
      <c r="D809" s="19">
        <f ca="1">VLOOKUP(C809,MarketData!$B$7:$C$5000,2)</f>
        <v>1391.9</v>
      </c>
      <c r="E809" s="17">
        <f>VLOOKUP('Beta-GARCH'!C809,MarketData!$E$7:$F$5000,2)</f>
        <v>121.699997</v>
      </c>
      <c r="F809" s="17">
        <f t="shared" ca="1" si="175"/>
        <v>178.84308989052789</v>
      </c>
      <c r="G809" s="17">
        <f t="shared" si="176"/>
        <v>170.99901702962006</v>
      </c>
      <c r="H809" s="18">
        <f t="array" aca="1" ref="H809" ca="1">IF(ROW()-ROW($C$14)&gt;=$C$3,IF($C$8,_xlfn.COVARIANCE.P(OFFSET(E809,-$C$3+1,0):E809/OFFSET(E808,-$C$3+1,0):E808,OFFSET(D809,-$C$3+1,0):D809/OFFSET(D808,-$C$3+1,0):D808)/_xlfn.VAR.P(OFFSET(D809,-$C$3+1,0):D809/OFFSET(D808,-$C$3+1,0):D808),$C$9),"")</f>
        <v>0.37549491230638893</v>
      </c>
      <c r="I809" s="19">
        <f t="array" aca="1" ref="I809" ca="1">IF(ROW()-ROW($C$14)&gt;=$C$3,_xlfn.VAR.P(OFFSET(E809,-$C$3+1,0):E809/OFFSET(E808,-$C$3+1,0):E808),"")</f>
        <v>9.9843456777847899E-5</v>
      </c>
      <c r="J809" s="19">
        <f t="array" aca="1" ref="J809" ca="1">IF(ROW()-ROW($C$14)&gt;=$C$3,_xlfn.VAR.P(OFFSET(D809,-$C$3+1,0):D809/OFFSET(D808,-$C$3+1,0):D808),"")</f>
        <v>1.3482252313179062E-4</v>
      </c>
      <c r="K809" s="19">
        <f t="shared" ca="1" si="177"/>
        <v>0.50704546030431441</v>
      </c>
      <c r="L809" s="46">
        <f t="array" aca="1" ref="L809" ca="1">IF(ROW()-ROW($C$14)&lt;$C$3,"",IF(L808="",_xlfn.VAR.P(OFFSET(E809,-$C$3+1,0):E809/OFFSET(E808,-$C$3+1,0):E808),$C$4*L808+$C$5*(1-$C$4)*(E809/E808-1)^2+(1-$C$4)*(1-$C$5)*$C$6))</f>
        <v>4.0999999999999999E-4</v>
      </c>
      <c r="M809" s="30">
        <f t="array" aca="1" ref="M809" ca="1">IF(ROW()-ROW($C$14)&gt;=$C$3,_xlfn.VAR.P(OFFSET(D809,-$C$3+1,0):D809/OFFSET(D808,-$C$3+1,0):D808)*H809^2,"")</f>
        <v>1.9009494333000227E-5</v>
      </c>
      <c r="N809" s="17">
        <f t="shared" ca="1" si="180"/>
        <v>3.9099050566699978E-4</v>
      </c>
      <c r="O809" s="18">
        <f t="shared" ca="1" si="181"/>
        <v>4.599999282841636E-2</v>
      </c>
      <c r="P809" s="18">
        <f t="shared" ca="1" si="174"/>
        <v>0</v>
      </c>
      <c r="Q809" s="18">
        <f t="shared" ca="1" si="182"/>
        <v>3.8713568177208796E-3</v>
      </c>
      <c r="R809" s="39"/>
      <c r="V809" s="29">
        <v>41970</v>
      </c>
      <c r="W809" s="19">
        <f t="shared" ca="1" si="178"/>
        <v>-1.0310011376564288E-2</v>
      </c>
      <c r="X809" s="17">
        <f t="shared" si="179"/>
        <v>0</v>
      </c>
    </row>
    <row r="810" spans="3:24">
      <c r="C810" s="29">
        <v>41971</v>
      </c>
      <c r="D810" s="19">
        <f ca="1">VLOOKUP(C810,MarketData!$B$7:$C$5000,2)</f>
        <v>1410.34</v>
      </c>
      <c r="E810" s="17">
        <f>VLOOKUP('Beta-GARCH'!C810,MarketData!$E$7:$F$5000,2)</f>
        <v>123.129997</v>
      </c>
      <c r="F810" s="17">
        <f t="shared" ca="1" si="175"/>
        <v>181.21241712494222</v>
      </c>
      <c r="G810" s="17">
        <f t="shared" si="176"/>
        <v>173.00829065640869</v>
      </c>
      <c r="H810" s="18">
        <f t="array" aca="1" ref="H810" ca="1">IF(ROW()-ROW($C$14)&gt;=$C$3,IF($C$8,_xlfn.COVARIANCE.P(OFFSET(E810,-$C$3+1,0):E810/OFFSET(E809,-$C$3+1,0):E809,OFFSET(D810,-$C$3+1,0):D810/OFFSET(D809,-$C$3+1,0):D809)/_xlfn.VAR.P(OFFSET(D810,-$C$3+1,0):D810/OFFSET(D809,-$C$3+1,0):D809),$C$9),"")</f>
        <v>0.37827766593921663</v>
      </c>
      <c r="I810" s="19">
        <f t="array" aca="1" ref="I810" ca="1">IF(ROW()-ROW($C$14)&gt;=$C$3,_xlfn.VAR.P(OFFSET(E810,-$C$3+1,0):E810/OFFSET(E809,-$C$3+1,0):E809),"")</f>
        <v>1.0037876644109656E-4</v>
      </c>
      <c r="J810" s="19">
        <f t="array" aca="1" ref="J810" ca="1">IF(ROW()-ROW($C$14)&gt;=$C$3,_xlfn.VAR.P(OFFSET(D810,-$C$3+1,0):D810/OFFSET(D809,-$C$3+1,0):D809),"")</f>
        <v>1.3545244081699306E-4</v>
      </c>
      <c r="K810" s="19">
        <f t="shared" ca="1" si="177"/>
        <v>0.51045290726988002</v>
      </c>
      <c r="L810" s="46">
        <f t="array" aca="1" ref="L810" ca="1">IF(ROW()-ROW($C$14)&lt;$C$3,"",IF(L809="",_xlfn.VAR.P(OFFSET(E810,-$C$3+1,0):E810/OFFSET(E809,-$C$3+1,0):E809),$C$4*L809+$C$5*(1-$C$4)*(E810/E809-1)^2+(1-$C$4)*(1-$C$5)*$C$6))</f>
        <v>4.0999999999999999E-4</v>
      </c>
      <c r="M810" s="30">
        <f t="array" aca="1" ref="M810" ca="1">IF(ROW()-ROW($C$14)&gt;=$C$3,_xlfn.VAR.P(OFFSET(D810,-$C$3+1,0):D810/OFFSET(D809,-$C$3+1,0):D809)*H810^2,"")</f>
        <v>1.9382430556932323E-5</v>
      </c>
      <c r="N810" s="17">
        <f t="shared" ca="1" si="180"/>
        <v>3.9061756944306768E-4</v>
      </c>
      <c r="O810" s="18">
        <f t="shared" ca="1" si="181"/>
        <v>4.5978049640463432E-2</v>
      </c>
      <c r="P810" s="18">
        <f t="shared" ca="1" si="174"/>
        <v>1.1750205712823591E-2</v>
      </c>
      <c r="Q810" s="18">
        <f t="shared" ca="1" si="182"/>
        <v>6.7387536258065386E-3</v>
      </c>
      <c r="R810" s="39"/>
      <c r="V810" s="29">
        <v>41971</v>
      </c>
      <c r="W810" s="19">
        <f t="shared" ca="1" si="178"/>
        <v>1.3248078166534727E-2</v>
      </c>
      <c r="X810" s="17">
        <f t="shared" si="179"/>
        <v>1.1750205712823591E-2</v>
      </c>
    </row>
    <row r="811" spans="3:24">
      <c r="C811" s="29">
        <v>41974</v>
      </c>
      <c r="D811" s="19">
        <f ca="1">VLOOKUP(C811,MarketData!$B$7:$C$5000,2)</f>
        <v>1421.65</v>
      </c>
      <c r="E811" s="17">
        <f>VLOOKUP('Beta-GARCH'!C811,MarketData!$E$7:$F$5000,2)</f>
        <v>124.94000200000001</v>
      </c>
      <c r="F811" s="17">
        <f t="shared" ca="1" si="175"/>
        <v>182.66562162717796</v>
      </c>
      <c r="G811" s="17">
        <f t="shared" si="176"/>
        <v>175.5515041605035</v>
      </c>
      <c r="H811" s="18">
        <f t="array" aca="1" ref="H811" ca="1">IF(ROW()-ROW($C$14)&gt;=$C$3,IF($C$8,_xlfn.COVARIANCE.P(OFFSET(E811,-$C$3+1,0):E811/OFFSET(E810,-$C$3+1,0):E810,OFFSET(D811,-$C$3+1,0):D811/OFFSET(D810,-$C$3+1,0):D810)/_xlfn.VAR.P(OFFSET(D811,-$C$3+1,0):D811/OFFSET(D810,-$C$3+1,0):D810),$C$9),"")</f>
        <v>0.37965154811311252</v>
      </c>
      <c r="I811" s="19">
        <f t="array" aca="1" ref="I811" ca="1">IF(ROW()-ROW($C$14)&gt;=$C$3,_xlfn.VAR.P(OFFSET(E811,-$C$3+1,0):E811/OFFSET(E810,-$C$3+1,0):E810),"")</f>
        <v>1.0076065272203147E-4</v>
      </c>
      <c r="J811" s="19">
        <f t="array" aca="1" ref="J811" ca="1">IF(ROW()-ROW($C$14)&gt;=$C$3,_xlfn.VAR.P(OFFSET(D811,-$C$3+1,0):D811/OFFSET(D810,-$C$3+1,0):D810),"")</f>
        <v>1.3559174145535971E-4</v>
      </c>
      <c r="K811" s="19">
        <f t="shared" ca="1" si="177"/>
        <v>0.51089004650348557</v>
      </c>
      <c r="L811" s="46">
        <f t="array" aca="1" ref="L811" ca="1">IF(ROW()-ROW($C$14)&lt;$C$3,"",IF(L810="",_xlfn.VAR.P(OFFSET(E811,-$C$3+1,0):E811/OFFSET(E810,-$C$3+1,0):E810),$C$4*L810+$C$5*(1-$C$4)*(E811/E810-1)^2+(1-$C$4)*(1-$C$5)*$C$6))</f>
        <v>4.0999999999999999E-4</v>
      </c>
      <c r="M811" s="30">
        <f t="array" aca="1" ref="M811" ca="1">IF(ROW()-ROW($C$14)&gt;=$C$3,_xlfn.VAR.P(OFFSET(D811,-$C$3+1,0):D811/OFFSET(D810,-$C$3+1,0):D810)*H811^2,"")</f>
        <v>1.9543556058930366E-5</v>
      </c>
      <c r="N811" s="17">
        <f t="shared" ca="1" si="180"/>
        <v>3.9045644394106963E-4</v>
      </c>
      <c r="O811" s="18">
        <f t="shared" ca="1" si="181"/>
        <v>4.5968565939497781E-2</v>
      </c>
      <c r="P811" s="18">
        <f t="shared" ca="1" si="174"/>
        <v>1.469995162917126E-2</v>
      </c>
      <c r="Q811" s="18">
        <f t="shared" ca="1" si="182"/>
        <v>1.1655395699991494E-2</v>
      </c>
      <c r="R811" s="39"/>
      <c r="V811" s="29">
        <v>41974</v>
      </c>
      <c r="W811" s="19">
        <f t="shared" ca="1" si="178"/>
        <v>8.0193428534964806E-3</v>
      </c>
      <c r="X811" s="17">
        <f t="shared" si="179"/>
        <v>1.469995162917126E-2</v>
      </c>
    </row>
    <row r="812" spans="3:24">
      <c r="C812" s="29">
        <v>41975</v>
      </c>
      <c r="D812" s="19">
        <f ca="1">VLOOKUP(C812,MarketData!$B$7:$C$5000,2)</f>
        <v>1427.85</v>
      </c>
      <c r="E812" s="17">
        <f>VLOOKUP('Beta-GARCH'!C812,MarketData!$E$7:$F$5000,2)</f>
        <v>126.57</v>
      </c>
      <c r="F812" s="17">
        <f t="shared" ca="1" si="175"/>
        <v>183.46225008994196</v>
      </c>
      <c r="G812" s="17">
        <f t="shared" si="176"/>
        <v>177.84179226757917</v>
      </c>
      <c r="H812" s="18">
        <f t="array" aca="1" ref="H812" ca="1">IF(ROW()-ROW($C$14)&gt;=$C$3,IF($C$8,_xlfn.COVARIANCE.P(OFFSET(E812,-$C$3+1,0):E812/OFFSET(E811,-$C$3+1,0):E811,OFFSET(D812,-$C$3+1,0):D812/OFFSET(D811,-$C$3+1,0):D811)/_xlfn.VAR.P(OFFSET(D812,-$C$3+1,0):D812/OFFSET(D811,-$C$3+1,0):D811),$C$9),"")</f>
        <v>0.38089096146620166</v>
      </c>
      <c r="I812" s="19">
        <f t="array" aca="1" ref="I812" ca="1">IF(ROW()-ROW($C$14)&gt;=$C$3,_xlfn.VAR.P(OFFSET(E812,-$C$3+1,0):E812/OFFSET(E811,-$C$3+1,0):E811),"")</f>
        <v>1.0142268483678807E-4</v>
      </c>
      <c r="J812" s="19">
        <f t="array" aca="1" ref="J812" ca="1">IF(ROW()-ROW($C$14)&gt;=$C$3,_xlfn.VAR.P(OFFSET(D812,-$C$3+1,0):D812/OFFSET(D811,-$C$3+1,0):D811),"")</f>
        <v>1.3560075946318802E-4</v>
      </c>
      <c r="K812" s="19">
        <f t="shared" ca="1" si="177"/>
        <v>0.50924606985701337</v>
      </c>
      <c r="L812" s="46">
        <f t="array" aca="1" ref="L812" ca="1">IF(ROW()-ROW($C$14)&lt;$C$3,"",IF(L811="",_xlfn.VAR.P(OFFSET(E812,-$C$3+1,0):E812/OFFSET(E811,-$C$3+1,0):E811),$C$4*L811+$C$5*(1-$C$4)*(E812/E811-1)^2+(1-$C$4)*(1-$C$5)*$C$6))</f>
        <v>4.0999999999999999E-4</v>
      </c>
      <c r="M812" s="30">
        <f t="array" aca="1" ref="M812" ca="1">IF(ROW()-ROW($C$14)&gt;=$C$3,_xlfn.VAR.P(OFFSET(D812,-$C$3+1,0):D812/OFFSET(D811,-$C$3+1,0):D811)*H812^2,"")</f>
        <v>1.9672676747156477E-5</v>
      </c>
      <c r="N812" s="17">
        <f t="shared" ca="1" si="180"/>
        <v>3.9032732325284354E-4</v>
      </c>
      <c r="O812" s="18">
        <f t="shared" ca="1" si="181"/>
        <v>4.5960964600412935E-2</v>
      </c>
      <c r="P812" s="18">
        <f t="shared" ca="1" si="174"/>
        <v>1.3046245989334793E-2</v>
      </c>
      <c r="Q812" s="18">
        <f t="shared" ca="1" si="182"/>
        <v>1.1385131115005401E-2</v>
      </c>
      <c r="R812" s="39"/>
      <c r="V812" s="29">
        <v>41975</v>
      </c>
      <c r="W812" s="19">
        <f t="shared" ca="1" si="178"/>
        <v>4.3611296732668503E-3</v>
      </c>
      <c r="X812" s="17">
        <f t="shared" si="179"/>
        <v>1.3046245989334793E-2</v>
      </c>
    </row>
    <row r="813" spans="3:24">
      <c r="C813" s="29">
        <v>41976</v>
      </c>
      <c r="D813" s="19">
        <f ca="1">VLOOKUP(C813,MarketData!$B$7:$C$5000,2)</f>
        <v>1429.75</v>
      </c>
      <c r="E813" s="17">
        <f>VLOOKUP('Beta-GARCH'!C813,MarketData!$E$7:$F$5000,2)</f>
        <v>127.709999</v>
      </c>
      <c r="F813" s="17">
        <f t="shared" ca="1" si="175"/>
        <v>183.70637816724062</v>
      </c>
      <c r="G813" s="17">
        <f t="shared" si="176"/>
        <v>179.44358941811441</v>
      </c>
      <c r="H813" s="18">
        <f t="array" aca="1" ref="H813" ca="1">IF(ROW()-ROW($C$14)&gt;=$C$3,IF($C$8,_xlfn.COVARIANCE.P(OFFSET(E813,-$C$3+1,0):E813/OFFSET(E812,-$C$3+1,0):E812,OFFSET(D813,-$C$3+1,0):D813/OFFSET(D812,-$C$3+1,0):D812)/_xlfn.VAR.P(OFFSET(D813,-$C$3+1,0):D813/OFFSET(D812,-$C$3+1,0):D812),$C$9),"")</f>
        <v>0.38317616875321892</v>
      </c>
      <c r="I813" s="19">
        <f t="array" aca="1" ref="I813" ca="1">IF(ROW()-ROW($C$14)&gt;=$C$3,_xlfn.VAR.P(OFFSET(E813,-$C$3+1,0):E813/OFFSET(E812,-$C$3+1,0):E812),"")</f>
        <v>1.0168715387562873E-4</v>
      </c>
      <c r="J813" s="19">
        <f t="array" aca="1" ref="J813" ca="1">IF(ROW()-ROW($C$14)&gt;=$C$3,_xlfn.VAR.P(OFFSET(D813,-$C$3+1,0):D813/OFFSET(D812,-$C$3+1,0):D812),"")</f>
        <v>1.3522068716168096E-4</v>
      </c>
      <c r="K813" s="19">
        <f t="shared" ca="1" si="177"/>
        <v>0.50953677891469185</v>
      </c>
      <c r="L813" s="46">
        <f t="array" aca="1" ref="L813" ca="1">IF(ROW()-ROW($C$14)&lt;$C$3,"",IF(L812="",_xlfn.VAR.P(OFFSET(E813,-$C$3+1,0):E813/OFFSET(E812,-$C$3+1,0):E812),$C$4*L812+$C$5*(1-$C$4)*(E813/E812-1)^2+(1-$C$4)*(1-$C$5)*$C$6))</f>
        <v>4.0999999999999999E-4</v>
      </c>
      <c r="M813" s="30">
        <f t="array" aca="1" ref="M813" ca="1">IF(ROW()-ROW($C$14)&gt;=$C$3,_xlfn.VAR.P(OFFSET(D813,-$C$3+1,0):D813/OFFSET(D812,-$C$3+1,0):D812)*H813^2,"")</f>
        <v>1.9853638967149812E-5</v>
      </c>
      <c r="N813" s="17">
        <f t="shared" ca="1" si="180"/>
        <v>3.9014636103285017E-4</v>
      </c>
      <c r="O813" s="18">
        <f t="shared" ca="1" si="181"/>
        <v>4.5950309232580769E-2</v>
      </c>
      <c r="P813" s="18">
        <f t="shared" ca="1" si="174"/>
        <v>9.0068657659794216E-3</v>
      </c>
      <c r="Q813" s="18">
        <f t="shared" ca="1" si="182"/>
        <v>8.496983971231279E-3</v>
      </c>
      <c r="R813" s="39"/>
      <c r="V813" s="29">
        <v>41976</v>
      </c>
      <c r="W813" s="19">
        <f t="shared" ca="1" si="178"/>
        <v>1.3306719893546592E-3</v>
      </c>
      <c r="X813" s="17">
        <f t="shared" si="179"/>
        <v>9.0068657659794216E-3</v>
      </c>
    </row>
    <row r="814" spans="3:24">
      <c r="C814" s="29">
        <v>41977</v>
      </c>
      <c r="D814" s="19">
        <f ca="1">VLOOKUP(C814,MarketData!$B$7:$C$5000,2)</f>
        <v>1440.6</v>
      </c>
      <c r="E814" s="17">
        <f>VLOOKUP('Beta-GARCH'!C814,MarketData!$E$7:$F$5000,2)</f>
        <v>128.60000600000001</v>
      </c>
      <c r="F814" s="17">
        <f t="shared" ca="1" si="175"/>
        <v>185.10047797707767</v>
      </c>
      <c r="G814" s="17">
        <f t="shared" si="176"/>
        <v>180.69412619626638</v>
      </c>
      <c r="H814" s="18">
        <f t="array" aca="1" ref="H814" ca="1">IF(ROW()-ROW($C$14)&gt;=$C$3,IF($C$8,_xlfn.COVARIANCE.P(OFFSET(E814,-$C$3+1,0):E814/OFFSET(E813,-$C$3+1,0):E813,OFFSET(D814,-$C$3+1,0):D814/OFFSET(D813,-$C$3+1,0):D813)/_xlfn.VAR.P(OFFSET(D814,-$C$3+1,0):D814/OFFSET(D813,-$C$3+1,0):D813),$C$9),"")</f>
        <v>0.38385535707237961</v>
      </c>
      <c r="I814" s="19">
        <f t="array" aca="1" ref="I814" ca="1">IF(ROW()-ROW($C$14)&gt;=$C$3,_xlfn.VAR.P(OFFSET(E814,-$C$3+1,0):E814/OFFSET(E813,-$C$3+1,0):E813),"")</f>
        <v>1.0175531877154164E-4</v>
      </c>
      <c r="J814" s="19">
        <f t="array" aca="1" ref="J814" ca="1">IF(ROW()-ROW($C$14)&gt;=$C$3,_xlfn.VAR.P(OFFSET(D814,-$C$3+1,0):D814/OFFSET(D813,-$C$3+1,0):D813),"")</f>
        <v>1.3540755616566746E-4</v>
      </c>
      <c r="K814" s="19">
        <f t="shared" ca="1" si="177"/>
        <v>0.51080293836008495</v>
      </c>
      <c r="L814" s="46">
        <f t="array" aca="1" ref="L814" ca="1">IF(ROW()-ROW($C$14)&lt;$C$3,"",IF(L813="",_xlfn.VAR.P(OFFSET(E814,-$C$3+1,0):E814/OFFSET(E813,-$C$3+1,0):E813),$C$4*L813+$C$5*(1-$C$4)*(E814/E813-1)^2+(1-$C$4)*(1-$C$5)*$C$6))</f>
        <v>4.0999999999999999E-4</v>
      </c>
      <c r="M814" s="30">
        <f t="array" aca="1" ref="M814" ca="1">IF(ROW()-ROW($C$14)&gt;=$C$3,_xlfn.VAR.P(OFFSET(D814,-$C$3+1,0):D814/OFFSET(D813,-$C$3+1,0):D813)*H814^2,"")</f>
        <v>1.995161758247869E-5</v>
      </c>
      <c r="N814" s="17">
        <f t="shared" ca="1" si="180"/>
        <v>3.900483824175213E-4</v>
      </c>
      <c r="O814" s="18">
        <f t="shared" ca="1" si="181"/>
        <v>4.5944539051416509E-2</v>
      </c>
      <c r="P814" s="18">
        <f t="shared" ca="1" si="174"/>
        <v>6.9689688119096704E-3</v>
      </c>
      <c r="Q814" s="18">
        <f t="shared" ca="1" si="182"/>
        <v>4.0559905819846954E-3</v>
      </c>
      <c r="R814" s="39"/>
      <c r="V814" s="29">
        <v>41977</v>
      </c>
      <c r="W814" s="19">
        <f t="shared" ca="1" si="178"/>
        <v>7.5887392900855222E-3</v>
      </c>
      <c r="X814" s="17">
        <f t="shared" si="179"/>
        <v>6.9689688119096704E-3</v>
      </c>
    </row>
    <row r="815" spans="3:24">
      <c r="C815" s="29">
        <v>41978</v>
      </c>
      <c r="D815" s="19">
        <f ca="1">VLOOKUP(C815,MarketData!$B$7:$C$5000,2)</f>
        <v>1445.67</v>
      </c>
      <c r="E815" s="17">
        <f>VLOOKUP('Beta-GARCH'!C815,MarketData!$E$7:$F$5000,2)</f>
        <v>129.029999</v>
      </c>
      <c r="F815" s="17">
        <f t="shared" ca="1" si="175"/>
        <v>185.75191447807993</v>
      </c>
      <c r="G815" s="17">
        <f t="shared" si="176"/>
        <v>181.2983035351501</v>
      </c>
      <c r="H815" s="18">
        <f t="array" aca="1" ref="H815" ca="1">IF(ROW()-ROW($C$14)&gt;=$C$3,IF($C$8,_xlfn.COVARIANCE.P(OFFSET(E815,-$C$3+1,0):E815/OFFSET(E814,-$C$3+1,0):E814,OFFSET(D815,-$C$3+1,0):D815/OFFSET(D814,-$C$3+1,0):D814)/_xlfn.VAR.P(OFFSET(D815,-$C$3+1,0):D815/OFFSET(D814,-$C$3+1,0):D814),$C$9),"")</f>
        <v>0.38618373532166789</v>
      </c>
      <c r="I815" s="19">
        <f t="array" aca="1" ref="I815" ca="1">IF(ROW()-ROW($C$14)&gt;=$C$3,_xlfn.VAR.P(OFFSET(E815,-$C$3+1,0):E815/OFFSET(E814,-$C$3+1,0):E814),"")</f>
        <v>1.0166435059550855E-4</v>
      </c>
      <c r="J815" s="19">
        <f t="array" aca="1" ref="J815" ca="1">IF(ROW()-ROW($C$14)&gt;=$C$3,_xlfn.VAR.P(OFFSET(D815,-$C$3+1,0):D815/OFFSET(D814,-$C$3+1,0):D814),"")</f>
        <v>1.351728624096431E-4</v>
      </c>
      <c r="K815" s="19">
        <f t="shared" ca="1" si="177"/>
        <v>0.51346967362406049</v>
      </c>
      <c r="L815" s="46">
        <f t="array" aca="1" ref="L815" ca="1">IF(ROW()-ROW($C$14)&lt;$C$3,"",IF(L814="",_xlfn.VAR.P(OFFSET(E815,-$C$3+1,0):E815/OFFSET(E814,-$C$3+1,0):E814),$C$4*L814+$C$5*(1-$C$4)*(E815/E814-1)^2+(1-$C$4)*(1-$C$5)*$C$6))</f>
        <v>4.0999999999999999E-4</v>
      </c>
      <c r="M815" s="30">
        <f t="array" aca="1" ref="M815" ca="1">IF(ROW()-ROW($C$14)&gt;=$C$3,_xlfn.VAR.P(OFFSET(D815,-$C$3+1,0):D815/OFFSET(D814,-$C$3+1,0):D814)*H815^2,"")</f>
        <v>2.0159393785505551E-5</v>
      </c>
      <c r="N815" s="17">
        <f t="shared" ca="1" si="180"/>
        <v>3.8984060621449442E-4</v>
      </c>
      <c r="O815" s="18">
        <f t="shared" ca="1" si="181"/>
        <v>4.5932300244719615E-2</v>
      </c>
      <c r="P815" s="18">
        <f t="shared" ca="1" si="174"/>
        <v>3.3436468113383633E-3</v>
      </c>
      <c r="Q815" s="18">
        <f t="shared" ca="1" si="182"/>
        <v>1.9845245441712303E-3</v>
      </c>
      <c r="R815" s="39"/>
      <c r="V815" s="29">
        <v>41978</v>
      </c>
      <c r="W815" s="19">
        <f t="shared" ca="1" si="178"/>
        <v>3.5193669304458552E-3</v>
      </c>
      <c r="X815" s="17">
        <f t="shared" si="179"/>
        <v>3.3436468113383633E-3</v>
      </c>
    </row>
    <row r="816" spans="3:24">
      <c r="C816" s="29">
        <v>41981</v>
      </c>
      <c r="D816" s="19">
        <f ca="1">VLOOKUP(C816,MarketData!$B$7:$C$5000,2)</f>
        <v>1447.58</v>
      </c>
      <c r="E816" s="17">
        <f>VLOOKUP('Beta-GARCH'!C816,MarketData!$E$7:$F$5000,2)</f>
        <v>128.41999799999999</v>
      </c>
      <c r="F816" s="17">
        <f t="shared" ca="1" si="175"/>
        <v>185.99732743999593</v>
      </c>
      <c r="G816" s="17">
        <f t="shared" si="176"/>
        <v>180.44119939416078</v>
      </c>
      <c r="H816" s="18">
        <f t="array" aca="1" ref="H816" ca="1">IF(ROW()-ROW($C$14)&gt;=$C$3,IF($C$8,_xlfn.COVARIANCE.P(OFFSET(E816,-$C$3+1,0):E816/OFFSET(E815,-$C$3+1,0):E815,OFFSET(D816,-$C$3+1,0):D816/OFFSET(D815,-$C$3+1,0):D815)/_xlfn.VAR.P(OFFSET(D816,-$C$3+1,0):D816/OFFSET(D815,-$C$3+1,0):D815),$C$9),"")</f>
        <v>0.38552244446498868</v>
      </c>
      <c r="I816" s="19">
        <f t="array" aca="1" ref="I816" ca="1">IF(ROW()-ROW($C$14)&gt;=$C$3,_xlfn.VAR.P(OFFSET(E816,-$C$3+1,0):E816/OFFSET(E815,-$C$3+1,0):E815),"")</f>
        <v>1.0163935756429727E-4</v>
      </c>
      <c r="J816" s="19">
        <f t="array" aca="1" ref="J816" ca="1">IF(ROW()-ROW($C$14)&gt;=$C$3,_xlfn.VAR.P(OFFSET(D816,-$C$3+1,0):D816/OFFSET(D815,-$C$3+1,0):D815),"")</f>
        <v>1.3503853642824048E-4</v>
      </c>
      <c r="K816" s="19">
        <f t="shared" ca="1" si="177"/>
        <v>0.51220696301485558</v>
      </c>
      <c r="L816" s="46">
        <f t="array" aca="1" ref="L816" ca="1">IF(ROW()-ROW($C$14)&lt;$C$3,"",IF(L815="",_xlfn.VAR.P(OFFSET(E816,-$C$3+1,0):E816/OFFSET(E815,-$C$3+1,0):E815),$C$4*L815+$C$5*(1-$C$4)*(E816/E815-1)^2+(1-$C$4)*(1-$C$5)*$C$6))</f>
        <v>4.0999999999999999E-4</v>
      </c>
      <c r="M816" s="30">
        <f t="array" aca="1" ref="M816" ca="1">IF(ROW()-ROW($C$14)&gt;=$C$3,_xlfn.VAR.P(OFFSET(D816,-$C$3+1,0):D816/OFFSET(D815,-$C$3+1,0):D815)*H816^2,"")</f>
        <v>2.0070447525260132E-5</v>
      </c>
      <c r="N816" s="17">
        <f t="shared" ca="1" si="180"/>
        <v>3.8992955247473985E-4</v>
      </c>
      <c r="O816" s="18">
        <f t="shared" ca="1" si="181"/>
        <v>4.5937539916081217E-2</v>
      </c>
      <c r="P816" s="18">
        <f t="shared" ca="1" si="174"/>
        <v>-4.7275905194730239E-3</v>
      </c>
      <c r="Q816" s="18">
        <f t="shared" ca="1" si="182"/>
        <v>-5.236937651894708E-3</v>
      </c>
      <c r="R816" s="39"/>
      <c r="V816" s="29">
        <v>41981</v>
      </c>
      <c r="W816" s="19">
        <f t="shared" ca="1" si="178"/>
        <v>1.3211867161937452E-3</v>
      </c>
      <c r="X816" s="17">
        <f t="shared" si="179"/>
        <v>-4.7275905194730239E-3</v>
      </c>
    </row>
    <row r="817" spans="3:24">
      <c r="C817" s="29">
        <v>41982</v>
      </c>
      <c r="D817" s="19">
        <f ca="1">VLOOKUP(C817,MarketData!$B$7:$C$5000,2)</f>
        <v>1436.09</v>
      </c>
      <c r="E817" s="17">
        <f>VLOOKUP('Beta-GARCH'!C817,MarketData!$E$7:$F$5000,2)</f>
        <v>128.36000100000001</v>
      </c>
      <c r="F817" s="17">
        <f t="shared" ca="1" si="175"/>
        <v>184.52099501464772</v>
      </c>
      <c r="G817" s="17">
        <f t="shared" si="176"/>
        <v>180.35689842228217</v>
      </c>
      <c r="H817" s="18">
        <f t="array" aca="1" ref="H817" ca="1">IF(ROW()-ROW($C$14)&gt;=$C$3,IF($C$8,_xlfn.COVARIANCE.P(OFFSET(E817,-$C$3+1,0):E817/OFFSET(E816,-$C$3+1,0):E816,OFFSET(D817,-$C$3+1,0):D817/OFFSET(D816,-$C$3+1,0):D816)/_xlfn.VAR.P(OFFSET(D817,-$C$3+1,0):D817/OFFSET(D816,-$C$3+1,0):D816),$C$9),"")</f>
        <v>0.38550357258948442</v>
      </c>
      <c r="I817" s="19">
        <f t="array" aca="1" ref="I817" ca="1">IF(ROW()-ROW($C$14)&gt;=$C$3,_xlfn.VAR.P(OFFSET(E817,-$C$3+1,0):E817/OFFSET(E816,-$C$3+1,0):E816),"")</f>
        <v>1.0162361499353883E-4</v>
      </c>
      <c r="J817" s="19">
        <f t="array" aca="1" ref="J817" ca="1">IF(ROW()-ROW($C$14)&gt;=$C$3,_xlfn.VAR.P(OFFSET(D817,-$C$3+1,0):D817/OFFSET(D816,-$C$3+1,0):D816),"")</f>
        <v>1.3521545709520562E-4</v>
      </c>
      <c r="K817" s="19">
        <f t="shared" ca="1" si="177"/>
        <v>0.51293237091433974</v>
      </c>
      <c r="L817" s="46">
        <f t="array" aca="1" ref="L817" ca="1">IF(ROW()-ROW($C$14)&lt;$C$3,"",IF(L816="",_xlfn.VAR.P(OFFSET(E817,-$C$3+1,0):E817/OFFSET(E816,-$C$3+1,0):E816),$C$4*L816+$C$5*(1-$C$4)*(E817/E816-1)^2+(1-$C$4)*(1-$C$5)*$C$6))</f>
        <v>4.0999999999999999E-4</v>
      </c>
      <c r="M817" s="30">
        <f t="array" aca="1" ref="M817" ca="1">IF(ROW()-ROW($C$14)&gt;=$C$3,_xlfn.VAR.P(OFFSET(D817,-$C$3+1,0):D817/OFFSET(D816,-$C$3+1,0):D816)*H817^2,"")</f>
        <v>2.0094775330954425E-5</v>
      </c>
      <c r="N817" s="17">
        <f t="shared" ca="1" si="180"/>
        <v>3.8990522466904559E-4</v>
      </c>
      <c r="O817" s="18">
        <f t="shared" ca="1" si="181"/>
        <v>4.5936106866226692E-2</v>
      </c>
      <c r="P817" s="18">
        <f t="shared" ca="1" si="174"/>
        <v>-4.6719359082980638E-4</v>
      </c>
      <c r="Q817" s="18">
        <f t="shared" ca="1" si="182"/>
        <v>2.5926967427290682E-3</v>
      </c>
      <c r="R817" s="39"/>
      <c r="V817" s="29">
        <v>41982</v>
      </c>
      <c r="W817" s="19">
        <f t="shared" ca="1" si="178"/>
        <v>-7.9373851531521211E-3</v>
      </c>
      <c r="X817" s="17">
        <f t="shared" si="179"/>
        <v>-4.6719359082980638E-4</v>
      </c>
    </row>
    <row r="818" spans="3:24">
      <c r="C818" s="29">
        <v>41983</v>
      </c>
      <c r="D818" s="19">
        <f ca="1">VLOOKUP(C818,MarketData!$B$7:$C$5000,2)</f>
        <v>1406.83</v>
      </c>
      <c r="E818" s="17">
        <f>VLOOKUP('Beta-GARCH'!C818,MarketData!$E$7:$F$5000,2)</f>
        <v>125.489998</v>
      </c>
      <c r="F818" s="17">
        <f t="shared" ca="1" si="175"/>
        <v>180.76142262424838</v>
      </c>
      <c r="G818" s="17">
        <f t="shared" si="176"/>
        <v>176.32429608892252</v>
      </c>
      <c r="H818" s="18">
        <f t="array" aca="1" ref="H818" ca="1">IF(ROW()-ROW($C$14)&gt;=$C$3,IF($C$8,_xlfn.COVARIANCE.P(OFFSET(E818,-$C$3+1,0):E818/OFFSET(E817,-$C$3+1,0):E817,OFFSET(D818,-$C$3+1,0):D818/OFFSET(D817,-$C$3+1,0):D817)/_xlfn.VAR.P(OFFSET(D818,-$C$3+1,0):D818/OFFSET(D817,-$C$3+1,0):D817),$C$9),"")</f>
        <v>0.39556249820646572</v>
      </c>
      <c r="I818" s="19">
        <f t="array" aca="1" ref="I818" ca="1">IF(ROW()-ROW($C$14)&gt;=$C$3,_xlfn.VAR.P(OFFSET(E818,-$C$3+1,0):E818/OFFSET(E817,-$C$3+1,0):E817),"")</f>
        <v>1.0362606565799216E-4</v>
      </c>
      <c r="J818" s="19">
        <f t="array" aca="1" ref="J818" ca="1">IF(ROW()-ROW($C$14)&gt;=$C$3,_xlfn.VAR.P(OFFSET(D818,-$C$3+1,0):D818/OFFSET(D817,-$C$3+1,0):D817),"")</f>
        <v>1.3650715302548856E-4</v>
      </c>
      <c r="K818" s="19">
        <f t="shared" ca="1" si="177"/>
        <v>0.52107652771482049</v>
      </c>
      <c r="L818" s="46">
        <f t="array" aca="1" ref="L818" ca="1">IF(ROW()-ROW($C$14)&lt;$C$3,"",IF(L817="",_xlfn.VAR.P(OFFSET(E818,-$C$3+1,0):E818/OFFSET(E817,-$C$3+1,0):E817),$C$4*L817+$C$5*(1-$C$4)*(E818/E817-1)^2+(1-$C$4)*(1-$C$5)*$C$6))</f>
        <v>4.0999999999999999E-4</v>
      </c>
      <c r="M818" s="30">
        <f t="array" aca="1" ref="M818" ca="1">IF(ROW()-ROW($C$14)&gt;=$C$3,_xlfn.VAR.P(OFFSET(D818,-$C$3+1,0):D818/OFFSET(D817,-$C$3+1,0):D817)*H818^2,"")</f>
        <v>2.1359231914952605E-5</v>
      </c>
      <c r="N818" s="17">
        <f t="shared" ca="1" si="180"/>
        <v>3.8864076808504738E-4</v>
      </c>
      <c r="O818" s="18">
        <f t="shared" ca="1" si="181"/>
        <v>4.5861561339319325E-2</v>
      </c>
      <c r="P818" s="18">
        <f t="shared" ca="1" si="174"/>
        <v>-2.2359013537246786E-2</v>
      </c>
      <c r="Q818" s="18">
        <f t="shared" ca="1" si="182"/>
        <v>-1.4299519565753913E-2</v>
      </c>
      <c r="R818" s="39"/>
      <c r="V818" s="29">
        <v>41983</v>
      </c>
      <c r="W818" s="19">
        <f t="shared" ca="1" si="178"/>
        <v>-2.0374767598131061E-2</v>
      </c>
      <c r="X818" s="17">
        <f t="shared" si="179"/>
        <v>-2.2359013537246786E-2</v>
      </c>
    </row>
    <row r="819" spans="3:24">
      <c r="C819" s="29">
        <v>41984</v>
      </c>
      <c r="D819" s="19">
        <f ca="1">VLOOKUP(C819,MarketData!$B$7:$C$5000,2)</f>
        <v>1397.04</v>
      </c>
      <c r="E819" s="17">
        <f>VLOOKUP('Beta-GARCH'!C819,MarketData!$E$7:$F$5000,2)</f>
        <v>126.089996</v>
      </c>
      <c r="F819" s="17">
        <f t="shared" ca="1" si="175"/>
        <v>179.50352058385161</v>
      </c>
      <c r="G819" s="17">
        <f t="shared" si="176"/>
        <v>177.16734515012948</v>
      </c>
      <c r="H819" s="18">
        <f t="array" aca="1" ref="H819" ca="1">IF(ROW()-ROW($C$14)&gt;=$C$3,IF($C$8,_xlfn.COVARIANCE.P(OFFSET(E819,-$C$3+1,0):E819/OFFSET(E818,-$C$3+1,0):E818,OFFSET(D819,-$C$3+1,0):D819/OFFSET(D818,-$C$3+1,0):D818)/_xlfn.VAR.P(OFFSET(D819,-$C$3+1,0):D819/OFFSET(D818,-$C$3+1,0):D818),$C$9),"")</f>
        <v>0.39387822868565775</v>
      </c>
      <c r="I819" s="19">
        <f t="array" aca="1" ref="I819" ca="1">IF(ROW()-ROW($C$14)&gt;=$C$3,_xlfn.VAR.P(OFFSET(E819,-$C$3+1,0):E819/OFFSET(E818,-$C$3+1,0):E818),"")</f>
        <v>1.0370681110547163E-4</v>
      </c>
      <c r="J819" s="19">
        <f t="array" aca="1" ref="J819" ca="1">IF(ROW()-ROW($C$14)&gt;=$C$3,_xlfn.VAR.P(OFFSET(D819,-$C$3+1,0):D819/OFFSET(D818,-$C$3+1,0):D818),"")</f>
        <v>1.3670500952281162E-4</v>
      </c>
      <c r="K819" s="19">
        <f t="shared" ca="1" si="177"/>
        <v>0.51920530994381442</v>
      </c>
      <c r="L819" s="46">
        <f t="array" aca="1" ref="L819" ca="1">IF(ROW()-ROW($C$14)&lt;$C$3,"",IF(L818="",_xlfn.VAR.P(OFFSET(E819,-$C$3+1,0):E819/OFFSET(E818,-$C$3+1,0):E818),$C$4*L818+$C$5*(1-$C$4)*(E819/E818-1)^2+(1-$C$4)*(1-$C$5)*$C$6))</f>
        <v>4.0999999999999999E-4</v>
      </c>
      <c r="M819" s="30">
        <f t="array" aca="1" ref="M819" ca="1">IF(ROW()-ROW($C$14)&gt;=$C$3,_xlfn.VAR.P(OFFSET(D819,-$C$3+1,0):D819/OFFSET(D818,-$C$3+1,0):D818)*H819^2,"")</f>
        <v>2.120842324741448E-5</v>
      </c>
      <c r="N819" s="17">
        <f t="shared" ca="1" si="180"/>
        <v>3.8879157675258551E-4</v>
      </c>
      <c r="O819" s="18">
        <f t="shared" ca="1" si="181"/>
        <v>4.5870458566142032E-2</v>
      </c>
      <c r="P819" s="18">
        <f t="shared" ca="1" si="174"/>
        <v>4.7812416093910848E-3</v>
      </c>
      <c r="Q819" s="18">
        <f t="shared" ca="1" si="182"/>
        <v>7.522203814371472E-3</v>
      </c>
      <c r="R819" s="39"/>
      <c r="V819" s="29">
        <v>41984</v>
      </c>
      <c r="W819" s="19">
        <f t="shared" ca="1" si="178"/>
        <v>-6.9589076149925155E-3</v>
      </c>
      <c r="X819" s="17">
        <f t="shared" si="179"/>
        <v>4.7812416093910848E-3</v>
      </c>
    </row>
    <row r="820" spans="3:24">
      <c r="C820" s="29">
        <v>41985</v>
      </c>
      <c r="D820" s="19">
        <f ca="1">VLOOKUP(C820,MarketData!$B$7:$C$5000,2)</f>
        <v>1399.65</v>
      </c>
      <c r="E820" s="17">
        <f>VLOOKUP('Beta-GARCH'!C820,MarketData!$E$7:$F$5000,2)</f>
        <v>124.540001</v>
      </c>
      <c r="F820" s="17">
        <f t="shared" ca="1" si="175"/>
        <v>179.83887546898293</v>
      </c>
      <c r="G820" s="17">
        <f t="shared" si="176"/>
        <v>174.98946817449715</v>
      </c>
      <c r="H820" s="18">
        <f t="array" aca="1" ref="H820" ca="1">IF(ROW()-ROW($C$14)&gt;=$C$3,IF($C$8,_xlfn.COVARIANCE.P(OFFSET(E820,-$C$3+1,0):E820/OFFSET(E819,-$C$3+1,0):E819,OFFSET(D820,-$C$3+1,0):D820/OFFSET(D819,-$C$3+1,0):D819)/_xlfn.VAR.P(OFFSET(D820,-$C$3+1,0):D820/OFFSET(D819,-$C$3+1,0):D819),$C$9),"")</f>
        <v>0.39330221557111411</v>
      </c>
      <c r="I820" s="19">
        <f t="array" aca="1" ref="I820" ca="1">IF(ROW()-ROW($C$14)&gt;=$C$3,_xlfn.VAR.P(OFFSET(E820,-$C$3+1,0):E820/OFFSET(E819,-$C$3+1,0):E819),"")</f>
        <v>1.0408024282492565E-4</v>
      </c>
      <c r="J820" s="19">
        <f t="array" aca="1" ref="J820" ca="1">IF(ROW()-ROW($C$14)&gt;=$C$3,_xlfn.VAR.P(OFFSET(D820,-$C$3+1,0):D820/OFFSET(D819,-$C$3+1,0):D819),"")</f>
        <v>1.3671231949719613E-4</v>
      </c>
      <c r="K820" s="19">
        <f t="shared" ca="1" si="177"/>
        <v>0.51661349642082444</v>
      </c>
      <c r="L820" s="46">
        <f t="array" aca="1" ref="L820" ca="1">IF(ROW()-ROW($C$14)&lt;$C$3,"",IF(L819="",_xlfn.VAR.P(OFFSET(E820,-$C$3+1,0):E820/OFFSET(E819,-$C$3+1,0):E819),$C$4*L819+$C$5*(1-$C$4)*(E820/E819-1)^2+(1-$C$4)*(1-$C$5)*$C$6))</f>
        <v>4.0999999999999999E-4</v>
      </c>
      <c r="M820" s="30">
        <f t="array" aca="1" ref="M820" ca="1">IF(ROW()-ROW($C$14)&gt;=$C$3,_xlfn.VAR.P(OFFSET(D820,-$C$3+1,0):D820/OFFSET(D819,-$C$3+1,0):D819)*H820^2,"")</f>
        <v>2.114756836162794E-5</v>
      </c>
      <c r="N820" s="17">
        <f t="shared" ca="1" si="180"/>
        <v>3.8885243163837204E-4</v>
      </c>
      <c r="O820" s="18">
        <f t="shared" ca="1" si="181"/>
        <v>4.5874048320217437E-2</v>
      </c>
      <c r="P820" s="18">
        <f t="shared" ca="1" si="174"/>
        <v>-1.2292767461107634E-2</v>
      </c>
      <c r="Q820" s="18">
        <f t="shared" ca="1" si="182"/>
        <v>-1.3027548700471334E-2</v>
      </c>
      <c r="R820" s="39"/>
      <c r="V820" s="29">
        <v>41985</v>
      </c>
      <c r="W820" s="19">
        <f t="shared" ca="1" si="178"/>
        <v>1.8682356983337201E-3</v>
      </c>
      <c r="X820" s="17">
        <f t="shared" si="179"/>
        <v>-1.2292767461107634E-2</v>
      </c>
    </row>
    <row r="821" spans="3:24">
      <c r="C821" s="29">
        <v>41988</v>
      </c>
      <c r="D821" s="19">
        <f ca="1">VLOOKUP(C821,MarketData!$B$7:$C$5000,2)</f>
        <v>1379.29</v>
      </c>
      <c r="E821" s="17">
        <f>VLOOKUP('Beta-GARCH'!C821,MarketData!$E$7:$F$5000,2)</f>
        <v>121.550003</v>
      </c>
      <c r="F821" s="17">
        <f t="shared" ca="1" si="175"/>
        <v>177.2228503880352</v>
      </c>
      <c r="G821" s="17">
        <f t="shared" si="176"/>
        <v>170.7882624922938</v>
      </c>
      <c r="H821" s="18">
        <f t="array" aca="1" ref="H821" ca="1">IF(ROW()-ROW($C$14)&gt;=$C$3,IF($C$8,_xlfn.COVARIANCE.P(OFFSET(E821,-$C$3+1,0):E821/OFFSET(E820,-$C$3+1,0):E820,OFFSET(D821,-$C$3+1,0):D821/OFFSET(D820,-$C$3+1,0):D820)/_xlfn.VAR.P(OFFSET(D821,-$C$3+1,0):D821/OFFSET(D820,-$C$3+1,0):D820),$C$9),"")</f>
        <v>0.40148981806013229</v>
      </c>
      <c r="I821" s="19">
        <f t="array" aca="1" ref="I821" ca="1">IF(ROW()-ROW($C$14)&gt;=$C$3,_xlfn.VAR.P(OFFSET(E821,-$C$3+1,0):E821/OFFSET(E820,-$C$3+1,0):E820),"")</f>
        <v>1.0630984684767491E-4</v>
      </c>
      <c r="J821" s="19">
        <f t="array" aca="1" ref="J821" ca="1">IF(ROW()-ROW($C$14)&gt;=$C$3,_xlfn.VAR.P(OFFSET(D821,-$C$3+1,0):D821/OFFSET(D820,-$C$3+1,0):D820),"")</f>
        <v>1.3758233163311385E-4</v>
      </c>
      <c r="K821" s="19">
        <f t="shared" ca="1" si="177"/>
        <v>0.51959349894290396</v>
      </c>
      <c r="L821" s="46">
        <f t="array" aca="1" ref="L821" ca="1">IF(ROW()-ROW($C$14)&lt;$C$3,"",IF(L820="",_xlfn.VAR.P(OFFSET(E821,-$C$3+1,0):E821/OFFSET(E820,-$C$3+1,0):E820),$C$4*L820+$C$5*(1-$C$4)*(E821/E820-1)^2+(1-$C$4)*(1-$C$5)*$C$6))</f>
        <v>4.0999999999999999E-4</v>
      </c>
      <c r="M821" s="30">
        <f t="array" aca="1" ref="M821" ca="1">IF(ROW()-ROW($C$14)&gt;=$C$3,_xlfn.VAR.P(OFFSET(D821,-$C$3+1,0):D821/OFFSET(D820,-$C$3+1,0):D820)*H821^2,"")</f>
        <v>2.2177456547180426E-5</v>
      </c>
      <c r="N821" s="17">
        <f t="shared" ca="1" si="180"/>
        <v>3.8782254345281954E-4</v>
      </c>
      <c r="O821" s="18">
        <f t="shared" ca="1" si="181"/>
        <v>4.5813258595625392E-2</v>
      </c>
      <c r="P821" s="18">
        <f t="shared" ca="1" si="174"/>
        <v>-2.4008334478815341E-2</v>
      </c>
      <c r="Q821" s="18">
        <f t="shared" ca="1" si="182"/>
        <v>-1.816806534317119E-2</v>
      </c>
      <c r="R821" s="39"/>
      <c r="V821" s="29">
        <v>41988</v>
      </c>
      <c r="W821" s="19">
        <f t="shared" ca="1" si="178"/>
        <v>-1.4546493766298796E-2</v>
      </c>
      <c r="X821" s="17">
        <f t="shared" si="179"/>
        <v>-2.4008334478815341E-2</v>
      </c>
    </row>
    <row r="822" spans="3:24">
      <c r="C822" s="29">
        <v>41989</v>
      </c>
      <c r="D822" s="19">
        <f ca="1">VLOOKUP(C822,MarketData!$B$7:$C$5000,2)</f>
        <v>1353.37</v>
      </c>
      <c r="E822" s="17">
        <f>VLOOKUP('Beta-GARCH'!C822,MarketData!$E$7:$F$5000,2)</f>
        <v>121.94000200000001</v>
      </c>
      <c r="F822" s="17">
        <f t="shared" ca="1" si="175"/>
        <v>173.89242945983455</v>
      </c>
      <c r="G822" s="17">
        <f t="shared" si="176"/>
        <v>171.33624480360425</v>
      </c>
      <c r="H822" s="18">
        <f t="array" aca="1" ref="H822" ca="1">IF(ROW()-ROW($C$14)&gt;=$C$3,IF($C$8,_xlfn.COVARIANCE.P(OFFSET(E822,-$C$3+1,0):E822/OFFSET(E821,-$C$3+1,0):E821,OFFSET(D822,-$C$3+1,0):D822/OFFSET(D821,-$C$3+1,0):D821)/_xlfn.VAR.P(OFFSET(D822,-$C$3+1,0):D822/OFFSET(D821,-$C$3+1,0):D821),$C$9),"")</f>
        <v>0.39694817045677955</v>
      </c>
      <c r="I822" s="19">
        <f t="array" aca="1" ref="I822" ca="1">IF(ROW()-ROW($C$14)&gt;=$C$3,_xlfn.VAR.P(OFFSET(E822,-$C$3+1,0):E822/OFFSET(E821,-$C$3+1,0):E821),"")</f>
        <v>1.0628572726087869E-4</v>
      </c>
      <c r="J822" s="19">
        <f t="array" aca="1" ref="J822" ca="1">IF(ROW()-ROW($C$14)&gt;=$C$3,_xlfn.VAR.P(OFFSET(D822,-$C$3+1,0):D822/OFFSET(D821,-$C$3+1,0):D821),"")</f>
        <v>1.3783329391604178E-4</v>
      </c>
      <c r="K822" s="19">
        <f t="shared" ca="1" si="177"/>
        <v>0.51476971798585802</v>
      </c>
      <c r="L822" s="46">
        <f t="array" aca="1" ref="L822" ca="1">IF(ROW()-ROW($C$14)&lt;$C$3,"",IF(L821="",_xlfn.VAR.P(OFFSET(E822,-$C$3+1,0):E822/OFFSET(E821,-$C$3+1,0):E821),$C$4*L821+$C$5*(1-$C$4)*(E822/E821-1)^2+(1-$C$4)*(1-$C$5)*$C$6))</f>
        <v>4.0999999999999999E-4</v>
      </c>
      <c r="M822" s="30">
        <f t="array" aca="1" ref="M822" ca="1">IF(ROW()-ROW($C$14)&gt;=$C$3,_xlfn.VAR.P(OFFSET(D822,-$C$3+1,0):D822/OFFSET(D821,-$C$3+1,0):D821)*H822^2,"")</f>
        <v>2.1718095784763816E-5</v>
      </c>
      <c r="N822" s="17">
        <f t="shared" ca="1" si="180"/>
        <v>3.8828190421523619E-4</v>
      </c>
      <c r="O822" s="18">
        <f t="shared" ca="1" si="181"/>
        <v>4.5840382580227351E-2</v>
      </c>
      <c r="P822" s="18">
        <f t="shared" ca="1" si="174"/>
        <v>3.208547843474685E-3</v>
      </c>
      <c r="Q822" s="18">
        <f t="shared" ca="1" si="182"/>
        <v>1.0668107891209215E-2</v>
      </c>
      <c r="R822" s="39"/>
      <c r="V822" s="29">
        <v>41989</v>
      </c>
      <c r="W822" s="19">
        <f t="shared" ca="1" si="178"/>
        <v>-1.8792277186088557E-2</v>
      </c>
      <c r="X822" s="17">
        <f t="shared" si="179"/>
        <v>3.208547843474685E-3</v>
      </c>
    </row>
    <row r="823" spans="3:24">
      <c r="C823" s="29">
        <v>41990</v>
      </c>
      <c r="D823" s="19">
        <f ca="1">VLOOKUP(C823,MarketData!$B$7:$C$5000,2)</f>
        <v>1352.01</v>
      </c>
      <c r="E823" s="17">
        <f>VLOOKUP('Beta-GARCH'!C823,MarketData!$E$7:$F$5000,2)</f>
        <v>123.220001</v>
      </c>
      <c r="F823" s="17">
        <f t="shared" ca="1" si="175"/>
        <v>173.71768515187341</v>
      </c>
      <c r="G823" s="17">
        <f t="shared" si="176"/>
        <v>173.13475405746146</v>
      </c>
      <c r="H823" s="18">
        <f t="array" aca="1" ref="H823" ca="1">IF(ROW()-ROW($C$14)&gt;=$C$3,IF($C$8,_xlfn.COVARIANCE.P(OFFSET(E823,-$C$3+1,0):E823/OFFSET(E822,-$C$3+1,0):E822,OFFSET(D823,-$C$3+1,0):D823/OFFSET(D822,-$C$3+1,0):D822)/_xlfn.VAR.P(OFFSET(D823,-$C$3+1,0):D823/OFFSET(D822,-$C$3+1,0):D822),$C$9),"")</f>
        <v>0.3941375406954592</v>
      </c>
      <c r="I823" s="19">
        <f t="array" aca="1" ref="I823" ca="1">IF(ROW()-ROW($C$14)&gt;=$C$3,_xlfn.VAR.P(OFFSET(E823,-$C$3+1,0):E823/OFFSET(E822,-$C$3+1,0):E822),"")</f>
        <v>1.0611508531863711E-4</v>
      </c>
      <c r="J823" s="19">
        <f t="array" aca="1" ref="J823" ca="1">IF(ROW()-ROW($C$14)&gt;=$C$3,_xlfn.VAR.P(OFFSET(D823,-$C$3+1,0):D823/OFFSET(D822,-$C$3+1,0):D822),"")</f>
        <v>1.3747824651888805E-4</v>
      </c>
      <c r="K823" s="19">
        <f t="shared" ca="1" si="177"/>
        <v>0.51062803954191405</v>
      </c>
      <c r="L823" s="46">
        <f t="array" aca="1" ref="L823" ca="1">IF(ROW()-ROW($C$14)&lt;$C$3,"",IF(L822="",_xlfn.VAR.P(OFFSET(E823,-$C$3+1,0):E823/OFFSET(E822,-$C$3+1,0):E822),$C$4*L822+$C$5*(1-$C$4)*(E823/E822-1)^2+(1-$C$4)*(1-$C$5)*$C$6))</f>
        <v>4.0999999999999999E-4</v>
      </c>
      <c r="M823" s="30">
        <f t="array" aca="1" ref="M823" ca="1">IF(ROW()-ROW($C$14)&gt;=$C$3,_xlfn.VAR.P(OFFSET(D823,-$C$3+1,0):D823/OFFSET(D822,-$C$3+1,0):D822)*H823^2,"")</f>
        <v>2.135647585400872E-5</v>
      </c>
      <c r="N823" s="17">
        <f t="shared" ca="1" si="180"/>
        <v>3.886435241459913E-4</v>
      </c>
      <c r="O823" s="18">
        <f t="shared" ca="1" si="181"/>
        <v>4.5861723953543473E-2</v>
      </c>
      <c r="P823" s="18">
        <f t="shared" ca="1" si="174"/>
        <v>1.0496957347925884E-2</v>
      </c>
      <c r="Q823" s="18">
        <f t="shared" ca="1" si="182"/>
        <v>1.0893025721944651E-2</v>
      </c>
      <c r="R823" s="39"/>
      <c r="V823" s="29">
        <v>41990</v>
      </c>
      <c r="W823" s="19">
        <f t="shared" ca="1" si="178"/>
        <v>-1.0048988820499094E-3</v>
      </c>
      <c r="X823" s="17">
        <f t="shared" si="179"/>
        <v>1.0496957347925884E-2</v>
      </c>
    </row>
    <row r="824" spans="3:24">
      <c r="C824" s="29">
        <v>41991</v>
      </c>
      <c r="D824" s="19">
        <f ca="1">VLOOKUP(C824,MarketData!$B$7:$C$5000,2)</f>
        <v>1376.32</v>
      </c>
      <c r="E824" s="17">
        <f>VLOOKUP('Beta-GARCH'!C824,MarketData!$E$7:$F$5000,2)</f>
        <v>124.739998</v>
      </c>
      <c r="F824" s="17">
        <f t="shared" ca="1" si="175"/>
        <v>176.84123965667888</v>
      </c>
      <c r="G824" s="17">
        <f t="shared" si="176"/>
        <v>175.27048124969772</v>
      </c>
      <c r="H824" s="18">
        <f t="array" aca="1" ref="H824" ca="1">IF(ROW()-ROW($C$14)&gt;=$C$3,IF($C$8,_xlfn.COVARIANCE.P(OFFSET(E824,-$C$3+1,0):E824/OFFSET(E823,-$C$3+1,0):E823,OFFSET(D824,-$C$3+1,0):D824/OFFSET(D823,-$C$3+1,0):D823)/_xlfn.VAR.P(OFFSET(D824,-$C$3+1,0):D824/OFFSET(D823,-$C$3+1,0):D823),$C$9),"")</f>
        <v>0.3958319987552662</v>
      </c>
      <c r="I824" s="19">
        <f t="array" aca="1" ref="I824" ca="1">IF(ROW()-ROW($C$14)&gt;=$C$3,_xlfn.VAR.P(OFFSET(E824,-$C$3+1,0):E824/OFFSET(E823,-$C$3+1,0):E823),"")</f>
        <v>1.0636753733483241E-4</v>
      </c>
      <c r="J824" s="19">
        <f t="array" aca="1" ref="J824" ca="1">IF(ROW()-ROW($C$14)&gt;=$C$3,_xlfn.VAR.P(OFFSET(D824,-$C$3+1,0):D824/OFFSET(D823,-$C$3+1,0):D823),"")</f>
        <v>1.3861253292531096E-4</v>
      </c>
      <c r="K824" s="19">
        <f t="shared" ca="1" si="177"/>
        <v>0.51582726586627925</v>
      </c>
      <c r="L824" s="46">
        <f t="array" aca="1" ref="L824" ca="1">IF(ROW()-ROW($C$14)&lt;$C$3,"",IF(L823="",_xlfn.VAR.P(OFFSET(E824,-$C$3+1,0):E824/OFFSET(E823,-$C$3+1,0):E823),$C$4*L823+$C$5*(1-$C$4)*(E824/E823-1)^2+(1-$C$4)*(1-$C$5)*$C$6))</f>
        <v>4.0999999999999999E-4</v>
      </c>
      <c r="M824" s="30">
        <f t="array" aca="1" ref="M824" ca="1">IF(ROW()-ROW($C$14)&gt;=$C$3,_xlfn.VAR.P(OFFSET(D824,-$C$3+1,0):D824/OFFSET(D823,-$C$3+1,0):D823)*H824^2,"")</f>
        <v>2.1718223509644476E-5</v>
      </c>
      <c r="N824" s="17">
        <f t="shared" ca="1" si="180"/>
        <v>3.882817764903555E-4</v>
      </c>
      <c r="O824" s="18">
        <f t="shared" ca="1" si="181"/>
        <v>4.5840375040656467E-2</v>
      </c>
      <c r="P824" s="18">
        <f t="shared" ca="1" si="174"/>
        <v>1.2335635348680096E-2</v>
      </c>
      <c r="Q824" s="18">
        <f t="shared" ca="1" si="182"/>
        <v>5.2183241677417249E-3</v>
      </c>
      <c r="R824" s="39"/>
      <c r="V824" s="29">
        <v>41991</v>
      </c>
      <c r="W824" s="19">
        <f t="shared" ca="1" si="178"/>
        <v>1.7980636237897585E-2</v>
      </c>
      <c r="X824" s="17">
        <f t="shared" si="179"/>
        <v>1.2335635348680096E-2</v>
      </c>
    </row>
    <row r="825" spans="3:24">
      <c r="C825" s="29">
        <v>41992</v>
      </c>
      <c r="D825" s="19">
        <f ca="1">VLOOKUP(C825,MarketData!$B$7:$C$5000,2)</f>
        <v>1409.61</v>
      </c>
      <c r="E825" s="17">
        <f>VLOOKUP('Beta-GARCH'!C825,MarketData!$E$7:$F$5000,2)</f>
        <v>127.010002</v>
      </c>
      <c r="F825" s="17">
        <f t="shared" ca="1" si="175"/>
        <v>181.11862054787485</v>
      </c>
      <c r="G825" s="17">
        <f t="shared" si="176"/>
        <v>178.46003311676395</v>
      </c>
      <c r="H825" s="18">
        <f t="array" aca="1" ref="H825" ca="1">IF(ROW()-ROW($C$14)&gt;=$C$3,IF($C$8,_xlfn.COVARIANCE.P(OFFSET(E825,-$C$3+1,0):E825/OFFSET(E824,-$C$3+1,0):E824,OFFSET(D825,-$C$3+1,0):D825/OFFSET(D824,-$C$3+1,0):D824)/_xlfn.VAR.P(OFFSET(D825,-$C$3+1,0):D825/OFFSET(D824,-$C$3+1,0):D824),$C$9),"")</f>
        <v>0.40542741152526768</v>
      </c>
      <c r="I825" s="19">
        <f t="array" aca="1" ref="I825" ca="1">IF(ROW()-ROW($C$14)&gt;=$C$3,_xlfn.VAR.P(OFFSET(E825,-$C$3+1,0):E825/OFFSET(E824,-$C$3+1,0):E824),"")</f>
        <v>1.0763031925578931E-4</v>
      </c>
      <c r="J825" s="19">
        <f t="array" aca="1" ref="J825" ca="1">IF(ROW()-ROW($C$14)&gt;=$C$3,_xlfn.VAR.P(OFFSET(D825,-$C$3+1,0):D825/OFFSET(D824,-$C$3+1,0):D824),"")</f>
        <v>1.3991286545086729E-4</v>
      </c>
      <c r="K825" s="19">
        <f t="shared" ca="1" si="177"/>
        <v>0.52703096368244795</v>
      </c>
      <c r="L825" s="46">
        <f t="array" aca="1" ref="L825" ca="1">IF(ROW()-ROW($C$14)&lt;$C$3,"",IF(L824="",_xlfn.VAR.P(OFFSET(E825,-$C$3+1,0):E825/OFFSET(E824,-$C$3+1,0):E824),$C$4*L824+$C$5*(1-$C$4)*(E825/E824-1)^2+(1-$C$4)*(1-$C$5)*$C$6))</f>
        <v>4.0999999999999999E-4</v>
      </c>
      <c r="M825" s="30">
        <f t="array" aca="1" ref="M825" ca="1">IF(ROW()-ROW($C$14)&gt;=$C$3,_xlfn.VAR.P(OFFSET(D825,-$C$3+1,0):D825/OFFSET(D824,-$C$3+1,0):D824)*H825^2,"")</f>
        <v>2.2997671615640194E-5</v>
      </c>
      <c r="N825" s="17">
        <f t="shared" ca="1" si="180"/>
        <v>3.870023283843598E-4</v>
      </c>
      <c r="O825" s="18">
        <f t="shared" ca="1" si="181"/>
        <v>4.5764787181722805E-2</v>
      </c>
      <c r="P825" s="18">
        <f t="shared" ca="1" si="174"/>
        <v>1.8197883889656596E-2</v>
      </c>
      <c r="Q825" s="18">
        <f t="shared" ca="1" si="182"/>
        <v>8.3915317842769618E-3</v>
      </c>
      <c r="R825" s="39"/>
      <c r="V825" s="29">
        <v>41992</v>
      </c>
      <c r="W825" s="19">
        <f t="shared" ca="1" si="178"/>
        <v>2.4187688909555805E-2</v>
      </c>
      <c r="X825" s="17">
        <f t="shared" si="179"/>
        <v>1.8197883889656596E-2</v>
      </c>
    </row>
    <row r="826" spans="3:24">
      <c r="C826" s="29">
        <v>41995</v>
      </c>
      <c r="D826" s="19">
        <f ca="1">VLOOKUP(C826,MarketData!$B$7:$C$5000,2)</f>
        <v>1413.05</v>
      </c>
      <c r="E826" s="17">
        <f>VLOOKUP('Beta-GARCH'!C826,MarketData!$E$7:$F$5000,2)</f>
        <v>126.639999</v>
      </c>
      <c r="F826" s="17">
        <f t="shared" ca="1" si="175"/>
        <v>181.56062085624717</v>
      </c>
      <c r="G826" s="17">
        <f t="shared" si="176"/>
        <v>177.94014691415367</v>
      </c>
      <c r="H826" s="18">
        <f t="array" aca="1" ref="H826" ca="1">IF(ROW()-ROW($C$14)&gt;=$C$3,IF($C$8,_xlfn.COVARIANCE.P(OFFSET(E826,-$C$3+1,0):E826/OFFSET(E825,-$C$3+1,0):E825,OFFSET(D826,-$C$3+1,0):D826/OFFSET(D825,-$C$3+1,0):D825)/_xlfn.VAR.P(OFFSET(D826,-$C$3+1,0):D826/OFFSET(D825,-$C$3+1,0):D825),$C$9),"")</f>
        <v>0.40526521765968188</v>
      </c>
      <c r="I826" s="19">
        <f t="array" aca="1" ref="I826" ca="1">IF(ROW()-ROW($C$14)&gt;=$C$3,_xlfn.VAR.P(OFFSET(E826,-$C$3+1,0):E826/OFFSET(E825,-$C$3+1,0):E825),"")</f>
        <v>1.0751793996977967E-4</v>
      </c>
      <c r="J826" s="19">
        <f t="array" aca="1" ref="J826" ca="1">IF(ROW()-ROW($C$14)&gt;=$C$3,_xlfn.VAR.P(OFFSET(D826,-$C$3+1,0):D826/OFFSET(D825,-$C$3+1,0):D825),"")</f>
        <v>1.3992700490334873E-4</v>
      </c>
      <c r="K826" s="19">
        <f t="shared" ca="1" si="177"/>
        <v>0.52742405699515749</v>
      </c>
      <c r="L826" s="46">
        <f t="array" aca="1" ref="L826" ca="1">IF(ROW()-ROW($C$14)&lt;$C$3,"",IF(L825="",_xlfn.VAR.P(OFFSET(E826,-$C$3+1,0):E826/OFFSET(E825,-$C$3+1,0):E825),$C$4*L825+$C$5*(1-$C$4)*(E826/E825-1)^2+(1-$C$4)*(1-$C$5)*$C$6))</f>
        <v>4.0999999999999999E-4</v>
      </c>
      <c r="M826" s="30">
        <f t="array" aca="1" ref="M826" ca="1">IF(ROW()-ROW($C$14)&gt;=$C$3,_xlfn.VAR.P(OFFSET(D826,-$C$3+1,0):D826/OFFSET(D825,-$C$3+1,0):D825)*H826^2,"")</f>
        <v>2.2981596823135328E-5</v>
      </c>
      <c r="N826" s="17">
        <f t="shared" ca="1" si="180"/>
        <v>3.8701840317686466E-4</v>
      </c>
      <c r="O826" s="18">
        <f t="shared" ca="1" si="181"/>
        <v>4.5765737630550841E-2</v>
      </c>
      <c r="P826" s="18">
        <f t="shared" ca="1" si="174"/>
        <v>-2.9131800186885659E-3</v>
      </c>
      <c r="Q826" s="18">
        <f t="shared" ca="1" si="182"/>
        <v>-3.9021857356948946E-3</v>
      </c>
      <c r="R826" s="39"/>
      <c r="V826" s="29">
        <v>41995</v>
      </c>
      <c r="W826" s="19">
        <f t="shared" ca="1" si="178"/>
        <v>2.4403913139094957E-3</v>
      </c>
      <c r="X826" s="17">
        <f t="shared" si="179"/>
        <v>-2.9131800186885659E-3</v>
      </c>
    </row>
    <row r="827" spans="3:24">
      <c r="C827" s="29">
        <v>41997</v>
      </c>
      <c r="D827" s="19">
        <f ca="1">VLOOKUP(C827,MarketData!$B$7:$C$5000,2)</f>
        <v>1426.02</v>
      </c>
      <c r="E827" s="17">
        <f>VLOOKUP('Beta-GARCH'!C827,MarketData!$E$7:$F$5000,2)</f>
        <v>126.760002</v>
      </c>
      <c r="F827" s="17">
        <f t="shared" ca="1" si="175"/>
        <v>183.22711620496486</v>
      </c>
      <c r="G827" s="17">
        <f t="shared" si="176"/>
        <v>178.10876150368898</v>
      </c>
      <c r="H827" s="18">
        <f t="array" aca="1" ref="H827" ca="1">IF(ROW()-ROW($C$14)&gt;=$C$3,IF($C$8,_xlfn.COVARIANCE.P(OFFSET(E827,-$C$3+1,0):E827/OFFSET(E826,-$C$3+1,0):E826,OFFSET(D827,-$C$3+1,0):D827/OFFSET(D826,-$C$3+1,0):D826)/_xlfn.VAR.P(OFFSET(D827,-$C$3+1,0):D827/OFFSET(D826,-$C$3+1,0):D826),$C$9),"")</f>
        <v>0.40320797413820064</v>
      </c>
      <c r="I827" s="19">
        <f t="array" aca="1" ref="I827" ca="1">IF(ROW()-ROW($C$14)&gt;=$C$3,_xlfn.VAR.P(OFFSET(E827,-$C$3+1,0):E827/OFFSET(E826,-$C$3+1,0):E826),"")</f>
        <v>1.0700327333591287E-4</v>
      </c>
      <c r="J827" s="19">
        <f t="array" aca="1" ref="J827" ca="1">IF(ROW()-ROW($C$14)&gt;=$C$3,_xlfn.VAR.P(OFFSET(D827,-$C$3+1,0):D827/OFFSET(D826,-$C$3+1,0):D826),"")</f>
        <v>1.4011235169804549E-4</v>
      </c>
      <c r="K827" s="19">
        <f t="shared" ca="1" si="177"/>
        <v>0.52796905850306464</v>
      </c>
      <c r="L827" s="46">
        <f t="array" aca="1" ref="L827" ca="1">IF(ROW()-ROW($C$14)&lt;$C$3,"",IF(L826="",_xlfn.VAR.P(OFFSET(E827,-$C$3+1,0):E827/OFFSET(E826,-$C$3+1,0):E826),$C$4*L826+$C$5*(1-$C$4)*(E827/E826-1)^2+(1-$C$4)*(1-$C$5)*$C$6))</f>
        <v>4.0999999999999999E-4</v>
      </c>
      <c r="M827" s="30">
        <f t="array" aca="1" ref="M827" ca="1">IF(ROW()-ROW($C$14)&gt;=$C$3,_xlfn.VAR.P(OFFSET(D827,-$C$3+1,0):D827/OFFSET(D826,-$C$3+1,0):D826)*H827^2,"")</f>
        <v>2.2778999622191454E-5</v>
      </c>
      <c r="N827" s="17">
        <f t="shared" ca="1" si="180"/>
        <v>3.8722100037780855E-4</v>
      </c>
      <c r="O827" s="18">
        <f t="shared" ca="1" si="181"/>
        <v>4.5777714835189762E-2</v>
      </c>
      <c r="P827" s="18">
        <f t="shared" ca="1" si="174"/>
        <v>9.4759160571378231E-4</v>
      </c>
      <c r="Q827" s="18">
        <f t="shared" ca="1" si="182"/>
        <v>-2.7533442596642459E-3</v>
      </c>
      <c r="R827" s="39"/>
      <c r="V827" s="29">
        <v>41997</v>
      </c>
      <c r="W827" s="19">
        <f t="shared" ca="1" si="178"/>
        <v>9.1787268674143885E-3</v>
      </c>
      <c r="X827" s="17">
        <f t="shared" si="179"/>
        <v>9.4759160571378231E-4</v>
      </c>
    </row>
    <row r="828" spans="3:24">
      <c r="C828" s="29">
        <v>41998</v>
      </c>
      <c r="D828" s="19">
        <f ca="1">VLOOKUP(C828,MarketData!$B$7:$C$5000,2)</f>
        <v>1421.26</v>
      </c>
      <c r="E828" s="17">
        <f>VLOOKUP('Beta-GARCH'!C828,MarketData!$E$7:$F$5000,2)</f>
        <v>126.760002</v>
      </c>
      <c r="F828" s="17">
        <f t="shared" ca="1" si="175"/>
        <v>182.61551112710086</v>
      </c>
      <c r="G828" s="17">
        <f t="shared" si="176"/>
        <v>178.10876150368898</v>
      </c>
      <c r="H828" s="18">
        <f t="array" aca="1" ref="H828" ca="1">IF(ROW()-ROW($C$14)&gt;=$C$3,IF($C$8,_xlfn.COVARIANCE.P(OFFSET(E828,-$C$3+1,0):E828/OFFSET(E827,-$C$3+1,0):E827,OFFSET(D828,-$C$3+1,0):D828/OFFSET(D827,-$C$3+1,0):D827)/_xlfn.VAR.P(OFFSET(D828,-$C$3+1,0):D828/OFFSET(D827,-$C$3+1,0):D827),$C$9),"")</f>
        <v>0.40359500246715801</v>
      </c>
      <c r="I828" s="19">
        <f t="array" aca="1" ref="I828" ca="1">IF(ROW()-ROW($C$14)&gt;=$C$3,_xlfn.VAR.P(OFFSET(E828,-$C$3+1,0):E828/OFFSET(E827,-$C$3+1,0):E827),"")</f>
        <v>1.0700327333591287E-4</v>
      </c>
      <c r="J828" s="19">
        <f t="array" aca="1" ref="J828" ca="1">IF(ROW()-ROW($C$14)&gt;=$C$3,_xlfn.VAR.P(OFFSET(D828,-$C$3+1,0):D828/OFFSET(D827,-$C$3+1,0):D827),"")</f>
        <v>1.3996972943783824E-4</v>
      </c>
      <c r="K828" s="19">
        <f t="shared" ca="1" si="177"/>
        <v>0.52793789887577203</v>
      </c>
      <c r="L828" s="46">
        <f t="array" aca="1" ref="L828" ca="1">IF(ROW()-ROW($C$14)&lt;$C$3,"",IF(L827="",_xlfn.VAR.P(OFFSET(E828,-$C$3+1,0):E828/OFFSET(E827,-$C$3+1,0):E827),$C$4*L827+$C$5*(1-$C$4)*(E828/E827-1)^2+(1-$C$4)*(1-$C$5)*$C$6))</f>
        <v>4.0999999999999999E-4</v>
      </c>
      <c r="M828" s="30">
        <f t="array" aca="1" ref="M828" ca="1">IF(ROW()-ROW($C$14)&gt;=$C$3,_xlfn.VAR.P(OFFSET(D828,-$C$3+1,0):D828/OFFSET(D827,-$C$3+1,0):D827)*H828^2,"")</f>
        <v>2.2799518902944698E-5</v>
      </c>
      <c r="N828" s="17">
        <f t="shared" ca="1" si="180"/>
        <v>3.8720048109705529E-4</v>
      </c>
      <c r="O828" s="18">
        <f t="shared" ca="1" si="181"/>
        <v>4.5776501912561149E-2</v>
      </c>
      <c r="P828" s="18">
        <f t="shared" ca="1" si="174"/>
        <v>0</v>
      </c>
      <c r="Q828" s="18">
        <f t="shared" ca="1" si="182"/>
        <v>1.3471846199518101E-3</v>
      </c>
      <c r="R828" s="39"/>
      <c r="V828" s="29">
        <v>41998</v>
      </c>
      <c r="W828" s="19">
        <f t="shared" ca="1" si="178"/>
        <v>-3.3379615994165723E-3</v>
      </c>
      <c r="X828" s="17">
        <f t="shared" si="179"/>
        <v>0</v>
      </c>
    </row>
    <row r="829" spans="3:24">
      <c r="C829" s="29">
        <v>41999</v>
      </c>
      <c r="D829" s="19">
        <f ca="1">VLOOKUP(C829,MarketData!$B$7:$C$5000,2)</f>
        <v>1427.5</v>
      </c>
      <c r="E829" s="17">
        <f>VLOOKUP('Beta-GARCH'!C829,MarketData!$E$7:$F$5000,2)</f>
        <v>128.10000600000001</v>
      </c>
      <c r="F829" s="17">
        <f t="shared" ca="1" si="175"/>
        <v>183.41727912833437</v>
      </c>
      <c r="G829" s="17">
        <f t="shared" si="176"/>
        <v>179.99158297011647</v>
      </c>
      <c r="H829" s="18">
        <f t="array" aca="1" ref="H829" ca="1">IF(ROW()-ROW($C$14)&gt;=$C$3,IF($C$8,_xlfn.COVARIANCE.P(OFFSET(E829,-$C$3+1,0):E829/OFFSET(E828,-$C$3+1,0):E828,OFFSET(D829,-$C$3+1,0):D829/OFFSET(D828,-$C$3+1,0):D828)/_xlfn.VAR.P(OFFSET(D829,-$C$3+1,0):D829/OFFSET(D828,-$C$3+1,0):D828),$C$9),"")</f>
        <v>0.40375354639180105</v>
      </c>
      <c r="I829" s="19">
        <f t="array" aca="1" ref="I829" ca="1">IF(ROW()-ROW($C$14)&gt;=$C$3,_xlfn.VAR.P(OFFSET(E829,-$C$3+1,0):E829/OFFSET(E828,-$C$3+1,0):E828),"")</f>
        <v>1.0705581161251924E-4</v>
      </c>
      <c r="J829" s="19">
        <f t="array" aca="1" ref="J829" ca="1">IF(ROW()-ROW($C$14)&gt;=$C$3,_xlfn.VAR.P(OFFSET(D829,-$C$3+1,0):D829/OFFSET(D828,-$C$3+1,0):D828),"")</f>
        <v>1.3998257246210409E-4</v>
      </c>
      <c r="K829" s="19">
        <f t="shared" ca="1" si="177"/>
        <v>0.52793453445746852</v>
      </c>
      <c r="L829" s="46">
        <f t="array" aca="1" ref="L829" ca="1">IF(ROW()-ROW($C$14)&lt;$C$3,"",IF(L828="",_xlfn.VAR.P(OFFSET(E829,-$C$3+1,0):E829/OFFSET(E828,-$C$3+1,0):E828),$C$4*L828+$C$5*(1-$C$4)*(E829/E828-1)^2+(1-$C$4)*(1-$C$5)*$C$6))</f>
        <v>4.0999999999999999E-4</v>
      </c>
      <c r="M829" s="30">
        <f t="array" aca="1" ref="M829" ca="1">IF(ROW()-ROW($C$14)&gt;=$C$3,_xlfn.VAR.P(OFFSET(D829,-$C$3+1,0):D829/OFFSET(D828,-$C$3+1,0):D828)*H829^2,"")</f>
        <v>2.2819528687694433E-5</v>
      </c>
      <c r="N829" s="17">
        <f t="shared" ca="1" si="180"/>
        <v>3.8718047131230558E-4</v>
      </c>
      <c r="O829" s="18">
        <f t="shared" ca="1" si="181"/>
        <v>4.577531907598309E-2</v>
      </c>
      <c r="P829" s="18">
        <f t="shared" ca="1" si="174"/>
        <v>1.0571189482941223E-2</v>
      </c>
      <c r="Q829" s="18">
        <f t="shared" ca="1" si="182"/>
        <v>8.7985214774497222E-3</v>
      </c>
      <c r="R829" s="39"/>
      <c r="V829" s="29">
        <v>41999</v>
      </c>
      <c r="W829" s="19">
        <f t="shared" ca="1" si="178"/>
        <v>4.3904704276487294E-3</v>
      </c>
      <c r="X829" s="17">
        <f t="shared" si="179"/>
        <v>1.0571189482941223E-2</v>
      </c>
    </row>
    <row r="830" spans="3:24">
      <c r="C830" s="29">
        <v>42002</v>
      </c>
      <c r="D830" s="19">
        <f ca="1">VLOOKUP(C830,MarketData!$B$7:$C$5000,2)</f>
        <v>1424.67</v>
      </c>
      <c r="E830" s="17">
        <f>VLOOKUP('Beta-GARCH'!C830,MarketData!$E$7:$F$5000,2)</f>
        <v>127.370003</v>
      </c>
      <c r="F830" s="17">
        <f t="shared" ca="1" si="175"/>
        <v>183.0536567816211</v>
      </c>
      <c r="G830" s="17">
        <f t="shared" si="176"/>
        <v>178.96586564467827</v>
      </c>
      <c r="H830" s="18">
        <f t="array" aca="1" ref="H830" ca="1">IF(ROW()-ROW($C$14)&gt;=$C$3,IF($C$8,_xlfn.COVARIANCE.P(OFFSET(E830,-$C$3+1,0):E830/OFFSET(E829,-$C$3+1,0):E829,OFFSET(D830,-$C$3+1,0):D830/OFFSET(D829,-$C$3+1,0):D829)/_xlfn.VAR.P(OFFSET(D830,-$C$3+1,0):D830/OFFSET(D829,-$C$3+1,0):D829),$C$9),"")</f>
        <v>0.40425704809593266</v>
      </c>
      <c r="I830" s="19">
        <f t="array" aca="1" ref="I830" ca="1">IF(ROW()-ROW($C$14)&gt;=$C$3,_xlfn.VAR.P(OFFSET(E830,-$C$3+1,0):E830/OFFSET(E829,-$C$3+1,0):E829),"")</f>
        <v>1.0709642475060594E-4</v>
      </c>
      <c r="J830" s="19">
        <f t="array" aca="1" ref="J830" ca="1">IF(ROW()-ROW($C$14)&gt;=$C$3,_xlfn.VAR.P(OFFSET(D830,-$C$3+1,0):D830/OFFSET(D829,-$C$3+1,0):D829),"")</f>
        <v>1.392855995300824E-4</v>
      </c>
      <c r="K830" s="19">
        <f t="shared" ca="1" si="177"/>
        <v>0.52576157831062198</v>
      </c>
      <c r="L830" s="46">
        <f t="array" aca="1" ref="L830" ca="1">IF(ROW()-ROW($C$14)&lt;$C$3,"",IF(L829="",_xlfn.VAR.P(OFFSET(E830,-$C$3+1,0):E830/OFFSET(E829,-$C$3+1,0):E829),$C$4*L829+$C$5*(1-$C$4)*(E830/E829-1)^2+(1-$C$4)*(1-$C$5)*$C$6))</f>
        <v>4.0999999999999999E-4</v>
      </c>
      <c r="M830" s="30">
        <f t="array" aca="1" ref="M830" ca="1">IF(ROW()-ROW($C$14)&gt;=$C$3,_xlfn.VAR.P(OFFSET(D830,-$C$3+1,0):D830/OFFSET(D829,-$C$3+1,0):D829)*H830^2,"")</f>
        <v>2.2762576519325375E-5</v>
      </c>
      <c r="N830" s="17">
        <f t="shared" ca="1" si="180"/>
        <v>3.8723742348067459E-4</v>
      </c>
      <c r="O830" s="18">
        <f t="shared" ca="1" si="181"/>
        <v>4.5778685604011105E-2</v>
      </c>
      <c r="P830" s="18">
        <f t="shared" ca="1" si="174"/>
        <v>-5.6986960640736939E-3</v>
      </c>
      <c r="Q830" s="18">
        <f t="shared" ca="1" si="182"/>
        <v>-4.897261776079684E-3</v>
      </c>
      <c r="R830" s="39"/>
      <c r="V830" s="29">
        <v>42002</v>
      </c>
      <c r="W830" s="19">
        <f t="shared" ca="1" si="178"/>
        <v>-1.9824868651487915E-3</v>
      </c>
      <c r="X830" s="17">
        <f t="shared" si="179"/>
        <v>-5.6986960640736939E-3</v>
      </c>
    </row>
    <row r="831" spans="3:24">
      <c r="C831" s="29">
        <v>42003</v>
      </c>
      <c r="D831" s="19">
        <f ca="1">VLOOKUP(C831,MarketData!$B$7:$C$5000,2)</f>
        <v>1407.51</v>
      </c>
      <c r="E831" s="17">
        <f>VLOOKUP('Beta-GARCH'!C831,MarketData!$E$7:$F$5000,2)</f>
        <v>125.910004</v>
      </c>
      <c r="F831" s="17">
        <f t="shared" ca="1" si="175"/>
        <v>180.84879477822898</v>
      </c>
      <c r="G831" s="17">
        <f t="shared" si="176"/>
        <v>176.91444082940711</v>
      </c>
      <c r="H831" s="18">
        <f t="array" aca="1" ref="H831" ca="1">IF(ROW()-ROW($C$14)&gt;=$C$3,IF($C$8,_xlfn.COVARIANCE.P(OFFSET(E831,-$C$3+1,0):E831/OFFSET(E830,-$C$3+1,0):E830,OFFSET(D831,-$C$3+1,0):D831/OFFSET(D830,-$C$3+1,0):D830)/_xlfn.VAR.P(OFFSET(D831,-$C$3+1,0):D831/OFFSET(D830,-$C$3+1,0):D830),$C$9),"")</f>
        <v>0.40731271142041681</v>
      </c>
      <c r="I831" s="19">
        <f t="array" aca="1" ref="I831" ca="1">IF(ROW()-ROW($C$14)&gt;=$C$3,_xlfn.VAR.P(OFFSET(E831,-$C$3+1,0):E831/OFFSET(E830,-$C$3+1,0):E830),"")</f>
        <v>1.0764572236585626E-4</v>
      </c>
      <c r="J831" s="19">
        <f t="array" aca="1" ref="J831" ca="1">IF(ROW()-ROW($C$14)&gt;=$C$3,_xlfn.VAR.P(OFFSET(D831,-$C$3+1,0):D831/OFFSET(D830,-$C$3+1,0):D830),"")</f>
        <v>1.3972839342378093E-4</v>
      </c>
      <c r="K831" s="19">
        <f t="shared" ca="1" si="177"/>
        <v>0.52870796476638271</v>
      </c>
      <c r="L831" s="46">
        <f t="array" aca="1" ref="L831" ca="1">IF(ROW()-ROW($C$14)&lt;$C$3,"",IF(L830="",_xlfn.VAR.P(OFFSET(E831,-$C$3+1,0):E831/OFFSET(E830,-$C$3+1,0):E830),$C$4*L830+$C$5*(1-$C$4)*(E831/E830-1)^2+(1-$C$4)*(1-$C$5)*$C$6))</f>
        <v>4.0999999999999999E-4</v>
      </c>
      <c r="M831" s="30">
        <f t="array" aca="1" ref="M831" ca="1">IF(ROW()-ROW($C$14)&gt;=$C$3,_xlfn.VAR.P(OFFSET(D831,-$C$3+1,0):D831/OFFSET(D830,-$C$3+1,0):D830)*H831^2,"")</f>
        <v>2.3181449762881856E-5</v>
      </c>
      <c r="N831" s="17">
        <f t="shared" ca="1" si="180"/>
        <v>3.8681855023711811E-4</v>
      </c>
      <c r="O831" s="18">
        <f t="shared" ca="1" si="181"/>
        <v>4.5753919590093846E-2</v>
      </c>
      <c r="P831" s="18">
        <f t="shared" ca="1" si="174"/>
        <v>-1.1462659697040301E-2</v>
      </c>
      <c r="Q831" s="18">
        <f t="shared" ca="1" si="182"/>
        <v>-6.5566210158198007E-3</v>
      </c>
      <c r="R831" s="39"/>
      <c r="V831" s="29">
        <v>42003</v>
      </c>
      <c r="W831" s="19">
        <f t="shared" ca="1" si="178"/>
        <v>-1.2044894607172285E-2</v>
      </c>
      <c r="X831" s="17">
        <f t="shared" si="179"/>
        <v>-1.1462659697040301E-2</v>
      </c>
    </row>
    <row r="832" spans="3:24">
      <c r="C832" s="29">
        <v>42009</v>
      </c>
      <c r="D832" s="19">
        <f ca="1">VLOOKUP(C832,MarketData!$B$7:$C$5000,2)</f>
        <v>1401.09</v>
      </c>
      <c r="E832" s="17">
        <f>VLOOKUP('Beta-GARCH'!C832,MarketData!$E$7:$F$5000,2)</f>
        <v>123.370003</v>
      </c>
      <c r="F832" s="17">
        <f t="shared" ca="1" si="175"/>
        <v>180.02389885388297</v>
      </c>
      <c r="G832" s="17">
        <f t="shared" si="176"/>
        <v>173.34551983547928</v>
      </c>
      <c r="H832" s="18">
        <f t="array" aca="1" ref="H832" ca="1">IF(ROW()-ROW($C$14)&gt;=$C$3,IF($C$8,_xlfn.COVARIANCE.P(OFFSET(E832,-$C$3+1,0):E832/OFFSET(E831,-$C$3+1,0):E831,OFFSET(D832,-$C$3+1,0):D832/OFFSET(D831,-$C$3+1,0):D831)/_xlfn.VAR.P(OFFSET(D832,-$C$3+1,0):D832/OFFSET(D831,-$C$3+1,0):D831),$C$9),"")</f>
        <v>0.40418390969010115</v>
      </c>
      <c r="I832" s="19">
        <f t="array" aca="1" ref="I832" ca="1">IF(ROW()-ROW($C$14)&gt;=$C$3,_xlfn.VAR.P(OFFSET(E832,-$C$3+1,0):E832/OFFSET(E831,-$C$3+1,0):E831),"")</f>
        <v>1.0769028652308899E-4</v>
      </c>
      <c r="J832" s="19">
        <f t="array" aca="1" ref="J832" ca="1">IF(ROW()-ROW($C$14)&gt;=$C$3,_xlfn.VAR.P(OFFSET(D832,-$C$3+1,0):D832/OFFSET(D831,-$C$3+1,0):D831),"")</f>
        <v>1.3903300983334095E-4</v>
      </c>
      <c r="K832" s="19">
        <f t="shared" ca="1" si="177"/>
        <v>0.52181963020753719</v>
      </c>
      <c r="L832" s="46">
        <f t="array" aca="1" ref="L832" ca="1">IF(ROW()-ROW($C$14)&lt;$C$3,"",IF(L831="",_xlfn.VAR.P(OFFSET(E832,-$C$3+1,0):E832/OFFSET(E831,-$C$3+1,0):E831),$C$4*L831+$C$5*(1-$C$4)*(E832/E831-1)^2+(1-$C$4)*(1-$C$5)*$C$6))</f>
        <v>4.0999999999999999E-4</v>
      </c>
      <c r="M832" s="30">
        <f t="array" aca="1" ref="M832" ca="1">IF(ROW()-ROW($C$14)&gt;=$C$3,_xlfn.VAR.P(OFFSET(D832,-$C$3+1,0):D832/OFFSET(D831,-$C$3+1,0):D831)*H832^2,"")</f>
        <v>2.2713076605784505E-5</v>
      </c>
      <c r="N832" s="17">
        <f t="shared" ca="1" si="180"/>
        <v>3.8728692339421551E-4</v>
      </c>
      <c r="O832" s="18">
        <f t="shared" ca="1" si="181"/>
        <v>4.578161141700151E-2</v>
      </c>
      <c r="P832" s="18">
        <f t="shared" ca="1" si="174"/>
        <v>-2.0173146845424594E-2</v>
      </c>
      <c r="Q832" s="18">
        <f t="shared" ca="1" si="182"/>
        <v>-1.8329564419572928E-2</v>
      </c>
      <c r="R832" s="39"/>
      <c r="V832" s="29">
        <v>42009</v>
      </c>
      <c r="W832" s="19">
        <f t="shared" ca="1" si="178"/>
        <v>-4.5612464565083499E-3</v>
      </c>
      <c r="X832" s="17">
        <f t="shared" si="179"/>
        <v>-2.0173146845424594E-2</v>
      </c>
    </row>
    <row r="833" spans="3:24">
      <c r="C833" s="29">
        <v>42010</v>
      </c>
      <c r="D833" s="19">
        <f ca="1">VLOOKUP(C833,MarketData!$B$7:$C$5000,2)</f>
        <v>1361.14</v>
      </c>
      <c r="E833" s="17">
        <f>VLOOKUP('Beta-GARCH'!C833,MarketData!$E$7:$F$5000,2)</f>
        <v>122.099998</v>
      </c>
      <c r="F833" s="17">
        <f t="shared" ca="1" si="175"/>
        <v>174.89078480752434</v>
      </c>
      <c r="G833" s="17">
        <f t="shared" si="176"/>
        <v>171.56105301562633</v>
      </c>
      <c r="H833" s="18">
        <f t="array" aca="1" ref="H833" ca="1">IF(ROW()-ROW($C$14)&gt;=$C$3,IF($C$8,_xlfn.COVARIANCE.P(OFFSET(E833,-$C$3+1,0):E833/OFFSET(E832,-$C$3+1,0):E832,OFFSET(D833,-$C$3+1,0):D833/OFFSET(D832,-$C$3+1,0):D832)/_xlfn.VAR.P(OFFSET(D833,-$C$3+1,0):D833/OFFSET(D832,-$C$3+1,0):D832),$C$9),"")</f>
        <v>0.40941880055933827</v>
      </c>
      <c r="I833" s="19">
        <f t="array" aca="1" ref="I833" ca="1">IF(ROW()-ROW($C$14)&gt;=$C$3,_xlfn.VAR.P(OFFSET(E833,-$C$3+1,0):E833/OFFSET(E832,-$C$3+1,0):E832),"")</f>
        <v>1.0662988549411492E-4</v>
      </c>
      <c r="J833" s="19">
        <f t="array" aca="1" ref="J833" ca="1">IF(ROW()-ROW($C$14)&gt;=$C$3,_xlfn.VAR.P(OFFSET(D833,-$C$3+1,0):D833/OFFSET(D832,-$C$3+1,0):D832),"")</f>
        <v>1.4199372348089659E-4</v>
      </c>
      <c r="K833" s="19">
        <f t="shared" ca="1" si="177"/>
        <v>0.54520268576778685</v>
      </c>
      <c r="L833" s="46">
        <f t="array" aca="1" ref="L833" ca="1">IF(ROW()-ROW($C$14)&lt;$C$3,"",IF(L832="",_xlfn.VAR.P(OFFSET(E833,-$C$3+1,0):E833/OFFSET(E832,-$C$3+1,0):E832),$C$4*L832+$C$5*(1-$C$4)*(E833/E832-1)^2+(1-$C$4)*(1-$C$5)*$C$6))</f>
        <v>4.0999999999999999E-4</v>
      </c>
      <c r="M833" s="30">
        <f t="array" aca="1" ref="M833" ca="1">IF(ROW()-ROW($C$14)&gt;=$C$3,_xlfn.VAR.P(OFFSET(D833,-$C$3+1,0):D833/OFFSET(D832,-$C$3+1,0):D832)*H833^2,"")</f>
        <v>2.3801521010009761E-5</v>
      </c>
      <c r="N833" s="17">
        <f t="shared" ca="1" si="180"/>
        <v>3.8619847898999023E-4</v>
      </c>
      <c r="O833" s="18">
        <f t="shared" ca="1" si="181"/>
        <v>4.5717233049776582E-2</v>
      </c>
      <c r="P833" s="18">
        <f t="shared" ca="1" si="174"/>
        <v>-1.0294277126669082E-2</v>
      </c>
      <c r="Q833" s="18">
        <f t="shared" ca="1" si="182"/>
        <v>1.3796917706505006E-3</v>
      </c>
      <c r="R833" s="39"/>
      <c r="V833" s="29">
        <v>42010</v>
      </c>
      <c r="W833" s="19">
        <f t="shared" ca="1" si="178"/>
        <v>-2.8513514478013424E-2</v>
      </c>
      <c r="X833" s="17">
        <f t="shared" si="179"/>
        <v>-1.0294277126669082E-2</v>
      </c>
    </row>
    <row r="834" spans="3:24">
      <c r="C834" s="29">
        <v>42011</v>
      </c>
      <c r="D834" s="19">
        <f ca="1">VLOOKUP(C834,MarketData!$B$7:$C$5000,2)</f>
        <v>1359.8</v>
      </c>
      <c r="E834" s="17">
        <f>VLOOKUP('Beta-GARCH'!C834,MarketData!$E$7:$F$5000,2)</f>
        <v>125.16999800000001</v>
      </c>
      <c r="F834" s="17">
        <f t="shared" ca="1" si="175"/>
        <v>174.7186102687979</v>
      </c>
      <c r="G834" s="17">
        <f t="shared" si="176"/>
        <v>175.87466842418658</v>
      </c>
      <c r="H834" s="18">
        <f t="array" aca="1" ref="H834" ca="1">IF(ROW()-ROW($C$14)&gt;=$C$3,IF($C$8,_xlfn.COVARIANCE.P(OFFSET(E834,-$C$3+1,0):E834/OFFSET(E833,-$C$3+1,0):E833,OFFSET(D834,-$C$3+1,0):D834/OFFSET(D833,-$C$3+1,0):D833)/_xlfn.VAR.P(OFFSET(D834,-$C$3+1,0):D834/OFFSET(D833,-$C$3+1,0):D833),$C$9),"")</f>
        <v>0.40848640234410283</v>
      </c>
      <c r="I834" s="19">
        <f t="array" aca="1" ref="I834" ca="1">IF(ROW()-ROW($C$14)&gt;=$C$3,_xlfn.VAR.P(OFFSET(E834,-$C$3+1,0):E834/OFFSET(E833,-$C$3+1,0):E833),"")</f>
        <v>1.090959453054213E-4</v>
      </c>
      <c r="J834" s="19">
        <f t="array" aca="1" ref="J834" ca="1">IF(ROW()-ROW($C$14)&gt;=$C$3,_xlfn.VAR.P(OFFSET(D834,-$C$3+1,0):D834/OFFSET(D833,-$C$3+1,0):D833),"")</f>
        <v>1.4199205141545527E-4</v>
      </c>
      <c r="K834" s="19">
        <f t="shared" ca="1" si="177"/>
        <v>0.53165882638239459</v>
      </c>
      <c r="L834" s="46">
        <f t="array" aca="1" ref="L834" ca="1">IF(ROW()-ROW($C$14)&lt;$C$3,"",IF(L833="",_xlfn.VAR.P(OFFSET(E834,-$C$3+1,0):E834/OFFSET(E833,-$C$3+1,0):E833),$C$4*L833+$C$5*(1-$C$4)*(E834/E833-1)^2+(1-$C$4)*(1-$C$5)*$C$6))</f>
        <v>4.0999999999999999E-4</v>
      </c>
      <c r="M834" s="30">
        <f t="array" aca="1" ref="M834" ca="1">IF(ROW()-ROW($C$14)&gt;=$C$3,_xlfn.VAR.P(OFFSET(D834,-$C$3+1,0):D834/OFFSET(D833,-$C$3+1,0):D833)*H834^2,"")</f>
        <v>2.3692955697918342E-5</v>
      </c>
      <c r="N834" s="17">
        <f t="shared" ca="1" si="180"/>
        <v>3.8630704430208166E-4</v>
      </c>
      <c r="O834" s="18">
        <f t="shared" ca="1" si="181"/>
        <v>4.5723658446536163E-2</v>
      </c>
      <c r="P834" s="18">
        <f t="shared" ca="1" si="174"/>
        <v>2.5143325555173179E-2</v>
      </c>
      <c r="Q834" s="18">
        <f t="shared" ca="1" si="182"/>
        <v>2.5545467714790219E-2</v>
      </c>
      <c r="R834" s="39"/>
      <c r="V834" s="29">
        <v>42011</v>
      </c>
      <c r="W834" s="19">
        <f t="shared" ca="1" si="178"/>
        <v>-9.8446890106829166E-4</v>
      </c>
      <c r="X834" s="17">
        <f t="shared" si="179"/>
        <v>2.5143325555173179E-2</v>
      </c>
    </row>
    <row r="835" spans="3:24">
      <c r="C835" s="29">
        <v>42012</v>
      </c>
      <c r="D835" s="19">
        <f ca="1">VLOOKUP(C835,MarketData!$B$7:$C$5000,2)</f>
        <v>1377.67</v>
      </c>
      <c r="E835" s="17">
        <f>VLOOKUP('Beta-GARCH'!C835,MarketData!$E$7:$F$5000,2)</f>
        <v>127.58000199999999</v>
      </c>
      <c r="F835" s="17">
        <f t="shared" ca="1" si="175"/>
        <v>177.01469908002269</v>
      </c>
      <c r="G835" s="17">
        <f t="shared" si="176"/>
        <v>179.26093239457478</v>
      </c>
      <c r="H835" s="18">
        <f t="array" aca="1" ref="H835" ca="1">IF(ROW()-ROW($C$14)&gt;=$C$3,IF($C$8,_xlfn.COVARIANCE.P(OFFSET(E835,-$C$3+1,0):E835/OFFSET(E834,-$C$3+1,0):E834,OFFSET(D835,-$C$3+1,0):D835/OFFSET(D834,-$C$3+1,0):D834)/_xlfn.VAR.P(OFFSET(D835,-$C$3+1,0):D835/OFFSET(D834,-$C$3+1,0):D834),$C$9),"")</f>
        <v>0.41336090123385638</v>
      </c>
      <c r="I835" s="19">
        <f t="array" aca="1" ref="I835" ca="1">IF(ROW()-ROW($C$14)&gt;=$C$3,_xlfn.VAR.P(OFFSET(E835,-$C$3+1,0):E835/OFFSET(E834,-$C$3+1,0):E834),"")</f>
        <v>1.1051221481397588E-4</v>
      </c>
      <c r="J835" s="19">
        <f t="array" aca="1" ref="J835" ca="1">IF(ROW()-ROW($C$14)&gt;=$C$3,_xlfn.VAR.P(OFFSET(D835,-$C$3+1,0):D835/OFFSET(D834,-$C$3+1,0):D834),"")</f>
        <v>1.4258354035910403E-4</v>
      </c>
      <c r="K835" s="19">
        <f t="shared" ca="1" si="177"/>
        <v>0.53332078126534432</v>
      </c>
      <c r="L835" s="46">
        <f t="array" aca="1" ref="L835" ca="1">IF(ROW()-ROW($C$14)&lt;$C$3,"",IF(L834="",_xlfn.VAR.P(OFFSET(E835,-$C$3+1,0):E835/OFFSET(E834,-$C$3+1,0):E834),$C$4*L834+$C$5*(1-$C$4)*(E835/E834-1)^2+(1-$C$4)*(1-$C$5)*$C$6))</f>
        <v>4.0999999999999999E-4</v>
      </c>
      <c r="M835" s="30">
        <f t="array" aca="1" ref="M835" ca="1">IF(ROW()-ROW($C$14)&gt;=$C$3,_xlfn.VAR.P(OFFSET(D835,-$C$3+1,0):D835/OFFSET(D834,-$C$3+1,0):D834)*H835^2,"")</f>
        <v>2.436285525045675E-5</v>
      </c>
      <c r="N835" s="17">
        <f t="shared" ca="1" si="180"/>
        <v>3.8563714474954322E-4</v>
      </c>
      <c r="O835" s="18">
        <f t="shared" ca="1" si="181"/>
        <v>4.5683996279635493E-2</v>
      </c>
      <c r="P835" s="18">
        <f t="shared" ca="1" si="174"/>
        <v>1.9253847076037944E-2</v>
      </c>
      <c r="Q835" s="18">
        <f t="shared" ca="1" si="182"/>
        <v>1.3821607551807124E-2</v>
      </c>
      <c r="R835" s="39"/>
      <c r="V835" s="29">
        <v>42012</v>
      </c>
      <c r="W835" s="19">
        <f t="shared" ca="1" si="178"/>
        <v>1.3141638476246609E-2</v>
      </c>
      <c r="X835" s="17">
        <f t="shared" si="179"/>
        <v>1.9253847076037944E-2</v>
      </c>
    </row>
    <row r="836" spans="3:24">
      <c r="C836" s="29">
        <v>42013</v>
      </c>
      <c r="D836" s="19">
        <f ca="1">VLOOKUP(C836,MarketData!$B$7:$C$5000,2)</f>
        <v>1380.58</v>
      </c>
      <c r="E836" s="17">
        <f>VLOOKUP('Beta-GARCH'!C836,MarketData!$E$7:$F$5000,2)</f>
        <v>126.08000199999999</v>
      </c>
      <c r="F836" s="17">
        <f t="shared" ca="1" si="175"/>
        <v>177.38860050367484</v>
      </c>
      <c r="G836" s="17">
        <f t="shared" si="176"/>
        <v>177.15330271612515</v>
      </c>
      <c r="H836" s="18">
        <f t="array" aca="1" ref="H836" ca="1">IF(ROW()-ROW($C$14)&gt;=$C$3,IF($C$8,_xlfn.COVARIANCE.P(OFFSET(E836,-$C$3+1,0):E836/OFFSET(E835,-$C$3+1,0):E835,OFFSET(D836,-$C$3+1,0):D836/OFFSET(D835,-$C$3+1,0):D835)/_xlfn.VAR.P(OFFSET(D836,-$C$3+1,0):D836/OFFSET(D835,-$C$3+1,0):D835),$C$9),"")</f>
        <v>0.41276600447620365</v>
      </c>
      <c r="I836" s="19">
        <f t="array" aca="1" ref="I836" ca="1">IF(ROW()-ROW($C$14)&gt;=$C$3,_xlfn.VAR.P(OFFSET(E836,-$C$3+1,0):E836/OFFSET(E835,-$C$3+1,0):E835),"")</f>
        <v>1.1109073329901645E-4</v>
      </c>
      <c r="J836" s="19">
        <f t="array" aca="1" ref="J836" ca="1">IF(ROW()-ROW($C$14)&gt;=$C$3,_xlfn.VAR.P(OFFSET(D836,-$C$3+1,0):D836/OFFSET(D835,-$C$3+1,0):D835),"")</f>
        <v>1.4259466537789426E-4</v>
      </c>
      <c r="K836" s="19">
        <f t="shared" ca="1" si="177"/>
        <v>0.52982124196830527</v>
      </c>
      <c r="L836" s="46">
        <f t="array" aca="1" ref="L836" ca="1">IF(ROW()-ROW($C$14)&lt;$C$3,"",IF(L835="",_xlfn.VAR.P(OFFSET(E836,-$C$3+1,0):E836/OFFSET(E835,-$C$3+1,0):E835),$C$4*L835+$C$5*(1-$C$4)*(E836/E835-1)^2+(1-$C$4)*(1-$C$5)*$C$6))</f>
        <v>4.0999999999999999E-4</v>
      </c>
      <c r="M836" s="30">
        <f t="array" aca="1" ref="M836" ca="1">IF(ROW()-ROW($C$14)&gt;=$C$3,_xlfn.VAR.P(OFFSET(D836,-$C$3+1,0):D836/OFFSET(D835,-$C$3+1,0):D835)*H836^2,"")</f>
        <v>2.429467654637549E-5</v>
      </c>
      <c r="N836" s="17">
        <f t="shared" ca="1" si="180"/>
        <v>3.8570532345362453E-4</v>
      </c>
      <c r="O836" s="18">
        <f t="shared" ca="1" si="181"/>
        <v>4.5688034451338386E-2</v>
      </c>
      <c r="P836" s="18">
        <f t="shared" ca="1" si="174"/>
        <v>-1.1757328550598412E-2</v>
      </c>
      <c r="Q836" s="18">
        <f t="shared" ca="1" si="182"/>
        <v>-1.2629198499879212E-2</v>
      </c>
      <c r="R836" s="39"/>
      <c r="V836" s="29">
        <v>42013</v>
      </c>
      <c r="W836" s="19">
        <f t="shared" ca="1" si="178"/>
        <v>2.1122620075924026E-3</v>
      </c>
      <c r="X836" s="17">
        <f t="shared" si="179"/>
        <v>-1.1757328550598412E-2</v>
      </c>
    </row>
    <row r="837" spans="3:24">
      <c r="C837" s="29">
        <v>42017</v>
      </c>
      <c r="D837" s="19">
        <f ca="1">VLOOKUP(C837,MarketData!$B$7:$C$5000,2)</f>
        <v>1374.69</v>
      </c>
      <c r="E837" s="17">
        <f>VLOOKUP('Beta-GARCH'!C837,MarketData!$E$7:$F$5000,2)</f>
        <v>126.410004</v>
      </c>
      <c r="F837" s="17">
        <f t="shared" ca="1" si="175"/>
        <v>176.631803464049</v>
      </c>
      <c r="G837" s="17">
        <f t="shared" si="176"/>
        <v>177.616984055557</v>
      </c>
      <c r="H837" s="18">
        <f t="array" aca="1" ref="H837" ca="1">IF(ROW()-ROW($C$14)&gt;=$C$3,IF($C$8,_xlfn.COVARIANCE.P(OFFSET(E837,-$C$3+1,0):E837/OFFSET(E836,-$C$3+1,0):E836,OFFSET(D837,-$C$3+1,0):D837/OFFSET(D836,-$C$3+1,0):D836)/_xlfn.VAR.P(OFFSET(D837,-$C$3+1,0):D837/OFFSET(D836,-$C$3+1,0):D836),$C$9),"")</f>
        <v>0.40349115452657586</v>
      </c>
      <c r="I837" s="19">
        <f t="array" aca="1" ref="I837" ca="1">IF(ROW()-ROW($C$14)&gt;=$C$3,_xlfn.VAR.P(OFFSET(E837,-$C$3+1,0):E837/OFFSET(E836,-$C$3+1,0):E836),"")</f>
        <v>1.0848869601935647E-4</v>
      </c>
      <c r="J837" s="19">
        <f t="array" aca="1" ref="J837" ca="1">IF(ROW()-ROW($C$14)&gt;=$C$3,_xlfn.VAR.P(OFFSET(D837,-$C$3+1,0):D837/OFFSET(D836,-$C$3+1,0):D836),"")</f>
        <v>1.4161110330051499E-4</v>
      </c>
      <c r="K837" s="19">
        <f t="shared" ca="1" si="177"/>
        <v>0.52668001055439295</v>
      </c>
      <c r="L837" s="46">
        <f t="array" aca="1" ref="L837" ca="1">IF(ROW()-ROW($C$14)&lt;$C$3,"",IF(L836="",_xlfn.VAR.P(OFFSET(E837,-$C$3+1,0):E837/OFFSET(E836,-$C$3+1,0):E836),$C$4*L836+$C$5*(1-$C$4)*(E837/E836-1)^2+(1-$C$4)*(1-$C$5)*$C$6))</f>
        <v>4.0999999999999999E-4</v>
      </c>
      <c r="M837" s="30">
        <f t="array" aca="1" ref="M837" ca="1">IF(ROW()-ROW($C$14)&gt;=$C$3,_xlfn.VAR.P(OFFSET(D837,-$C$3+1,0):D837/OFFSET(D836,-$C$3+1,0):D836)*H837^2,"")</f>
        <v>2.3055011502297862E-5</v>
      </c>
      <c r="N837" s="17">
        <f t="shared" ca="1" si="180"/>
        <v>3.8694498849770211E-4</v>
      </c>
      <c r="O837" s="18">
        <f t="shared" ca="1" si="181"/>
        <v>4.5761396704811136E-2</v>
      </c>
      <c r="P837" s="18">
        <f t="shared" ca="1" si="174"/>
        <v>2.6174016082265439E-3</v>
      </c>
      <c r="Q837" s="18">
        <f t="shared" ca="1" si="182"/>
        <v>4.3388251404821755E-3</v>
      </c>
      <c r="R837" s="39"/>
      <c r="V837" s="29">
        <v>42017</v>
      </c>
      <c r="W837" s="19">
        <f t="shared" ca="1" si="178"/>
        <v>-4.2663228498166506E-3</v>
      </c>
      <c r="X837" s="17">
        <f t="shared" si="179"/>
        <v>2.6174016082265439E-3</v>
      </c>
    </row>
    <row r="838" spans="3:24">
      <c r="C838" s="29">
        <v>42018</v>
      </c>
      <c r="D838" s="19">
        <f ca="1">VLOOKUP(C838,MarketData!$B$7:$C$5000,2)</f>
        <v>1357.98</v>
      </c>
      <c r="E838" s="17">
        <f>VLOOKUP('Beta-GARCH'!C838,MarketData!$E$7:$F$5000,2)</f>
        <v>125.82</v>
      </c>
      <c r="F838" s="17">
        <f t="shared" ca="1" si="175"/>
        <v>174.48476126843818</v>
      </c>
      <c r="G838" s="17">
        <f t="shared" si="176"/>
        <v>176.78797742835431</v>
      </c>
      <c r="H838" s="18">
        <f t="array" aca="1" ref="H838" ca="1">IF(ROW()-ROW($C$14)&gt;=$C$3,IF($C$8,_xlfn.COVARIANCE.P(OFFSET(E838,-$C$3+1,0):E838/OFFSET(E837,-$C$3+1,0):E837,OFFSET(D838,-$C$3+1,0):D838/OFFSET(D837,-$C$3+1,0):D837)/_xlfn.VAR.P(OFFSET(D838,-$C$3+1,0):D838/OFFSET(D837,-$C$3+1,0):D837),$C$9),"")</f>
        <v>0.40385734831123898</v>
      </c>
      <c r="I838" s="19">
        <f t="array" aca="1" ref="I838" ca="1">IF(ROW()-ROW($C$14)&gt;=$C$3,_xlfn.VAR.P(OFFSET(E838,-$C$3+1,0):E838/OFFSET(E837,-$C$3+1,0):E837),"")</f>
        <v>1.0857500046782292E-4</v>
      </c>
      <c r="J838" s="19">
        <f t="array" aca="1" ref="J838" ca="1">IF(ROW()-ROW($C$14)&gt;=$C$3,_xlfn.VAR.P(OFFSET(D838,-$C$3+1,0):D838/OFFSET(D837,-$C$3+1,0):D837),"")</f>
        <v>1.41969717803304E-4</v>
      </c>
      <c r="K838" s="19">
        <f t="shared" ca="1" si="177"/>
        <v>0.52807288533725671</v>
      </c>
      <c r="L838" s="46">
        <f t="array" aca="1" ref="L838" ca="1">IF(ROW()-ROW($C$14)&lt;$C$3,"",IF(L837="",_xlfn.VAR.P(OFFSET(E838,-$C$3+1,0):E838/OFFSET(E837,-$C$3+1,0):E837),$C$4*L837+$C$5*(1-$C$4)*(E838/E837-1)^2+(1-$C$4)*(1-$C$5)*$C$6))</f>
        <v>4.0999999999999999E-4</v>
      </c>
      <c r="M838" s="30">
        <f t="array" aca="1" ref="M838" ca="1">IF(ROW()-ROW($C$14)&gt;=$C$3,_xlfn.VAR.P(OFFSET(D838,-$C$3+1,0):D838/OFFSET(D837,-$C$3+1,0):D837)*H838^2,"")</f>
        <v>2.3155368556239416E-5</v>
      </c>
      <c r="N838" s="17">
        <f t="shared" ca="1" si="180"/>
        <v>3.8684463144376057E-4</v>
      </c>
      <c r="O838" s="18">
        <f t="shared" ca="1" si="181"/>
        <v>4.5755462041091405E-2</v>
      </c>
      <c r="P838" s="18">
        <f t="shared" ca="1" si="174"/>
        <v>-4.6673837618105285E-3</v>
      </c>
      <c r="Q838" s="18">
        <f t="shared" ca="1" si="182"/>
        <v>2.4169122257198736E-4</v>
      </c>
      <c r="R838" s="39"/>
      <c r="V838" s="29">
        <v>42018</v>
      </c>
      <c r="W838" s="19">
        <f t="shared" ca="1" si="178"/>
        <v>-1.2155467778189988E-2</v>
      </c>
      <c r="X838" s="17">
        <f t="shared" si="179"/>
        <v>-4.6673837618105285E-3</v>
      </c>
    </row>
    <row r="839" spans="3:24">
      <c r="C839" s="29">
        <v>42019</v>
      </c>
      <c r="D839" s="19">
        <f ca="1">VLOOKUP(C839,MarketData!$B$7:$C$5000,2)</f>
        <v>1376.6</v>
      </c>
      <c r="E839" s="17">
        <f>VLOOKUP('Beta-GARCH'!C839,MarketData!$E$7:$F$5000,2)</f>
        <v>126.779999</v>
      </c>
      <c r="F839" s="17">
        <f t="shared" ca="1" si="175"/>
        <v>176.87721642596503</v>
      </c>
      <c r="G839" s="17">
        <f t="shared" si="176"/>
        <v>178.13685901747564</v>
      </c>
      <c r="H839" s="18">
        <f t="array" aca="1" ref="H839" ca="1">IF(ROW()-ROW($C$14)&gt;=$C$3,IF($C$8,_xlfn.COVARIANCE.P(OFFSET(E839,-$C$3+1,0):E839/OFFSET(E838,-$C$3+1,0):E838,OFFSET(D839,-$C$3+1,0):D839/OFFSET(D838,-$C$3+1,0):D838)/_xlfn.VAR.P(OFFSET(D839,-$C$3+1,0):D839/OFFSET(D838,-$C$3+1,0):D838),$C$9),"")</f>
        <v>0.406702912311457</v>
      </c>
      <c r="I839" s="19">
        <f t="array" aca="1" ref="I839" ca="1">IF(ROW()-ROW($C$14)&gt;=$C$3,_xlfn.VAR.P(OFFSET(E839,-$C$3+1,0):E839/OFFSET(E838,-$C$3+1,0):E838),"")</f>
        <v>1.0871451727136318E-4</v>
      </c>
      <c r="J839" s="19">
        <f t="array" aca="1" ref="J839" ca="1">IF(ROW()-ROW($C$14)&gt;=$C$3,_xlfn.VAR.P(OFFSET(D839,-$C$3+1,0):D839/OFFSET(D838,-$C$3+1,0):D838),"")</f>
        <v>1.423501972258934E-4</v>
      </c>
      <c r="K839" s="19">
        <f t="shared" ca="1" si="177"/>
        <v>0.53253457986085573</v>
      </c>
      <c r="L839" s="46">
        <f t="array" aca="1" ref="L839" ca="1">IF(ROW()-ROW($C$14)&lt;$C$3,"",IF(L838="",_xlfn.VAR.P(OFFSET(E839,-$C$3+1,0):E839/OFFSET(E838,-$C$3+1,0):E838),$C$4*L838+$C$5*(1-$C$4)*(E839/E838-1)^2+(1-$C$4)*(1-$C$5)*$C$6))</f>
        <v>4.0999999999999999E-4</v>
      </c>
      <c r="M839" s="30">
        <f t="array" aca="1" ref="M839" ca="1">IF(ROW()-ROW($C$14)&gt;=$C$3,_xlfn.VAR.P(OFFSET(D839,-$C$3+1,0):D839/OFFSET(D838,-$C$3+1,0):D838)*H839^2,"")</f>
        <v>2.354575592453546E-5</v>
      </c>
      <c r="N839" s="17">
        <f t="shared" ca="1" si="180"/>
        <v>3.8645424407546453E-4</v>
      </c>
      <c r="O839" s="18">
        <f t="shared" ca="1" si="181"/>
        <v>4.5732368967388089E-2</v>
      </c>
      <c r="P839" s="18">
        <f t="shared" ca="1" si="174"/>
        <v>7.6299395962486916E-3</v>
      </c>
      <c r="Q839" s="18">
        <f t="shared" ca="1" si="182"/>
        <v>2.0534154742150356E-3</v>
      </c>
      <c r="R839" s="39"/>
      <c r="V839" s="29">
        <v>42019</v>
      </c>
      <c r="W839" s="19">
        <f t="shared" ca="1" si="178"/>
        <v>1.3711542143477695E-2</v>
      </c>
      <c r="X839" s="17">
        <f t="shared" si="179"/>
        <v>7.6299395962486916E-3</v>
      </c>
    </row>
    <row r="840" spans="3:24">
      <c r="C840" s="29">
        <v>42020</v>
      </c>
      <c r="D840" s="19">
        <f ca="1">VLOOKUP(C840,MarketData!$B$7:$C$5000,2)</f>
        <v>1363.73</v>
      </c>
      <c r="E840" s="17">
        <f>VLOOKUP('Beta-GARCH'!C840,MarketData!$E$7:$F$5000,2)</f>
        <v>128.88000500000001</v>
      </c>
      <c r="F840" s="17">
        <f t="shared" ca="1" si="175"/>
        <v>175.22356992342097</v>
      </c>
      <c r="G840" s="17">
        <f t="shared" si="176"/>
        <v>181.08754899782383</v>
      </c>
      <c r="H840" s="18">
        <f t="array" aca="1" ref="H840" ca="1">IF(ROW()-ROW($C$14)&gt;=$C$3,IF($C$8,_xlfn.COVARIANCE.P(OFFSET(E840,-$C$3+1,0):E840/OFFSET(E839,-$C$3+1,0):E839,OFFSET(D840,-$C$3+1,0):D840/OFFSET(D839,-$C$3+1,0):D839)/_xlfn.VAR.P(OFFSET(D840,-$C$3+1,0):D840/OFFSET(D839,-$C$3+1,0):D839),$C$9),"")</f>
        <v>0.39974928655222713</v>
      </c>
      <c r="I840" s="19">
        <f t="array" aca="1" ref="I840" ca="1">IF(ROW()-ROW($C$14)&gt;=$C$3,_xlfn.VAR.P(OFFSET(E840,-$C$3+1,0):E840/OFFSET(E839,-$C$3+1,0):E839),"")</f>
        <v>1.0936315521818271E-4</v>
      </c>
      <c r="J840" s="19">
        <f t="array" aca="1" ref="J840" ca="1">IF(ROW()-ROW($C$14)&gt;=$C$3,_xlfn.VAR.P(OFFSET(D840,-$C$3+1,0):D840/OFFSET(D839,-$C$3+1,0):D839),"")</f>
        <v>1.4246004351219207E-4</v>
      </c>
      <c r="K840" s="19">
        <f t="shared" ca="1" si="177"/>
        <v>0.52072657050342486</v>
      </c>
      <c r="L840" s="46">
        <f t="array" aca="1" ref="L840" ca="1">IF(ROW()-ROW($C$14)&lt;$C$3,"",IF(L839="",_xlfn.VAR.P(OFFSET(E840,-$C$3+1,0):E840/OFFSET(E839,-$C$3+1,0):E839),$C$4*L839+$C$5*(1-$C$4)*(E840/E839-1)^2+(1-$C$4)*(1-$C$5)*$C$6))</f>
        <v>4.0999999999999999E-4</v>
      </c>
      <c r="M840" s="30">
        <f t="array" aca="1" ref="M840" ca="1">IF(ROW()-ROW($C$14)&gt;=$C$3,_xlfn.VAR.P(OFFSET(D840,-$C$3+1,0):D840/OFFSET(D839,-$C$3+1,0):D839)*H840^2,"")</f>
        <v>2.2765042597651812E-5</v>
      </c>
      <c r="N840" s="17">
        <f t="shared" ca="1" si="180"/>
        <v>3.8723495740234818E-4</v>
      </c>
      <c r="O840" s="18">
        <f t="shared" ca="1" si="181"/>
        <v>4.5778539835553217E-2</v>
      </c>
      <c r="P840" s="18">
        <f t="shared" ca="1" si="174"/>
        <v>1.6564174290615075E-2</v>
      </c>
      <c r="Q840" s="18">
        <f t="shared" ca="1" si="182"/>
        <v>2.0301478749373686E-2</v>
      </c>
      <c r="R840" s="39"/>
      <c r="V840" s="29">
        <v>42020</v>
      </c>
      <c r="W840" s="19">
        <f t="shared" ca="1" si="178"/>
        <v>-9.3491210228097144E-3</v>
      </c>
      <c r="X840" s="17">
        <f t="shared" si="179"/>
        <v>1.6564174290615075E-2</v>
      </c>
    </row>
    <row r="841" spans="3:24">
      <c r="C841" s="29">
        <v>42023</v>
      </c>
      <c r="D841" s="19">
        <f ca="1">VLOOKUP(C841,MarketData!$B$7:$C$5000,2)</f>
        <v>1372.41</v>
      </c>
      <c r="E841" s="17">
        <f>VLOOKUP('Beta-GARCH'!C841,MarketData!$E$7:$F$5000,2)</f>
        <v>128.88000500000001</v>
      </c>
      <c r="F841" s="17">
        <f t="shared" ca="1" si="175"/>
        <v>176.33884977129065</v>
      </c>
      <c r="G841" s="17">
        <f t="shared" si="176"/>
        <v>181.08754899782383</v>
      </c>
      <c r="H841" s="18">
        <f t="array" aca="1" ref="H841" ca="1">IF(ROW()-ROW($C$14)&gt;=$C$3,IF($C$8,_xlfn.COVARIANCE.P(OFFSET(E841,-$C$3+1,0):E841/OFFSET(E840,-$C$3+1,0):E840,OFFSET(D841,-$C$3+1,0):D841/OFFSET(D840,-$C$3+1,0):D840)/_xlfn.VAR.P(OFFSET(D841,-$C$3+1,0):D841/OFFSET(D840,-$C$3+1,0):D840),$C$9),"")</f>
        <v>0.40028167797241909</v>
      </c>
      <c r="I841" s="19">
        <f t="array" aca="1" ref="I841" ca="1">IF(ROW()-ROW($C$14)&gt;=$C$3,_xlfn.VAR.P(OFFSET(E841,-$C$3+1,0):E841/OFFSET(E840,-$C$3+1,0):E840),"")</f>
        <v>1.0934631769596408E-4</v>
      </c>
      <c r="J841" s="19">
        <f t="array" aca="1" ref="J841" ca="1">IF(ROW()-ROW($C$14)&gt;=$C$3,_xlfn.VAR.P(OFFSET(D841,-$C$3+1,0):D841/OFFSET(D840,-$C$3+1,0):D840),"")</f>
        <v>1.4239977437244226E-4</v>
      </c>
      <c r="K841" s="19">
        <f t="shared" ca="1" si="177"/>
        <v>0.52127974521449216</v>
      </c>
      <c r="L841" s="46">
        <f t="array" aca="1" ref="L841" ca="1">IF(ROW()-ROW($C$14)&lt;$C$3,"",IF(L840="",_xlfn.VAR.P(OFFSET(E841,-$C$3+1,0):E841/OFFSET(E840,-$C$3+1,0):E840),$C$4*L840+$C$5*(1-$C$4)*(E841/E840-1)^2+(1-$C$4)*(1-$C$5)*$C$6))</f>
        <v>4.0999999999999999E-4</v>
      </c>
      <c r="M841" s="30">
        <f t="array" aca="1" ref="M841" ca="1">IF(ROW()-ROW($C$14)&gt;=$C$3,_xlfn.VAR.P(OFFSET(D841,-$C$3+1,0):D841/OFFSET(D840,-$C$3+1,0):D840)*H841^2,"")</f>
        <v>2.2816063901716566E-5</v>
      </c>
      <c r="N841" s="17">
        <f t="shared" ca="1" si="180"/>
        <v>3.8718393609828345E-4</v>
      </c>
      <c r="O841" s="18">
        <f t="shared" ca="1" si="181"/>
        <v>4.5775523891748084E-2</v>
      </c>
      <c r="P841" s="18">
        <f t="shared" ca="1" si="174"/>
        <v>0</v>
      </c>
      <c r="Q841" s="18">
        <f t="shared" ca="1" si="182"/>
        <v>-2.5477513619269311E-3</v>
      </c>
      <c r="R841" s="39"/>
      <c r="V841" s="29">
        <v>42023</v>
      </c>
      <c r="W841" s="19">
        <f t="shared" ca="1" si="178"/>
        <v>6.3648962771223339E-3</v>
      </c>
      <c r="X841" s="17">
        <f t="shared" si="179"/>
        <v>0</v>
      </c>
    </row>
    <row r="842" spans="3:24">
      <c r="C842" s="29">
        <v>42024</v>
      </c>
      <c r="D842" s="19">
        <f ca="1">VLOOKUP(C842,MarketData!$B$7:$C$5000,2)</f>
        <v>1397.63</v>
      </c>
      <c r="E842" s="17">
        <f>VLOOKUP('Beta-GARCH'!C842,MarketData!$E$7:$F$5000,2)</f>
        <v>129.16000399999999</v>
      </c>
      <c r="F842" s="17">
        <f t="shared" ca="1" si="175"/>
        <v>179.57932877627601</v>
      </c>
      <c r="G842" s="17">
        <f t="shared" si="176"/>
        <v>181.48097179938125</v>
      </c>
      <c r="H842" s="18">
        <f t="array" aca="1" ref="H842" ca="1">IF(ROW()-ROW($C$14)&gt;=$C$3,IF($C$8,_xlfn.COVARIANCE.P(OFFSET(E842,-$C$3+1,0):E842/OFFSET(E841,-$C$3+1,0):E841,OFFSET(D842,-$C$3+1,0):D842/OFFSET(D841,-$C$3+1,0):D841)/_xlfn.VAR.P(OFFSET(D842,-$C$3+1,0):D842/OFFSET(D841,-$C$3+1,0):D841),$C$9),"")</f>
        <v>0.40366081397887937</v>
      </c>
      <c r="I842" s="19">
        <f t="array" aca="1" ref="I842" ca="1">IF(ROW()-ROW($C$14)&gt;=$C$3,_xlfn.VAR.P(OFFSET(E842,-$C$3+1,0):E842/OFFSET(E841,-$C$3+1,0):E841),"")</f>
        <v>1.0924392883427429E-4</v>
      </c>
      <c r="J842" s="19">
        <f t="array" aca="1" ref="J842" ca="1">IF(ROW()-ROW($C$14)&gt;=$C$3,_xlfn.VAR.P(OFFSET(D842,-$C$3+1,0):D842/OFFSET(D841,-$C$3+1,0):D841),"")</f>
        <v>1.4246601036147009E-4</v>
      </c>
      <c r="K842" s="19">
        <f t="shared" ca="1" si="177"/>
        <v>0.52641777278145541</v>
      </c>
      <c r="L842" s="46">
        <f t="array" aca="1" ref="L842" ca="1">IF(ROW()-ROW($C$14)&lt;$C$3,"",IF(L841="",_xlfn.VAR.P(OFFSET(E842,-$C$3+1,0):E842/OFFSET(E841,-$C$3+1,0):E841),$C$4*L841+$C$5*(1-$C$4)*(E842/E841-1)^2+(1-$C$4)*(1-$C$5)*$C$6))</f>
        <v>4.0999999999999999E-4</v>
      </c>
      <c r="M842" s="30">
        <f t="array" aca="1" ref="M842" ca="1">IF(ROW()-ROW($C$14)&gt;=$C$3,_xlfn.VAR.P(OFFSET(D842,-$C$3+1,0):D842/OFFSET(D841,-$C$3+1,0):D841)*H842^2,"")</f>
        <v>2.3213704174274005E-5</v>
      </c>
      <c r="N842" s="17">
        <f t="shared" ca="1" si="180"/>
        <v>3.8678629582572597E-4</v>
      </c>
      <c r="O842" s="18">
        <f t="shared" ca="1" si="181"/>
        <v>4.5752011981850402E-2</v>
      </c>
      <c r="P842" s="18">
        <f t="shared" ca="1" si="174"/>
        <v>2.1725557816356655E-3</v>
      </c>
      <c r="Q842" s="18">
        <f t="shared" ca="1" si="182"/>
        <v>-5.2452899995429209E-3</v>
      </c>
      <c r="R842" s="39"/>
      <c r="V842" s="29">
        <v>42024</v>
      </c>
      <c r="W842" s="19">
        <f t="shared" ca="1" si="178"/>
        <v>1.8376432698683276E-2</v>
      </c>
      <c r="X842" s="17">
        <f t="shared" si="179"/>
        <v>2.1725557816356655E-3</v>
      </c>
    </row>
    <row r="843" spans="3:24">
      <c r="C843" s="29">
        <v>42025</v>
      </c>
      <c r="D843" s="19">
        <f ca="1">VLOOKUP(C843,MarketData!$B$7:$C$5000,2)</f>
        <v>1390.61</v>
      </c>
      <c r="E843" s="17">
        <f>VLOOKUP('Beta-GARCH'!C843,MarketData!$E$7:$F$5000,2)</f>
        <v>128.66000399999999</v>
      </c>
      <c r="F843" s="17">
        <f t="shared" ca="1" si="175"/>
        <v>178.67733977488831</v>
      </c>
      <c r="G843" s="17">
        <f t="shared" si="176"/>
        <v>180.77842857323139</v>
      </c>
      <c r="H843" s="18">
        <f t="array" aca="1" ref="H843" ca="1">IF(ROW()-ROW($C$14)&gt;=$C$3,IF($C$8,_xlfn.COVARIANCE.P(OFFSET(E843,-$C$3+1,0):E843/OFFSET(E842,-$C$3+1,0):E842,OFFSET(D843,-$C$3+1,0):D843/OFFSET(D842,-$C$3+1,0):D842)/_xlfn.VAR.P(OFFSET(D843,-$C$3+1,0):D843/OFFSET(D842,-$C$3+1,0):D842),$C$9),"")</f>
        <v>0.40539389349149985</v>
      </c>
      <c r="I843" s="19">
        <f t="array" aca="1" ref="I843" ca="1">IF(ROW()-ROW($C$14)&gt;=$C$3,_xlfn.VAR.P(OFFSET(E843,-$C$3+1,0):E843/OFFSET(E842,-$C$3+1,0):E842),"")</f>
        <v>1.0926073631169257E-4</v>
      </c>
      <c r="J843" s="19">
        <f t="array" aca="1" ref="J843" ca="1">IF(ROW()-ROW($C$14)&gt;=$C$3,_xlfn.VAR.P(OFFSET(D843,-$C$3+1,0):D843/OFFSET(D842,-$C$3+1,0):D842),"")</f>
        <v>1.4235100407207125E-4</v>
      </c>
      <c r="K843" s="19">
        <f t="shared" ca="1" si="177"/>
        <v>0.52816985983486953</v>
      </c>
      <c r="L843" s="46">
        <f t="array" aca="1" ref="L843" ca="1">IF(ROW()-ROW($C$14)&lt;$C$3,"",IF(L842="",_xlfn.VAR.P(OFFSET(E843,-$C$3+1,0):E843/OFFSET(E842,-$C$3+1,0):E842),$C$4*L842+$C$5*(1-$C$4)*(E843/E842-1)^2+(1-$C$4)*(1-$C$5)*$C$6))</f>
        <v>4.0999999999999999E-4</v>
      </c>
      <c r="M843" s="30">
        <f t="array" aca="1" ref="M843" ca="1">IF(ROW()-ROW($C$14)&gt;=$C$3,_xlfn.VAR.P(OFFSET(D843,-$C$3+1,0):D843/OFFSET(D842,-$C$3+1,0):D842)*H843^2,"")</f>
        <v>2.3394563147526326E-5</v>
      </c>
      <c r="N843" s="17">
        <f t="shared" ca="1" si="180"/>
        <v>3.8660543685247367E-4</v>
      </c>
      <c r="O843" s="18">
        <f t="shared" ca="1" si="181"/>
        <v>4.5741314046682482E-2</v>
      </c>
      <c r="P843" s="18">
        <f t="shared" ca="1" si="174"/>
        <v>-3.8711674242437599E-3</v>
      </c>
      <c r="Q843" s="18">
        <f t="shared" ca="1" si="182"/>
        <v>-1.834959606501982E-3</v>
      </c>
      <c r="R843" s="39"/>
      <c r="V843" s="29">
        <v>42025</v>
      </c>
      <c r="W843" s="19">
        <f t="shared" ca="1" si="178"/>
        <v>-5.0227885778069137E-3</v>
      </c>
      <c r="X843" s="17">
        <f t="shared" si="179"/>
        <v>-3.8711674242437599E-3</v>
      </c>
    </row>
    <row r="844" spans="3:24">
      <c r="C844" s="29">
        <v>42026</v>
      </c>
      <c r="D844" s="19">
        <f ca="1">VLOOKUP(C844,MarketData!$B$7:$C$5000,2)</f>
        <v>1389.43</v>
      </c>
      <c r="E844" s="17">
        <f>VLOOKUP('Beta-GARCH'!C844,MarketData!$E$7:$F$5000,2)</f>
        <v>129.86000100000001</v>
      </c>
      <c r="F844" s="17">
        <f t="shared" ca="1" si="175"/>
        <v>178.5257233900397</v>
      </c>
      <c r="G844" s="17">
        <f t="shared" si="176"/>
        <v>182.46452810073177</v>
      </c>
      <c r="H844" s="18">
        <f t="array" aca="1" ref="H844" ca="1">IF(ROW()-ROW($C$14)&gt;=$C$3,IF($C$8,_xlfn.COVARIANCE.P(OFFSET(E844,-$C$3+1,0):E844/OFFSET(E843,-$C$3+1,0):E843,OFFSET(D844,-$C$3+1,0):D844/OFFSET(D843,-$C$3+1,0):D843)/_xlfn.VAR.P(OFFSET(D844,-$C$3+1,0):D844/OFFSET(D843,-$C$3+1,0):D843),$C$9),"")</f>
        <v>0.40498881258349395</v>
      </c>
      <c r="I844" s="19">
        <f t="array" aca="1" ref="I844" ca="1">IF(ROW()-ROW($C$14)&gt;=$C$3,_xlfn.VAR.P(OFFSET(E844,-$C$3+1,0):E844/OFFSET(E843,-$C$3+1,0):E843),"")</f>
        <v>1.0952878141119233E-4</v>
      </c>
      <c r="J844" s="19">
        <f t="array" aca="1" ref="J844" ca="1">IF(ROW()-ROW($C$14)&gt;=$C$3,_xlfn.VAR.P(OFFSET(D844,-$C$3+1,0):D844/OFFSET(D843,-$C$3+1,0):D843),"")</f>
        <v>1.4235276234080232E-4</v>
      </c>
      <c r="K844" s="19">
        <f t="shared" ca="1" si="177"/>
        <v>0.52635732312174421</v>
      </c>
      <c r="L844" s="46">
        <f t="array" aca="1" ref="L844" ca="1">IF(ROW()-ROW($C$14)&lt;$C$3,"",IF(L843="",_xlfn.VAR.P(OFFSET(E844,-$C$3+1,0):E844/OFFSET(E843,-$C$3+1,0):E843),$C$4*L843+$C$5*(1-$C$4)*(E844/E843-1)^2+(1-$C$4)*(1-$C$5)*$C$6))</f>
        <v>4.0999999999999999E-4</v>
      </c>
      <c r="M844" s="30">
        <f t="array" aca="1" ref="M844" ca="1">IF(ROW()-ROW($C$14)&gt;=$C$3,_xlfn.VAR.P(OFFSET(D844,-$C$3+1,0):D844/OFFSET(D843,-$C$3+1,0):D843)*H844^2,"")</f>
        <v>2.3348121887455821E-5</v>
      </c>
      <c r="N844" s="17">
        <f t="shared" ca="1" si="180"/>
        <v>3.8665187811254417E-4</v>
      </c>
      <c r="O844" s="18">
        <f t="shared" ca="1" si="181"/>
        <v>4.5744061318535978E-2</v>
      </c>
      <c r="P844" s="18">
        <f t="shared" ca="1" si="174"/>
        <v>9.3268845227147956E-3</v>
      </c>
      <c r="Q844" s="18">
        <f t="shared" ca="1" si="182"/>
        <v>9.6705371635331903E-3</v>
      </c>
      <c r="R844" s="39"/>
      <c r="V844" s="29">
        <v>42026</v>
      </c>
      <c r="W844" s="19">
        <f t="shared" ca="1" si="178"/>
        <v>-8.4854847872506411E-4</v>
      </c>
      <c r="X844" s="17">
        <f t="shared" si="179"/>
        <v>9.3268845227147956E-3</v>
      </c>
    </row>
    <row r="845" spans="3:24">
      <c r="C845" s="29">
        <v>42027</v>
      </c>
      <c r="D845" s="19">
        <f ca="1">VLOOKUP(C845,MarketData!$B$7:$C$5000,2)</f>
        <v>1403.22</v>
      </c>
      <c r="E845" s="17">
        <f>VLOOKUP('Beta-GARCH'!C845,MarketData!$E$7:$F$5000,2)</f>
        <v>129.66000399999999</v>
      </c>
      <c r="F845" s="17">
        <f t="shared" ca="1" si="175"/>
        <v>180.297579277381</v>
      </c>
      <c r="G845" s="17">
        <f t="shared" si="176"/>
        <v>182.18351502553114</v>
      </c>
      <c r="H845" s="18">
        <f t="array" aca="1" ref="H845" ca="1">IF(ROW()-ROW($C$14)&gt;=$C$3,IF($C$8,_xlfn.COVARIANCE.P(OFFSET(E845,-$C$3+1,0):E845/OFFSET(E844,-$C$3+1,0):E844,OFFSET(D845,-$C$3+1,0):D845/OFFSET(D844,-$C$3+1,0):D844)/_xlfn.VAR.P(OFFSET(D845,-$C$3+1,0):D845/OFFSET(D844,-$C$3+1,0):D844),$C$9),"")</f>
        <v>0.40201023331902608</v>
      </c>
      <c r="I845" s="19">
        <f t="array" aca="1" ref="I845" ca="1">IF(ROW()-ROW($C$14)&gt;=$C$3,_xlfn.VAR.P(OFFSET(E845,-$C$3+1,0):E845/OFFSET(E844,-$C$3+1,0):E844),"")</f>
        <v>1.0901511022811217E-4</v>
      </c>
      <c r="J845" s="19">
        <f t="array" aca="1" ref="J845" ca="1">IF(ROW()-ROW($C$14)&gt;=$C$3,_xlfn.VAR.P(OFFSET(D845,-$C$3+1,0):D845/OFFSET(D844,-$C$3+1,0):D844),"")</f>
        <v>1.4060474559003807E-4</v>
      </c>
      <c r="K845" s="19">
        <f t="shared" ca="1" si="177"/>
        <v>0.51850194401617267</v>
      </c>
      <c r="L845" s="46">
        <f t="array" aca="1" ref="L845" ca="1">IF(ROW()-ROW($C$14)&lt;$C$3,"",IF(L844="",_xlfn.VAR.P(OFFSET(E845,-$C$3+1,0):E845/OFFSET(E844,-$C$3+1,0):E844),$C$4*L844+$C$5*(1-$C$4)*(E845/E844-1)^2+(1-$C$4)*(1-$C$5)*$C$6))</f>
        <v>4.0999999999999999E-4</v>
      </c>
      <c r="M845" s="30">
        <f t="array" aca="1" ref="M845" ca="1">IF(ROW()-ROW($C$14)&gt;=$C$3,_xlfn.VAR.P(OFFSET(D845,-$C$3+1,0):D845/OFFSET(D844,-$C$3+1,0):D844)*H845^2,"")</f>
        <v>2.2723446159044191E-5</v>
      </c>
      <c r="N845" s="17">
        <f t="shared" ca="1" si="180"/>
        <v>3.8727655384095583E-4</v>
      </c>
      <c r="O845" s="18">
        <f t="shared" ca="1" si="181"/>
        <v>4.5780998514774504E-2</v>
      </c>
      <c r="P845" s="18">
        <f t="shared" ca="1" si="174"/>
        <v>-1.5400970157086746E-3</v>
      </c>
      <c r="Q845" s="18">
        <f t="shared" ca="1" si="182"/>
        <v>-5.5300217456118704E-3</v>
      </c>
      <c r="R845" s="39"/>
      <c r="V845" s="29">
        <v>42027</v>
      </c>
      <c r="W845" s="19">
        <f t="shared" ca="1" si="178"/>
        <v>9.9249332460074058E-3</v>
      </c>
      <c r="X845" s="17">
        <f t="shared" si="179"/>
        <v>-1.5400970157086746E-3</v>
      </c>
    </row>
    <row r="846" spans="3:24">
      <c r="C846" s="29">
        <v>42030</v>
      </c>
      <c r="D846" s="19">
        <f ca="1">VLOOKUP(C846,MarketData!$B$7:$C$5000,2)</f>
        <v>1402.08</v>
      </c>
      <c r="E846" s="17">
        <f>VLOOKUP('Beta-GARCH'!C846,MarketData!$E$7:$F$5000,2)</f>
        <v>131.86000100000001</v>
      </c>
      <c r="F846" s="17">
        <f t="shared" ca="1" si="175"/>
        <v>180.15110243100179</v>
      </c>
      <c r="G846" s="17">
        <f t="shared" si="176"/>
        <v>185.27470100533125</v>
      </c>
      <c r="H846" s="18">
        <f t="array" aca="1" ref="H846" ca="1">IF(ROW()-ROW($C$14)&gt;=$C$3,IF($C$8,_xlfn.COVARIANCE.P(OFFSET(E846,-$C$3+1,0):E846/OFFSET(E845,-$C$3+1,0):E845,OFFSET(D846,-$C$3+1,0):D846/OFFSET(D845,-$C$3+1,0):D845)/_xlfn.VAR.P(OFFSET(D846,-$C$3+1,0):D846/OFFSET(D845,-$C$3+1,0):D845),$C$9),"")</f>
        <v>0.40600566218990997</v>
      </c>
      <c r="I846" s="19">
        <f t="array" aca="1" ref="I846" ca="1">IF(ROW()-ROW($C$14)&gt;=$C$3,_xlfn.VAR.P(OFFSET(E846,-$C$3+1,0):E846/OFFSET(E845,-$C$3+1,0):E845),"")</f>
        <v>1.1010216309081518E-4</v>
      </c>
      <c r="J846" s="19">
        <f t="array" aca="1" ref="J846" ca="1">IF(ROW()-ROW($C$14)&gt;=$C$3,_xlfn.VAR.P(OFFSET(D846,-$C$3+1,0):D846/OFFSET(D845,-$C$3+1,0):D845),"")</f>
        <v>1.3908356905162499E-4</v>
      </c>
      <c r="K846" s="19">
        <f t="shared" ca="1" si="177"/>
        <v>0.51287563266095126</v>
      </c>
      <c r="L846" s="46">
        <f t="array" aca="1" ref="L846" ca="1">IF(ROW()-ROW($C$14)&lt;$C$3,"",IF(L845="",_xlfn.VAR.P(OFFSET(E846,-$C$3+1,0):E846/OFFSET(E845,-$C$3+1,0):E845),$C$4*L845+$C$5*(1-$C$4)*(E846/E845-1)^2+(1-$C$4)*(1-$C$5)*$C$6))</f>
        <v>4.0999999999999999E-4</v>
      </c>
      <c r="M846" s="30">
        <f t="array" aca="1" ref="M846" ca="1">IF(ROW()-ROW($C$14)&gt;=$C$3,_xlfn.VAR.P(OFFSET(D846,-$C$3+1,0):D846/OFFSET(D845,-$C$3+1,0):D845)*H846^2,"")</f>
        <v>2.292661865692877E-5</v>
      </c>
      <c r="N846" s="17">
        <f t="shared" ca="1" si="180"/>
        <v>3.870733813430712E-4</v>
      </c>
      <c r="O846" s="18">
        <f t="shared" ca="1" si="181"/>
        <v>4.5768988156828852E-2</v>
      </c>
      <c r="P846" s="18">
        <f t="shared" ca="1" si="174"/>
        <v>1.6967429678623303E-2</v>
      </c>
      <c r="Q846" s="18">
        <f t="shared" ca="1" si="182"/>
        <v>1.7297275643544382E-2</v>
      </c>
      <c r="R846" s="39"/>
      <c r="V846" s="29">
        <v>42030</v>
      </c>
      <c r="W846" s="19">
        <f t="shared" ca="1" si="178"/>
        <v>-8.1241715482971433E-4</v>
      </c>
      <c r="X846" s="17">
        <f t="shared" si="179"/>
        <v>1.6967429678623303E-2</v>
      </c>
    </row>
    <row r="847" spans="3:24">
      <c r="C847" s="29">
        <v>42031</v>
      </c>
      <c r="D847" s="19">
        <f ca="1">VLOOKUP(C847,MarketData!$B$7:$C$5000,2)</f>
        <v>1426.38</v>
      </c>
      <c r="E847" s="17">
        <f>VLOOKUP('Beta-GARCH'!C847,MarketData!$E$7:$F$5000,2)</f>
        <v>131.10000600000001</v>
      </c>
      <c r="F847" s="17">
        <f t="shared" ca="1" si="175"/>
        <v>183.27337205118991</v>
      </c>
      <c r="G847" s="17">
        <f t="shared" si="176"/>
        <v>184.20684232701569</v>
      </c>
      <c r="H847" s="18">
        <f t="array" aca="1" ref="H847" ca="1">IF(ROW()-ROW($C$14)&gt;=$C$3,IF($C$8,_xlfn.COVARIANCE.P(OFFSET(E847,-$C$3+1,0):E847/OFFSET(E846,-$C$3+1,0):E846,OFFSET(D847,-$C$3+1,0):D847/OFFSET(D846,-$C$3+1,0):D846)/_xlfn.VAR.P(OFFSET(D847,-$C$3+1,0):D847/OFFSET(D846,-$C$3+1,0):D846),$C$9),"")</f>
        <v>0.39979739683170379</v>
      </c>
      <c r="I847" s="19">
        <f t="array" aca="1" ref="I847" ca="1">IF(ROW()-ROW($C$14)&gt;=$C$3,_xlfn.VAR.P(OFFSET(E847,-$C$3+1,0):E847/OFFSET(E846,-$C$3+1,0):E846),"")</f>
        <v>1.1022785152204626E-4</v>
      </c>
      <c r="J847" s="19">
        <f t="array" aca="1" ref="J847" ca="1">IF(ROW()-ROW($C$14)&gt;=$C$3,_xlfn.VAR.P(OFFSET(D847,-$C$3+1,0):D847/OFFSET(D846,-$C$3+1,0):D846),"")</f>
        <v>1.4021725801535541E-4</v>
      </c>
      <c r="K847" s="19">
        <f t="shared" ca="1" si="177"/>
        <v>0.50856924063521636</v>
      </c>
      <c r="L847" s="46">
        <f t="array" aca="1" ref="L847" ca="1">IF(ROW()-ROW($C$14)&lt;$C$3,"",IF(L846="",_xlfn.VAR.P(OFFSET(E847,-$C$3+1,0):E847/OFFSET(E846,-$C$3+1,0):E846),$C$4*L846+$C$5*(1-$C$4)*(E847/E846-1)^2+(1-$C$4)*(1-$C$5)*$C$6))</f>
        <v>4.0999999999999999E-4</v>
      </c>
      <c r="M847" s="30">
        <f t="array" aca="1" ref="M847" ca="1">IF(ROW()-ROW($C$14)&gt;=$C$3,_xlfn.VAR.P(OFFSET(D847,-$C$3+1,0):D847/OFFSET(D846,-$C$3+1,0):D846)*H847^2,"")</f>
        <v>2.2412040269522043E-5</v>
      </c>
      <c r="N847" s="17">
        <f t="shared" ca="1" si="180"/>
        <v>3.8758795973047792E-4</v>
      </c>
      <c r="O847" s="18">
        <f t="shared" ca="1" si="181"/>
        <v>4.5799400878276636E-2</v>
      </c>
      <c r="P847" s="18">
        <f t="shared" ref="P847:P910" ca="1" si="183">IF(ROW()-ROW($C$14)&gt;=$C$3,$C$7*(E847/E846-1),"")</f>
        <v>-5.7636507980916019E-3</v>
      </c>
      <c r="Q847" s="18">
        <f t="shared" ca="1" si="182"/>
        <v>-1.2692696746261761E-2</v>
      </c>
      <c r="R847" s="39"/>
      <c r="V847" s="29">
        <v>42031</v>
      </c>
      <c r="W847" s="19">
        <f t="shared" ca="1" si="178"/>
        <v>1.7331393358438918E-2</v>
      </c>
      <c r="X847" s="17">
        <f t="shared" si="179"/>
        <v>-5.7636507980916019E-3</v>
      </c>
    </row>
    <row r="848" spans="3:24">
      <c r="C848" s="29">
        <v>42032</v>
      </c>
      <c r="D848" s="19">
        <f>VLOOKUP(C848,MarketData!$B$7:$C$5000,2)</f>
        <v>1429.92</v>
      </c>
      <c r="E848" s="17">
        <f>VLOOKUP('Beta-GARCH'!C848,MarketData!$E$7:$F$5000,2)</f>
        <v>130.949997</v>
      </c>
      <c r="F848" s="17">
        <f t="shared" ref="F848:F911" ca="1" si="184">F847*D848/D847</f>
        <v>183.72822120573582</v>
      </c>
      <c r="G848" s="17">
        <f t="shared" ref="G848:G911" si="185">G847*E848/E847</f>
        <v>183.99606671339265</v>
      </c>
      <c r="H848" s="18">
        <f t="array" aca="1" ref="H848" ca="1">IF(ROW()-ROW($C$14)&gt;=$C$3,IF($C$8,_xlfn.COVARIANCE.P(OFFSET(E848,-$C$3+1,0):E848/OFFSET(E847,-$C$3+1,0):E847,OFFSET(D848,-$C$3+1,0):D848/OFFSET(D847,-$C$3+1,0):D847)/_xlfn.VAR.P(OFFSET(D848,-$C$3+1,0):D848/OFFSET(D847,-$C$3+1,0):D847),$C$9),"")</f>
        <v>0.40000403052643257</v>
      </c>
      <c r="I848" s="19">
        <f t="array" aca="1" ref="I848" ca="1">IF(ROW()-ROW($C$14)&gt;=$C$3,_xlfn.VAR.P(OFFSET(E848,-$C$3+1,0):E848/OFFSET(E847,-$C$3+1,0):E847),"")</f>
        <v>1.101058596322775E-4</v>
      </c>
      <c r="J848" s="19">
        <f t="array" aca="1" ref="J848" ca="1">IF(ROW()-ROW($C$14)&gt;=$C$3,_xlfn.VAR.P(OFFSET(D848,-$C$3+1,0):D848/OFFSET(D847,-$C$3+1,0):D847),"")</f>
        <v>1.4021978983782288E-4</v>
      </c>
      <c r="K848" s="19">
        <f t="shared" ref="K848:K911" ca="1" si="186">H848/I848*J848</f>
        <v>0.50940505148425486</v>
      </c>
      <c r="L848" s="46">
        <f t="array" aca="1" ref="L848" ca="1">IF(ROW()-ROW($C$14)&lt;$C$3,"",IF(L847="",_xlfn.VAR.P(OFFSET(E848,-$C$3+1,0):E848/OFFSET(E847,-$C$3+1,0):E847),$C$4*L847+$C$5*(1-$C$4)*(E848/E847-1)^2+(1-$C$4)*(1-$C$5)*$C$6))</f>
        <v>4.0999999999999999E-4</v>
      </c>
      <c r="M848" s="30">
        <f t="array" aca="1" ref="M848" ca="1">IF(ROW()-ROW($C$14)&gt;=$C$3,_xlfn.VAR.P(OFFSET(D848,-$C$3+1,0):D848/OFFSET(D847,-$C$3+1,0):D847)*H848^2,"")</f>
        <v>2.2435618503985002E-5</v>
      </c>
      <c r="N848" s="17">
        <f t="shared" ca="1" si="180"/>
        <v>3.8756438149601497E-4</v>
      </c>
      <c r="O848" s="18">
        <f t="shared" ca="1" si="181"/>
        <v>4.5798007793934697E-2</v>
      </c>
      <c r="P848" s="18">
        <f t="shared" ca="1" si="183"/>
        <v>-1.1442333572434515E-3</v>
      </c>
      <c r="Q848" s="18">
        <f t="shared" ca="1" si="182"/>
        <v>-2.1369661970641867E-3</v>
      </c>
      <c r="R848" s="39"/>
      <c r="V848" s="29">
        <v>42032</v>
      </c>
      <c r="W848" s="19">
        <f t="shared" ref="W848:W911" ca="1" si="187">D848/D847-1</f>
        <v>2.4818070920791246E-3</v>
      </c>
      <c r="X848" s="17">
        <f t="shared" ref="X848:X911" si="188">E848/E847-1</f>
        <v>-1.1442333572434515E-3</v>
      </c>
    </row>
    <row r="849" spans="3:24">
      <c r="C849" s="29">
        <v>42033</v>
      </c>
      <c r="D849" s="19">
        <f>VLOOKUP(C849,MarketData!$B$7:$C$5000,2)</f>
        <v>1413.58</v>
      </c>
      <c r="E849" s="17">
        <f>VLOOKUP('Beta-GARCH'!C849,MarketData!$E$7:$F$5000,2)</f>
        <v>132.14999399999999</v>
      </c>
      <c r="F849" s="17">
        <f t="shared" ca="1" si="184"/>
        <v>181.62871974096734</v>
      </c>
      <c r="G849" s="17">
        <f t="shared" si="185"/>
        <v>185.682166240893</v>
      </c>
      <c r="H849" s="18">
        <f t="array" aca="1" ref="H849" ca="1">IF(ROW()-ROW($C$14)&gt;=$C$3,IF($C$8,_xlfn.COVARIANCE.P(OFFSET(E849,-$C$3+1,0):E849/OFFSET(E848,-$C$3+1,0):E848,OFFSET(D849,-$C$3+1,0):D849/OFFSET(D848,-$C$3+1,0):D848)/_xlfn.VAR.P(OFFSET(D849,-$C$3+1,0):D849/OFFSET(D848,-$C$3+1,0):D848),$C$9),"")</f>
        <v>0.39557220945626692</v>
      </c>
      <c r="I849" s="19">
        <f t="array" aca="1" ref="I849" ca="1">IF(ROW()-ROW($C$14)&gt;=$C$3,_xlfn.VAR.P(OFFSET(E849,-$C$3+1,0):E849/OFFSET(E848,-$C$3+1,0):E848),"")</f>
        <v>1.1040661226426022E-4</v>
      </c>
      <c r="J849" s="19">
        <f t="array" aca="1" ref="J849" ca="1">IF(ROW()-ROW($C$14)&gt;=$C$3,_xlfn.VAR.P(OFFSET(D849,-$C$3+1,0):D849/OFFSET(D848,-$C$3+1,0):D848),"")</f>
        <v>1.4073892351936854E-4</v>
      </c>
      <c r="K849" s="19">
        <f t="shared" ca="1" si="186"/>
        <v>0.50424884697847872</v>
      </c>
      <c r="L849" s="46">
        <f t="array" aca="1" ref="L849" ca="1">IF(ROW()-ROW($C$14)&lt;$C$3,"",IF(L848="",_xlfn.VAR.P(OFFSET(E849,-$C$3+1,0):E849/OFFSET(E848,-$C$3+1,0):E848),$C$4*L848+$C$5*(1-$C$4)*(E849/E848-1)^2+(1-$C$4)*(1-$C$5)*$C$6))</f>
        <v>4.0999999999999999E-4</v>
      </c>
      <c r="M849" s="30">
        <f t="array" aca="1" ref="M849" ca="1">IF(ROW()-ROW($C$14)&gt;=$C$3,_xlfn.VAR.P(OFFSET(D849,-$C$3+1,0):D849/OFFSET(D848,-$C$3+1,0):D848)*H849^2,"")</f>
        <v>2.202245701625624E-5</v>
      </c>
      <c r="N849" s="17">
        <f t="shared" ca="1" si="180"/>
        <v>3.8797754298374376E-4</v>
      </c>
      <c r="O849" s="18">
        <f t="shared" ca="1" si="181"/>
        <v>4.5822412684709962E-2</v>
      </c>
      <c r="P849" s="18">
        <f t="shared" ca="1" si="183"/>
        <v>9.163780278666156E-3</v>
      </c>
      <c r="Q849" s="18">
        <f t="shared" ca="1" si="182"/>
        <v>1.3684068058762567E-2</v>
      </c>
      <c r="R849" s="39"/>
      <c r="V849" s="29">
        <v>42033</v>
      </c>
      <c r="W849" s="19">
        <f t="shared" ca="1" si="187"/>
        <v>-1.1427212711200729E-2</v>
      </c>
      <c r="X849" s="17">
        <f t="shared" si="188"/>
        <v>9.163780278666156E-3</v>
      </c>
    </row>
    <row r="850" spans="3:24">
      <c r="C850" s="29">
        <v>42034</v>
      </c>
      <c r="D850" s="19">
        <f ca="1">VLOOKUP(C850,MarketData!$B$7:$C$5000,2)</f>
        <v>1415.07</v>
      </c>
      <c r="E850" s="17">
        <f>VLOOKUP('Beta-GARCH'!C850,MarketData!$E$7:$F$5000,2)</f>
        <v>128.85000600000001</v>
      </c>
      <c r="F850" s="17">
        <f t="shared" ca="1" si="184"/>
        <v>181.8201675489542</v>
      </c>
      <c r="G850" s="17">
        <f t="shared" si="185"/>
        <v>181.0453978093413</v>
      </c>
      <c r="H850" s="18">
        <f t="array" aca="1" ref="H850" ca="1">IF(ROW()-ROW($C$14)&gt;=$C$3,IF($C$8,_xlfn.COVARIANCE.P(OFFSET(E850,-$C$3+1,0):E850/OFFSET(E849,-$C$3+1,0):E849,OFFSET(D850,-$C$3+1,0):D850/OFFSET(D849,-$C$3+1,0):D849)/_xlfn.VAR.P(OFFSET(D850,-$C$3+1,0):D850/OFFSET(D849,-$C$3+1,0):D849),$C$9),"")</f>
        <v>0.39478489047692128</v>
      </c>
      <c r="I850" s="19">
        <f t="array" aca="1" ref="I850" ca="1">IF(ROW()-ROW($C$14)&gt;=$C$3,_xlfn.VAR.P(OFFSET(E850,-$C$3+1,0):E850/OFFSET(E849,-$C$3+1,0):E849),"")</f>
        <v>1.1254202729227889E-4</v>
      </c>
      <c r="J850" s="19">
        <f t="array" aca="1" ref="J850" ca="1">IF(ROW()-ROW($C$14)&gt;=$C$3,_xlfn.VAR.P(OFFSET(D850,-$C$3+1,0):D850/OFFSET(D849,-$C$3+1,0):D849),"")</f>
        <v>1.4073485162613962E-4</v>
      </c>
      <c r="K850" s="19">
        <f t="shared" ca="1" si="186"/>
        <v>0.4936821765367565</v>
      </c>
      <c r="L850" s="46">
        <f t="array" aca="1" ref="L850" ca="1">IF(ROW()-ROW($C$14)&lt;$C$3,"",IF(L849="",_xlfn.VAR.P(OFFSET(E850,-$C$3+1,0):E850/OFFSET(E849,-$C$3+1,0):E849),$C$4*L849+$C$5*(1-$C$4)*(E850/E849-1)^2+(1-$C$4)*(1-$C$5)*$C$6))</f>
        <v>4.0999999999999999E-4</v>
      </c>
      <c r="M850" s="30">
        <f t="array" aca="1" ref="M850" ca="1">IF(ROW()-ROW($C$14)&gt;=$C$3,_xlfn.VAR.P(OFFSET(D850,-$C$3+1,0):D850/OFFSET(D849,-$C$3+1,0):D849)*H850^2,"")</f>
        <v>2.1934245745683592E-5</v>
      </c>
      <c r="N850" s="17">
        <f t="shared" ca="1" si="180"/>
        <v>3.8806575425431639E-4</v>
      </c>
      <c r="O850" s="18">
        <f t="shared" ca="1" si="181"/>
        <v>4.5827621521652602E-2</v>
      </c>
      <c r="P850" s="18">
        <f t="shared" ca="1" si="183"/>
        <v>-2.4971533483383879E-2</v>
      </c>
      <c r="Q850" s="18">
        <f t="shared" ca="1" si="182"/>
        <v>-2.53876609659534E-2</v>
      </c>
      <c r="R850" s="39"/>
      <c r="V850" s="29">
        <v>42034</v>
      </c>
      <c r="W850" s="19">
        <f t="shared" ca="1" si="187"/>
        <v>1.0540613194867099E-3</v>
      </c>
      <c r="X850" s="17">
        <f t="shared" si="188"/>
        <v>-2.4971533483383879E-2</v>
      </c>
    </row>
    <row r="851" spans="3:24">
      <c r="C851" s="29">
        <v>42037</v>
      </c>
      <c r="D851" s="19">
        <f ca="1">VLOOKUP(C851,MarketData!$B$7:$C$5000,2)</f>
        <v>1408.75</v>
      </c>
      <c r="E851" s="17">
        <f>VLOOKUP('Beta-GARCH'!C851,MarketData!$E$7:$F$5000,2)</f>
        <v>131.08999600000001</v>
      </c>
      <c r="F851" s="17">
        <f t="shared" ca="1" si="184"/>
        <v>181.00812047078182</v>
      </c>
      <c r="G851" s="17">
        <f t="shared" si="185"/>
        <v>184.19277741162821</v>
      </c>
      <c r="H851" s="18">
        <f t="array" aca="1" ref="H851" ca="1">IF(ROW()-ROW($C$14)&gt;=$C$3,IF($C$8,_xlfn.COVARIANCE.P(OFFSET(E851,-$C$3+1,0):E851/OFFSET(E850,-$C$3+1,0):E850,OFFSET(D851,-$C$3+1,0):D851/OFFSET(D850,-$C$3+1,0):D850)/_xlfn.VAR.P(OFFSET(D851,-$C$3+1,0):D851/OFFSET(D850,-$C$3+1,0):D850),$C$9),"")</f>
        <v>0.39156916700968181</v>
      </c>
      <c r="I851" s="19">
        <f t="array" aca="1" ref="I851" ca="1">IF(ROW()-ROW($C$14)&gt;=$C$3,_xlfn.VAR.P(OFFSET(E851,-$C$3+1,0):E851/OFFSET(E850,-$C$3+1,0):E850),"")</f>
        <v>1.1330835127414319E-4</v>
      </c>
      <c r="J851" s="19">
        <f t="array" aca="1" ref="J851" ca="1">IF(ROW()-ROW($C$14)&gt;=$C$3,_xlfn.VAR.P(OFFSET(D851,-$C$3+1,0):D851/OFFSET(D850,-$C$3+1,0):D850),"")</f>
        <v>1.4080548972078221E-4</v>
      </c>
      <c r="K851" s="19">
        <f t="shared" ca="1" si="186"/>
        <v>0.48659333315124104</v>
      </c>
      <c r="L851" s="46">
        <f t="array" aca="1" ref="L851" ca="1">IF(ROW()-ROW($C$14)&lt;$C$3,"",IF(L850="",_xlfn.VAR.P(OFFSET(E851,-$C$3+1,0):E851/OFFSET(E850,-$C$3+1,0):E850),$C$4*L850+$C$5*(1-$C$4)*(E851/E850-1)^2+(1-$C$4)*(1-$C$5)*$C$6))</f>
        <v>4.0999999999999999E-4</v>
      </c>
      <c r="M851" s="30">
        <f t="array" aca="1" ref="M851" ca="1">IF(ROW()-ROW($C$14)&gt;=$C$3,_xlfn.VAR.P(OFFSET(D851,-$C$3+1,0):D851/OFFSET(D850,-$C$3+1,0):D850)*H851^2,"")</f>
        <v>2.1589200606607429E-5</v>
      </c>
      <c r="N851" s="17">
        <f t="shared" ca="1" si="180"/>
        <v>3.8841079939339258E-4</v>
      </c>
      <c r="O851" s="18">
        <f t="shared" ca="1" si="181"/>
        <v>4.5847990601535257E-2</v>
      </c>
      <c r="P851" s="18">
        <f t="shared" ca="1" si="183"/>
        <v>1.7384477265759646E-2</v>
      </c>
      <c r="Q851" s="18">
        <f t="shared" ca="1" si="182"/>
        <v>1.9133307454726373E-2</v>
      </c>
      <c r="R851" s="39"/>
      <c r="V851" s="29">
        <v>42037</v>
      </c>
      <c r="W851" s="19">
        <f t="shared" ca="1" si="187"/>
        <v>-4.4662101521478759E-3</v>
      </c>
      <c r="X851" s="17">
        <f t="shared" si="188"/>
        <v>1.7384477265759646E-2</v>
      </c>
    </row>
    <row r="852" spans="3:24">
      <c r="C852" s="29">
        <v>42038</v>
      </c>
      <c r="D852" s="19">
        <f ca="1">VLOOKUP(C852,MarketData!$B$7:$C$5000,2)</f>
        <v>1392.39</v>
      </c>
      <c r="E852" s="17">
        <f>VLOOKUP('Beta-GARCH'!C852,MarketData!$E$7:$F$5000,2)</f>
        <v>131.10000600000001</v>
      </c>
      <c r="F852" s="17">
        <f t="shared" ca="1" si="184"/>
        <v>178.90604923677864</v>
      </c>
      <c r="G852" s="17">
        <f t="shared" si="185"/>
        <v>184.20684232701575</v>
      </c>
      <c r="H852" s="18">
        <f t="array" aca="1" ref="H852" ca="1">IF(ROW()-ROW($C$14)&gt;=$C$3,IF($C$8,_xlfn.COVARIANCE.P(OFFSET(E852,-$C$3+1,0):E852/OFFSET(E851,-$C$3+1,0):E851,OFFSET(D852,-$C$3+1,0):D852/OFFSET(D851,-$C$3+1,0):D851)/_xlfn.VAR.P(OFFSET(D852,-$C$3+1,0):D852/OFFSET(D851,-$C$3+1,0):D851),$C$9),"")</f>
        <v>0.38579064332852997</v>
      </c>
      <c r="I852" s="19">
        <f t="array" aca="1" ref="I852" ca="1">IF(ROW()-ROW($C$14)&gt;=$C$3,_xlfn.VAR.P(OFFSET(E852,-$C$3+1,0):E852/OFFSET(E851,-$C$3+1,0):E851),"")</f>
        <v>1.1179407505073737E-4</v>
      </c>
      <c r="J852" s="19">
        <f t="array" aca="1" ref="J852" ca="1">IF(ROW()-ROW($C$14)&gt;=$C$3,_xlfn.VAR.P(OFFSET(D852,-$C$3+1,0):D852/OFFSET(D851,-$C$3+1,0):D851),"")</f>
        <v>1.4100315024094732E-4</v>
      </c>
      <c r="K852" s="19">
        <f t="shared" ca="1" si="186"/>
        <v>0.48658836363301206</v>
      </c>
      <c r="L852" s="46">
        <f t="array" aca="1" ref="L852" ca="1">IF(ROW()-ROW($C$14)&lt;$C$3,"",IF(L851="",_xlfn.VAR.P(OFFSET(E852,-$C$3+1,0):E852/OFFSET(E851,-$C$3+1,0):E851),$C$4*L851+$C$5*(1-$C$4)*(E852/E851-1)^2+(1-$C$4)*(1-$C$5)*$C$6))</f>
        <v>4.0999999999999999E-4</v>
      </c>
      <c r="M852" s="30">
        <f t="array" aca="1" ref="M852" ca="1">IF(ROW()-ROW($C$14)&gt;=$C$3,_xlfn.VAR.P(OFFSET(D852,-$C$3+1,0):D852/OFFSET(D851,-$C$3+1,0):D851)*H852^2,"")</f>
        <v>2.0986122151943351E-5</v>
      </c>
      <c r="N852" s="17">
        <f t="shared" ca="1" si="180"/>
        <v>3.8901387784805663E-4</v>
      </c>
      <c r="O852" s="18">
        <f t="shared" ca="1" si="181"/>
        <v>4.588357047058076E-2</v>
      </c>
      <c r="P852" s="18">
        <f t="shared" ca="1" si="183"/>
        <v>7.6359755171617749E-5</v>
      </c>
      <c r="Q852" s="18">
        <f t="shared" ca="1" si="182"/>
        <v>4.5565975012974028E-3</v>
      </c>
      <c r="R852" s="39"/>
      <c r="V852" s="29">
        <v>42038</v>
      </c>
      <c r="W852" s="19">
        <f t="shared" ca="1" si="187"/>
        <v>-1.1613132209405408E-2</v>
      </c>
      <c r="X852" s="17">
        <f t="shared" si="188"/>
        <v>7.6359755171617749E-5</v>
      </c>
    </row>
    <row r="853" spans="3:24">
      <c r="C853" s="29">
        <v>42039</v>
      </c>
      <c r="D853" s="19">
        <f ca="1">VLOOKUP(C853,MarketData!$B$7:$C$5000,2)</f>
        <v>1417</v>
      </c>
      <c r="E853" s="17">
        <f>VLOOKUP('Beta-GARCH'!C853,MarketData!$E$7:$F$5000,2)</f>
        <v>132.679993</v>
      </c>
      <c r="F853" s="17">
        <f t="shared" ca="1" si="184"/>
        <v>182.06815028010493</v>
      </c>
      <c r="G853" s="17">
        <f t="shared" si="185"/>
        <v>186.42686065552545</v>
      </c>
      <c r="H853" s="18">
        <f t="array" aca="1" ref="H853" ca="1">IF(ROW()-ROW($C$14)&gt;=$C$3,IF($C$8,_xlfn.COVARIANCE.P(OFFSET(E853,-$C$3+1,0):E853/OFFSET(E852,-$C$3+1,0):E852,OFFSET(D853,-$C$3+1,0):D853/OFFSET(D852,-$C$3+1,0):D852)/_xlfn.VAR.P(OFFSET(D853,-$C$3+1,0):D853/OFFSET(D852,-$C$3+1,0):D852),$C$9),"")</f>
        <v>0.38518287714518146</v>
      </c>
      <c r="I853" s="19">
        <f t="array" aca="1" ref="I853" ca="1">IF(ROW()-ROW($C$14)&gt;=$C$3,_xlfn.VAR.P(OFFSET(E853,-$C$3+1,0):E853/OFFSET(E852,-$C$3+1,0):E852),"")</f>
        <v>1.1166783261417955E-4</v>
      </c>
      <c r="J853" s="19">
        <f t="array" aca="1" ref="J853" ca="1">IF(ROW()-ROW($C$14)&gt;=$C$3,_xlfn.VAR.P(OFFSET(D853,-$C$3+1,0):D853/OFFSET(D852,-$C$3+1,0):D852),"")</f>
        <v>1.4085807481388656E-4</v>
      </c>
      <c r="K853" s="19">
        <f t="shared" ca="1" si="186"/>
        <v>0.48587061516097357</v>
      </c>
      <c r="L853" s="46">
        <f t="array" aca="1" ref="L853" ca="1">IF(ROW()-ROW($C$14)&lt;$C$3,"",IF(L852="",_xlfn.VAR.P(OFFSET(E853,-$C$3+1,0):E853/OFFSET(E852,-$C$3+1,0):E852),$C$4*L852+$C$5*(1-$C$4)*(E853/E852-1)^2+(1-$C$4)*(1-$C$5)*$C$6))</f>
        <v>4.0999999999999999E-4</v>
      </c>
      <c r="M853" s="30">
        <f t="array" aca="1" ref="M853" ca="1">IF(ROW()-ROW($C$14)&gt;=$C$3,_xlfn.VAR.P(OFFSET(D853,-$C$3+1,0):D853/OFFSET(D852,-$C$3+1,0):D852)*H853^2,"")</f>
        <v>2.0898527836553107E-5</v>
      </c>
      <c r="N853" s="17">
        <f t="shared" ca="1" si="180"/>
        <v>3.8910147216344689E-4</v>
      </c>
      <c r="O853" s="18">
        <f t="shared" ca="1" si="181"/>
        <v>4.5888735985167461E-2</v>
      </c>
      <c r="P853" s="18">
        <f t="shared" ca="1" si="183"/>
        <v>1.2051769089926667E-2</v>
      </c>
      <c r="Q853" s="18">
        <f t="shared" ca="1" si="182"/>
        <v>5.2437981862697661E-3</v>
      </c>
      <c r="R853" s="39"/>
      <c r="V853" s="29">
        <v>42039</v>
      </c>
      <c r="W853" s="19">
        <f t="shared" ca="1" si="187"/>
        <v>1.7674645752985718E-2</v>
      </c>
      <c r="X853" s="17">
        <f t="shared" si="188"/>
        <v>1.2051769089926667E-2</v>
      </c>
    </row>
    <row r="854" spans="3:24">
      <c r="C854" s="29">
        <v>42040</v>
      </c>
      <c r="D854" s="19">
        <f ca="1">VLOOKUP(C854,MarketData!$B$7:$C$5000,2)</f>
        <v>1410.11</v>
      </c>
      <c r="E854" s="17">
        <f>VLOOKUP('Beta-GARCH'!C854,MarketData!$E$7:$F$5000,2)</f>
        <v>131.740005</v>
      </c>
      <c r="F854" s="17">
        <f t="shared" ca="1" si="184"/>
        <v>181.18286477874292</v>
      </c>
      <c r="G854" s="17">
        <f t="shared" si="185"/>
        <v>185.10609625140111</v>
      </c>
      <c r="H854" s="18">
        <f t="array" aca="1" ref="H854" ca="1">IF(ROW()-ROW($C$14)&gt;=$C$3,IF($C$8,_xlfn.COVARIANCE.P(OFFSET(E854,-$C$3+1,0):E854/OFFSET(E853,-$C$3+1,0):E853,OFFSET(D854,-$C$3+1,0):D854/OFFSET(D853,-$C$3+1,0):D853)/_xlfn.VAR.P(OFFSET(D854,-$C$3+1,0):D854/OFFSET(D853,-$C$3+1,0):D853),$C$9),"")</f>
        <v>0.388723000006646</v>
      </c>
      <c r="I854" s="19">
        <f t="array" aca="1" ref="I854" ca="1">IF(ROW()-ROW($C$14)&gt;=$C$3,_xlfn.VAR.P(OFFSET(E854,-$C$3+1,0):E854/OFFSET(E853,-$C$3+1,0):E853),"")</f>
        <v>1.1166015457757434E-4</v>
      </c>
      <c r="J854" s="19">
        <f t="array" aca="1" ref="J854" ca="1">IF(ROW()-ROW($C$14)&gt;=$C$3,_xlfn.VAR.P(OFFSET(D854,-$C$3+1,0):D854/OFFSET(D853,-$C$3+1,0):D853),"")</f>
        <v>1.3774343663473218E-4</v>
      </c>
      <c r="K854" s="19">
        <f t="shared" ca="1" si="186"/>
        <v>0.47952684753520969</v>
      </c>
      <c r="L854" s="46">
        <f t="array" aca="1" ref="L854" ca="1">IF(ROW()-ROW($C$14)&lt;$C$3,"",IF(L853="",_xlfn.VAR.P(OFFSET(E854,-$C$3+1,0):E854/OFFSET(E853,-$C$3+1,0):E853),$C$4*L853+$C$5*(1-$C$4)*(E854/E853-1)^2+(1-$C$4)*(1-$C$5)*$C$6))</f>
        <v>4.0999999999999999E-4</v>
      </c>
      <c r="M854" s="30">
        <f t="array" aca="1" ref="M854" ca="1">IF(ROW()-ROW($C$14)&gt;=$C$3,_xlfn.VAR.P(OFFSET(D854,-$C$3+1,0):D854/OFFSET(D853,-$C$3+1,0):D853)*H854^2,"")</f>
        <v>2.0813800607576761E-5</v>
      </c>
      <c r="N854" s="17">
        <f t="shared" ca="1" si="180"/>
        <v>3.8918619939242322E-4</v>
      </c>
      <c r="O854" s="18">
        <f t="shared" ca="1" si="181"/>
        <v>4.589373187195675E-2</v>
      </c>
      <c r="P854" s="18">
        <f t="shared" ca="1" si="183"/>
        <v>-7.0846250346123796E-3</v>
      </c>
      <c r="Q854" s="18">
        <f t="shared" ca="1" si="182"/>
        <v>-5.19450402540574E-3</v>
      </c>
      <c r="R854" s="39"/>
      <c r="V854" s="29">
        <v>42040</v>
      </c>
      <c r="W854" s="19">
        <f t="shared" ca="1" si="187"/>
        <v>-4.8623853211009482E-3</v>
      </c>
      <c r="X854" s="17">
        <f t="shared" si="188"/>
        <v>-7.0846250346123796E-3</v>
      </c>
    </row>
    <row r="855" spans="3:24">
      <c r="C855" s="29">
        <v>42041</v>
      </c>
      <c r="D855" s="19">
        <f ca="1">VLOOKUP(C855,MarketData!$B$7:$C$5000,2)</f>
        <v>1417.19</v>
      </c>
      <c r="E855" s="17">
        <f>VLOOKUP('Beta-GARCH'!C855,MarketData!$E$7:$F$5000,2)</f>
        <v>129.570007</v>
      </c>
      <c r="F855" s="17">
        <f t="shared" ca="1" si="184"/>
        <v>182.0925630878348</v>
      </c>
      <c r="G855" s="17">
        <f t="shared" si="185"/>
        <v>182.05706146008356</v>
      </c>
      <c r="H855" s="18">
        <f t="array" aca="1" ref="H855" ca="1">IF(ROW()-ROW($C$14)&gt;=$C$3,IF($C$8,_xlfn.COVARIANCE.P(OFFSET(E855,-$C$3+1,0):E855/OFFSET(E854,-$C$3+1,0):E854,OFFSET(D855,-$C$3+1,0):D855/OFFSET(D854,-$C$3+1,0):D854)/_xlfn.VAR.P(OFFSET(D855,-$C$3+1,0):D855/OFFSET(D854,-$C$3+1,0):D854),$C$9),"")</f>
        <v>0.38745288255979665</v>
      </c>
      <c r="I855" s="19">
        <f t="array" aca="1" ref="I855" ca="1">IF(ROW()-ROW($C$14)&gt;=$C$3,_xlfn.VAR.P(OFFSET(E855,-$C$3+1,0):E855/OFFSET(E854,-$C$3+1,0):E854),"")</f>
        <v>1.1264008022115464E-4</v>
      </c>
      <c r="J855" s="19">
        <f t="array" aca="1" ref="J855" ca="1">IF(ROW()-ROW($C$14)&gt;=$C$3,_xlfn.VAR.P(OFFSET(D855,-$C$3+1,0):D855/OFFSET(D854,-$C$3+1,0):D854),"")</f>
        <v>1.377346605061916E-4</v>
      </c>
      <c r="K855" s="19">
        <f t="shared" ca="1" si="186"/>
        <v>0.47377177943004029</v>
      </c>
      <c r="L855" s="46">
        <f t="array" aca="1" ref="L855" ca="1">IF(ROW()-ROW($C$14)&lt;$C$3,"",IF(L854="",_xlfn.VAR.P(OFFSET(E855,-$C$3+1,0):E855/OFFSET(E854,-$C$3+1,0):E854),$C$4*L854+$C$5*(1-$C$4)*(E855/E854-1)^2+(1-$C$4)*(1-$C$5)*$C$6))</f>
        <v>4.0999999999999999E-4</v>
      </c>
      <c r="M855" s="30">
        <f t="array" aca="1" ref="M855" ca="1">IF(ROW()-ROW($C$14)&gt;=$C$3,_xlfn.VAR.P(OFFSET(D855,-$C$3+1,0):D855/OFFSET(D854,-$C$3+1,0):D854)*H855^2,"")</f>
        <v>2.0676690901322596E-5</v>
      </c>
      <c r="N855" s="17">
        <f t="shared" ca="1" si="180"/>
        <v>3.8932330909867738E-4</v>
      </c>
      <c r="O855" s="18">
        <f t="shared" ca="1" si="181"/>
        <v>4.5901815306050579E-2</v>
      </c>
      <c r="P855" s="18">
        <f t="shared" ca="1" si="183"/>
        <v>-1.6471822663130964E-2</v>
      </c>
      <c r="Q855" s="18">
        <f t="shared" ca="1" si="182"/>
        <v>-1.8417178988895194E-2</v>
      </c>
      <c r="R855" s="39"/>
      <c r="V855" s="29">
        <v>42041</v>
      </c>
      <c r="W855" s="19">
        <f t="shared" ca="1" si="187"/>
        <v>5.0208848955046737E-3</v>
      </c>
      <c r="X855" s="17">
        <f t="shared" si="188"/>
        <v>-1.6471822663130964E-2</v>
      </c>
    </row>
    <row r="856" spans="3:24">
      <c r="C856" s="29">
        <v>42044</v>
      </c>
      <c r="D856" s="19">
        <f ca="1">VLOOKUP(C856,MarketData!$B$7:$C$5000,2)</f>
        <v>1424.92</v>
      </c>
      <c r="E856" s="17">
        <f>VLOOKUP('Beta-GARCH'!C856,MarketData!$E$7:$F$5000,2)</f>
        <v>129.16000399999999</v>
      </c>
      <c r="F856" s="17">
        <f t="shared" ca="1" si="184"/>
        <v>183.08577889705515</v>
      </c>
      <c r="G856" s="17">
        <f t="shared" si="185"/>
        <v>181.48097179938128</v>
      </c>
      <c r="H856" s="18">
        <f t="array" aca="1" ref="H856" ca="1">IF(ROW()-ROW($C$14)&gt;=$C$3,IF($C$8,_xlfn.COVARIANCE.P(OFFSET(E856,-$C$3+1,0):E856/OFFSET(E855,-$C$3+1,0):E855,OFFSET(D856,-$C$3+1,0):D856/OFFSET(D855,-$C$3+1,0):D855)/_xlfn.VAR.P(OFFSET(D856,-$C$3+1,0):D856/OFFSET(D855,-$C$3+1,0):D855),$C$9),"")</f>
        <v>0.3983341765593516</v>
      </c>
      <c r="I856" s="19">
        <f t="array" aca="1" ref="I856" ca="1">IF(ROW()-ROW($C$14)&gt;=$C$3,_xlfn.VAR.P(OFFSET(E856,-$C$3+1,0):E856/OFFSET(E855,-$C$3+1,0):E855),"")</f>
        <v>1.125587936726904E-4</v>
      </c>
      <c r="J856" s="19">
        <f t="array" aca="1" ref="J856" ca="1">IF(ROW()-ROW($C$14)&gt;=$C$3,_xlfn.VAR.P(OFFSET(D856,-$C$3+1,0):D856/OFFSET(D855,-$C$3+1,0):D855),"")</f>
        <v>1.3526320522279562E-4</v>
      </c>
      <c r="K856" s="19">
        <f t="shared" ca="1" si="186"/>
        <v>0.47868279068340369</v>
      </c>
      <c r="L856" s="46">
        <f t="array" aca="1" ref="L856" ca="1">IF(ROW()-ROW($C$14)&lt;$C$3,"",IF(L855="",_xlfn.VAR.P(OFFSET(E856,-$C$3+1,0):E856/OFFSET(E855,-$C$3+1,0):E855),$C$4*L855+$C$5*(1-$C$4)*(E856/E855-1)^2+(1-$C$4)*(1-$C$5)*$C$6))</f>
        <v>4.0999999999999999E-4</v>
      </c>
      <c r="M856" s="30">
        <f t="array" aca="1" ref="M856" ca="1">IF(ROW()-ROW($C$14)&gt;=$C$3,_xlfn.VAR.P(OFFSET(D856,-$C$3+1,0):D856/OFFSET(D855,-$C$3+1,0):D855)*H856^2,"")</f>
        <v>2.146222849234369E-5</v>
      </c>
      <c r="N856" s="17">
        <f t="shared" ca="1" si="180"/>
        <v>3.8853777150765631E-4</v>
      </c>
      <c r="O856" s="18">
        <f t="shared" ca="1" si="181"/>
        <v>4.585548388008296E-2</v>
      </c>
      <c r="P856" s="18">
        <f t="shared" ca="1" si="183"/>
        <v>-3.1643357092665525E-3</v>
      </c>
      <c r="Q856" s="18">
        <f t="shared" ca="1" si="182"/>
        <v>-5.3370318084514238E-3</v>
      </c>
      <c r="R856" s="39"/>
      <c r="V856" s="29">
        <v>42044</v>
      </c>
      <c r="W856" s="19">
        <f t="shared" ca="1" si="187"/>
        <v>5.4544556481488371E-3</v>
      </c>
      <c r="X856" s="17">
        <f t="shared" si="188"/>
        <v>-3.1643357092665525E-3</v>
      </c>
    </row>
    <row r="857" spans="3:24">
      <c r="C857" s="29">
        <v>42045</v>
      </c>
      <c r="D857" s="19">
        <f ca="1">VLOOKUP(C857,MarketData!$B$7:$C$5000,2)</f>
        <v>1427.72</v>
      </c>
      <c r="E857" s="17">
        <f>VLOOKUP('Beta-GARCH'!C857,MarketData!$E$7:$F$5000,2)</f>
        <v>130.85000600000001</v>
      </c>
      <c r="F857" s="17">
        <f t="shared" ca="1" si="184"/>
        <v>183.44554658991632</v>
      </c>
      <c r="G857" s="17">
        <f t="shared" si="185"/>
        <v>183.85557071394078</v>
      </c>
      <c r="H857" s="18">
        <f t="array" aca="1" ref="H857" ca="1">IF(ROW()-ROW($C$14)&gt;=$C$3,IF($C$8,_xlfn.COVARIANCE.P(OFFSET(E857,-$C$3+1,0):E857/OFFSET(E856,-$C$3+1,0):E856,OFFSET(D857,-$C$3+1,0):D857/OFFSET(D856,-$C$3+1,0):D856)/_xlfn.VAR.P(OFFSET(D857,-$C$3+1,0):D857/OFFSET(D856,-$C$3+1,0):D856),$C$9),"")</f>
        <v>0.4063513323886524</v>
      </c>
      <c r="I857" s="19">
        <f t="array" aca="1" ref="I857" ca="1">IF(ROW()-ROW($C$14)&gt;=$C$3,_xlfn.VAR.P(OFFSET(E857,-$C$3+1,0):E857/OFFSET(E856,-$C$3+1,0):E856),"")</f>
        <v>1.131877990160887E-4</v>
      </c>
      <c r="J857" s="19">
        <f t="array" aca="1" ref="J857" ca="1">IF(ROW()-ROW($C$14)&gt;=$C$3,_xlfn.VAR.P(OFFSET(D857,-$C$3+1,0):D857/OFFSET(D856,-$C$3+1,0):D856),"")</f>
        <v>1.3255298136410901E-4</v>
      </c>
      <c r="K857" s="19">
        <f t="shared" ca="1" si="186"/>
        <v>0.47587355755312216</v>
      </c>
      <c r="L857" s="46">
        <f t="array" aca="1" ref="L857" ca="1">IF(ROW()-ROW($C$14)&lt;$C$3,"",IF(L856="",_xlfn.VAR.P(OFFSET(E857,-$C$3+1,0):E857/OFFSET(E856,-$C$3+1,0):E856),$C$4*L856+$C$5*(1-$C$4)*(E857/E856-1)^2+(1-$C$4)*(1-$C$5)*$C$6))</f>
        <v>4.0999999999999999E-4</v>
      </c>
      <c r="M857" s="30">
        <f t="array" aca="1" ref="M857" ca="1">IF(ROW()-ROW($C$14)&gt;=$C$3,_xlfn.VAR.P(OFFSET(D857,-$C$3+1,0):D857/OFFSET(D856,-$C$3+1,0):D856)*H857^2,"")</f>
        <v>2.1887334564057572E-5</v>
      </c>
      <c r="N857" s="17">
        <f t="shared" ca="1" si="180"/>
        <v>3.8811266543594243E-4</v>
      </c>
      <c r="O857" s="18">
        <f t="shared" ca="1" si="181"/>
        <v>4.5830391365276738E-2</v>
      </c>
      <c r="P857" s="18">
        <f t="shared" ca="1" si="183"/>
        <v>1.3084561378613913E-2</v>
      </c>
      <c r="Q857" s="18">
        <f t="shared" ca="1" si="182"/>
        <v>1.2286071827840375E-2</v>
      </c>
      <c r="R857" s="39"/>
      <c r="V857" s="29">
        <v>42045</v>
      </c>
      <c r="W857" s="19">
        <f t="shared" ca="1" si="187"/>
        <v>1.9650225977598801E-3</v>
      </c>
      <c r="X857" s="17">
        <f t="shared" si="188"/>
        <v>1.3084561378613913E-2</v>
      </c>
    </row>
    <row r="858" spans="3:24">
      <c r="C858" s="29">
        <v>42047</v>
      </c>
      <c r="D858" s="19">
        <f ca="1">VLOOKUP(C858,MarketData!$B$7:$C$5000,2)</f>
        <v>1449.39</v>
      </c>
      <c r="E858" s="17">
        <f>VLOOKUP('Beta-GARCH'!C858,MarketData!$E$7:$F$5000,2)</f>
        <v>131.820007</v>
      </c>
      <c r="F858" s="17">
        <f t="shared" ca="1" si="184"/>
        <v>186.22989155573842</v>
      </c>
      <c r="G858" s="17">
        <f t="shared" si="185"/>
        <v>185.21850597775799</v>
      </c>
      <c r="H858" s="18">
        <f t="array" aca="1" ref="H858" ca="1">IF(ROW()-ROW($C$14)&gt;=$C$3,IF($C$8,_xlfn.COVARIANCE.P(OFFSET(E858,-$C$3+1,0):E858/OFFSET(E857,-$C$3+1,0):E857,OFFSET(D858,-$C$3+1,0):D858/OFFSET(D857,-$C$3+1,0):D857)/_xlfn.VAR.P(OFFSET(D858,-$C$3+1,0):D858/OFFSET(D857,-$C$3+1,0):D857),$C$9),"")</f>
        <v>0.40471528150123054</v>
      </c>
      <c r="I858" s="19">
        <f t="array" aca="1" ref="I858" ca="1">IF(ROW()-ROW($C$14)&gt;=$C$3,_xlfn.VAR.P(OFFSET(E858,-$C$3+1,0):E858/OFFSET(E857,-$C$3+1,0):E857),"")</f>
        <v>1.1161879354606328E-4</v>
      </c>
      <c r="J858" s="19">
        <f t="array" aca="1" ref="J858" ca="1">IF(ROW()-ROW($C$14)&gt;=$C$3,_xlfn.VAR.P(OFFSET(D858,-$C$3+1,0):D858/OFFSET(D857,-$C$3+1,0):D857),"")</f>
        <v>1.3333382069416252E-4</v>
      </c>
      <c r="K858" s="19">
        <f t="shared" ca="1" si="186"/>
        <v>0.48345115604213407</v>
      </c>
      <c r="L858" s="46">
        <f t="array" aca="1" ref="L858" ca="1">IF(ROW()-ROW($C$14)&lt;$C$3,"",IF(L857="",_xlfn.VAR.P(OFFSET(E858,-$C$3+1,0):E858/OFFSET(E857,-$C$3+1,0):E857),$C$4*L857+$C$5*(1-$C$4)*(E858/E857-1)^2+(1-$C$4)*(1-$C$5)*$C$6))</f>
        <v>4.0999999999999999E-4</v>
      </c>
      <c r="M858" s="30">
        <f t="array" aca="1" ref="M858" ca="1">IF(ROW()-ROW($C$14)&gt;=$C$3,_xlfn.VAR.P(OFFSET(D858,-$C$3+1,0):D858/OFFSET(D857,-$C$3+1,0):D857)*H858^2,"")</f>
        <v>2.1839341037752765E-5</v>
      </c>
      <c r="N858" s="17">
        <f t="shared" ca="1" si="180"/>
        <v>3.8816065896224721E-4</v>
      </c>
      <c r="O858" s="18">
        <f t="shared" ca="1" si="181"/>
        <v>4.5833224942089433E-2</v>
      </c>
      <c r="P858" s="18">
        <f t="shared" ca="1" si="183"/>
        <v>7.4130757013493032E-3</v>
      </c>
      <c r="Q858" s="18">
        <f t="shared" ca="1" si="182"/>
        <v>1.2702884950821728E-3</v>
      </c>
      <c r="R858" s="39"/>
      <c r="V858" s="29">
        <v>42047</v>
      </c>
      <c r="W858" s="19">
        <f t="shared" ca="1" si="187"/>
        <v>1.51780461154849E-2</v>
      </c>
      <c r="X858" s="17">
        <f t="shared" si="188"/>
        <v>7.4130757013493032E-3</v>
      </c>
    </row>
    <row r="859" spans="3:24">
      <c r="C859" s="29">
        <v>42048</v>
      </c>
      <c r="D859" s="19">
        <f ca="1">VLOOKUP(C859,MarketData!$B$7:$C$5000,2)</f>
        <v>1449.38</v>
      </c>
      <c r="E859" s="17">
        <f>VLOOKUP('Beta-GARCH'!C859,MarketData!$E$7:$F$5000,2)</f>
        <v>132.490005</v>
      </c>
      <c r="F859" s="17">
        <f t="shared" ca="1" si="184"/>
        <v>186.22860667112107</v>
      </c>
      <c r="G859" s="17">
        <f t="shared" si="185"/>
        <v>186.15991109062588</v>
      </c>
      <c r="H859" s="18">
        <f t="array" aca="1" ref="H859" ca="1">IF(ROW()-ROW($C$14)&gt;=$C$3,IF($C$8,_xlfn.COVARIANCE.P(OFFSET(E859,-$C$3+1,0):E859/OFFSET(E858,-$C$3+1,0):E858,OFFSET(D859,-$C$3+1,0):D859/OFFSET(D858,-$C$3+1,0):D858)/_xlfn.VAR.P(OFFSET(D859,-$C$3+1,0):D859/OFFSET(D858,-$C$3+1,0):D858),$C$9),"")</f>
        <v>0.3984929491820316</v>
      </c>
      <c r="I859" s="19">
        <f t="array" aca="1" ref="I859" ca="1">IF(ROW()-ROW($C$14)&gt;=$C$3,_xlfn.VAR.P(OFFSET(E859,-$C$3+1,0):E859/OFFSET(E858,-$C$3+1,0):E858),"")</f>
        <v>1.1038727282641002E-4</v>
      </c>
      <c r="J859" s="19">
        <f t="array" aca="1" ref="J859" ca="1">IF(ROW()-ROW($C$14)&gt;=$C$3,_xlfn.VAR.P(OFFSET(D859,-$C$3+1,0):D859/OFFSET(D858,-$C$3+1,0):D858),"")</f>
        <v>1.3163398900053178E-4</v>
      </c>
      <c r="K859" s="19">
        <f t="shared" ca="1" si="186"/>
        <v>0.47519261185033251</v>
      </c>
      <c r="L859" s="46">
        <f t="array" aca="1" ref="L859" ca="1">IF(ROW()-ROW($C$14)&lt;$C$3,"",IF(L858="",_xlfn.VAR.P(OFFSET(E859,-$C$3+1,0):E859/OFFSET(E858,-$C$3+1,0):E858),$C$4*L858+$C$5*(1-$C$4)*(E859/E858-1)^2+(1-$C$4)*(1-$C$5)*$C$6))</f>
        <v>4.0999999999999999E-4</v>
      </c>
      <c r="M859" s="30">
        <f t="array" aca="1" ref="M859" ca="1">IF(ROW()-ROW($C$14)&gt;=$C$3,_xlfn.VAR.P(OFFSET(D859,-$C$3+1,0):D859/OFFSET(D858,-$C$3+1,0):D858)*H859^2,"")</f>
        <v>2.0903033918849723E-5</v>
      </c>
      <c r="N859" s="17">
        <f t="shared" ca="1" si="180"/>
        <v>3.8909696608115026E-4</v>
      </c>
      <c r="O859" s="18">
        <f t="shared" ca="1" si="181"/>
        <v>4.5888470271678444E-2</v>
      </c>
      <c r="P859" s="18">
        <f t="shared" ca="1" si="183"/>
        <v>5.0826730725328506E-3</v>
      </c>
      <c r="Q859" s="18">
        <f t="shared" ca="1" si="182"/>
        <v>5.0854224564059304E-3</v>
      </c>
      <c r="R859" s="39"/>
      <c r="V859" s="29">
        <v>42048</v>
      </c>
      <c r="W859" s="19">
        <f t="shared" ca="1" si="187"/>
        <v>-6.8994542531397585E-6</v>
      </c>
      <c r="X859" s="17">
        <f t="shared" si="188"/>
        <v>5.0826730725328506E-3</v>
      </c>
    </row>
    <row r="860" spans="3:24">
      <c r="C860" s="29">
        <v>42051</v>
      </c>
      <c r="D860" s="19">
        <f ca="1">VLOOKUP(C860,MarketData!$B$7:$C$5000,2)</f>
        <v>1459.43</v>
      </c>
      <c r="E860" s="17">
        <f>VLOOKUP('Beta-GARCH'!C860,MarketData!$E$7:$F$5000,2)</f>
        <v>132.490005</v>
      </c>
      <c r="F860" s="17">
        <f t="shared" ca="1" si="184"/>
        <v>187.51991571156924</v>
      </c>
      <c r="G860" s="17">
        <f t="shared" si="185"/>
        <v>186.15991109062588</v>
      </c>
      <c r="H860" s="18">
        <f t="array" aca="1" ref="H860" ca="1">IF(ROW()-ROW($C$14)&gt;=$C$3,IF($C$8,_xlfn.COVARIANCE.P(OFFSET(E860,-$C$3+1,0):E860/OFFSET(E859,-$C$3+1,0):E859,OFFSET(D860,-$C$3+1,0):D860/OFFSET(D859,-$C$3+1,0):D859)/_xlfn.VAR.P(OFFSET(D860,-$C$3+1,0):D860/OFFSET(D859,-$C$3+1,0):D859),$C$9),"")</f>
        <v>0.42369915666032776</v>
      </c>
      <c r="I860" s="19">
        <f t="array" aca="1" ref="I860" ca="1">IF(ROW()-ROW($C$14)&gt;=$C$3,_xlfn.VAR.P(OFFSET(E860,-$C$3+1,0):E860/OFFSET(E859,-$C$3+1,0):E859),"")</f>
        <v>1.103533581978757E-4</v>
      </c>
      <c r="J860" s="19">
        <f t="array" aca="1" ref="J860" ca="1">IF(ROW()-ROW($C$14)&gt;=$C$3,_xlfn.VAR.P(OFFSET(D860,-$C$3+1,0):D860/OFFSET(D859,-$C$3+1,0):D859),"")</f>
        <v>1.2239467593504232E-4</v>
      </c>
      <c r="K860" s="19">
        <f t="shared" ca="1" si="186"/>
        <v>0.46993151654164905</v>
      </c>
      <c r="L860" s="46">
        <f t="array" aca="1" ref="L860" ca="1">IF(ROW()-ROW($C$14)&lt;$C$3,"",IF(L859="",_xlfn.VAR.P(OFFSET(E860,-$C$3+1,0):E860/OFFSET(E859,-$C$3+1,0):E859),$C$4*L859+$C$5*(1-$C$4)*(E860/E859-1)^2+(1-$C$4)*(1-$C$5)*$C$6))</f>
        <v>4.0999999999999999E-4</v>
      </c>
      <c r="M860" s="30">
        <f t="array" aca="1" ref="M860" ca="1">IF(ROW()-ROW($C$14)&gt;=$C$3,_xlfn.VAR.P(OFFSET(D860,-$C$3+1,0):D860/OFFSET(D859,-$C$3+1,0):D859)*H860^2,"")</f>
        <v>2.1972411602077917E-5</v>
      </c>
      <c r="N860" s="17">
        <f t="shared" ca="1" si="180"/>
        <v>3.8802758839792206E-4</v>
      </c>
      <c r="O860" s="18">
        <f t="shared" ca="1" si="181"/>
        <v>4.5825367917193639E-2</v>
      </c>
      <c r="P860" s="18">
        <f t="shared" ca="1" si="183"/>
        <v>0</v>
      </c>
      <c r="Q860" s="18">
        <f t="shared" ca="1" si="182"/>
        <v>-2.9379296833378708E-3</v>
      </c>
      <c r="R860" s="39"/>
      <c r="V860" s="29">
        <v>42051</v>
      </c>
      <c r="W860" s="19">
        <f t="shared" ca="1" si="187"/>
        <v>6.9339993652457466E-3</v>
      </c>
      <c r="X860" s="17">
        <f t="shared" si="188"/>
        <v>0</v>
      </c>
    </row>
    <row r="861" spans="3:24">
      <c r="C861" s="29">
        <v>42052</v>
      </c>
      <c r="D861" s="19">
        <f ca="1">VLOOKUP(C861,MarketData!$B$7:$C$5000,2)</f>
        <v>1462.07</v>
      </c>
      <c r="E861" s="17">
        <f>VLOOKUP('Beta-GARCH'!C861,MarketData!$E$7:$F$5000,2)</f>
        <v>132.08000200000001</v>
      </c>
      <c r="F861" s="17">
        <f t="shared" ca="1" si="184"/>
        <v>187.85912525055261</v>
      </c>
      <c r="G861" s="17">
        <f t="shared" si="185"/>
        <v>185.58382142992363</v>
      </c>
      <c r="H861" s="18">
        <f t="array" aca="1" ref="H861" ca="1">IF(ROW()-ROW($C$14)&gt;=$C$3,IF($C$8,_xlfn.COVARIANCE.P(OFFSET(E861,-$C$3+1,0):E861/OFFSET(E860,-$C$3+1,0):E860,OFFSET(D861,-$C$3+1,0):D861/OFFSET(D860,-$C$3+1,0):D860)/_xlfn.VAR.P(OFFSET(D861,-$C$3+1,0):D861/OFFSET(D860,-$C$3+1,0):D860),$C$9),"")</f>
        <v>0.41125128889391543</v>
      </c>
      <c r="I861" s="19">
        <f t="array" aca="1" ref="I861" ca="1">IF(ROW()-ROW($C$14)&gt;=$C$3,_xlfn.VAR.P(OFFSET(E861,-$C$3+1,0):E861/OFFSET(E860,-$C$3+1,0):E860),"")</f>
        <v>1.0739955091378147E-4</v>
      </c>
      <c r="J861" s="19">
        <f t="array" aca="1" ref="J861" ca="1">IF(ROW()-ROW($C$14)&gt;=$C$3,_xlfn.VAR.P(OFFSET(D861,-$C$3+1,0):D861/OFFSET(D860,-$C$3+1,0):D860),"")</f>
        <v>1.2088738665444452E-4</v>
      </c>
      <c r="K861" s="19">
        <f t="shared" ca="1" si="186"/>
        <v>0.46289852378030755</v>
      </c>
      <c r="L861" s="46">
        <f t="array" aca="1" ref="L861" ca="1">IF(ROW()-ROW($C$14)&lt;$C$3,"",IF(L860="",_xlfn.VAR.P(OFFSET(E861,-$C$3+1,0):E861/OFFSET(E860,-$C$3+1,0):E860),$C$4*L860+$C$5*(1-$C$4)*(E861/E860-1)^2+(1-$C$4)*(1-$C$5)*$C$6))</f>
        <v>4.0999999999999999E-4</v>
      </c>
      <c r="M861" s="30">
        <f t="array" aca="1" ref="M861" ca="1">IF(ROW()-ROW($C$14)&gt;=$C$3,_xlfn.VAR.P(OFFSET(D861,-$C$3+1,0):D861/OFFSET(D860,-$C$3+1,0):D860)*H861^2,"")</f>
        <v>2.0445396309236975E-5</v>
      </c>
      <c r="N861" s="17">
        <f t="shared" ca="1" si="180"/>
        <v>3.8955460369076303E-4</v>
      </c>
      <c r="O861" s="18">
        <f t="shared" ca="1" si="181"/>
        <v>4.5915448275124365E-2</v>
      </c>
      <c r="P861" s="18">
        <f t="shared" ca="1" si="183"/>
        <v>-3.0945957017662895E-3</v>
      </c>
      <c r="Q861" s="18">
        <f t="shared" ca="1" si="182"/>
        <v>-3.8385186050092336E-3</v>
      </c>
      <c r="R861" s="39"/>
      <c r="V861" s="29">
        <v>42052</v>
      </c>
      <c r="W861" s="19">
        <f t="shared" ca="1" si="187"/>
        <v>1.8089254023829771E-3</v>
      </c>
      <c r="X861" s="17">
        <f t="shared" si="188"/>
        <v>-3.0945957017662895E-3</v>
      </c>
    </row>
    <row r="862" spans="3:24">
      <c r="C862" s="29">
        <v>42053</v>
      </c>
      <c r="D862" s="19">
        <f ca="1">VLOOKUP(C862,MarketData!$B$7:$C$5000,2)</f>
        <v>1482.67</v>
      </c>
      <c r="E862" s="17">
        <f>VLOOKUP('Beta-GARCH'!C862,MarketData!$E$7:$F$5000,2)</f>
        <v>134.16000399999999</v>
      </c>
      <c r="F862" s="17">
        <f t="shared" ca="1" si="184"/>
        <v>190.50598756231705</v>
      </c>
      <c r="G862" s="17">
        <f t="shared" si="185"/>
        <v>188.50640406087999</v>
      </c>
      <c r="H862" s="18">
        <f t="array" aca="1" ref="H862" ca="1">IF(ROW()-ROW($C$14)&gt;=$C$3,IF($C$8,_xlfn.COVARIANCE.P(OFFSET(E862,-$C$3+1,0):E862/OFFSET(E861,-$C$3+1,0):E861,OFFSET(D862,-$C$3+1,0):D862/OFFSET(D861,-$C$3+1,0):D861)/_xlfn.VAR.P(OFFSET(D862,-$C$3+1,0):D862/OFFSET(D861,-$C$3+1,0):D861),$C$9),"")</f>
        <v>0.415521352651888</v>
      </c>
      <c r="I862" s="19">
        <f t="array" aca="1" ref="I862" ca="1">IF(ROW()-ROW($C$14)&gt;=$C$3,_xlfn.VAR.P(OFFSET(E862,-$C$3+1,0):E862/OFFSET(E861,-$C$3+1,0):E861),"")</f>
        <v>1.0829365006820539E-4</v>
      </c>
      <c r="J862" s="19">
        <f t="array" aca="1" ref="J862" ca="1">IF(ROW()-ROW($C$14)&gt;=$C$3,_xlfn.VAR.P(OFFSET(D862,-$C$3+1,0):D862/OFFSET(D861,-$C$3+1,0):D861),"")</f>
        <v>1.2156143812607354E-4</v>
      </c>
      <c r="K862" s="19">
        <f t="shared" ca="1" si="186"/>
        <v>0.46642968603091545</v>
      </c>
      <c r="L862" s="46">
        <f t="array" aca="1" ref="L862" ca="1">IF(ROW()-ROW($C$14)&lt;$C$3,"",IF(L861="",_xlfn.VAR.P(OFFSET(E862,-$C$3+1,0):E862/OFFSET(E861,-$C$3+1,0):E861),$C$4*L861+$C$5*(1-$C$4)*(E862/E861-1)^2+(1-$C$4)*(1-$C$5)*$C$6))</f>
        <v>4.0999999999999999E-4</v>
      </c>
      <c r="M862" s="30">
        <f t="array" aca="1" ref="M862" ca="1">IF(ROW()-ROW($C$14)&gt;=$C$3,_xlfn.VAR.P(OFFSET(D862,-$C$3+1,0):D862/OFFSET(D861,-$C$3+1,0):D861)*H862^2,"")</f>
        <v>2.0988554116557329E-5</v>
      </c>
      <c r="N862" s="17">
        <f t="shared" ca="1" si="180"/>
        <v>3.8901144588344267E-4</v>
      </c>
      <c r="O862" s="18">
        <f t="shared" ca="1" si="181"/>
        <v>4.5883427047170314E-2</v>
      </c>
      <c r="P862" s="18">
        <f t="shared" ca="1" si="183"/>
        <v>1.5748046399938653E-2</v>
      </c>
      <c r="Q862" s="18">
        <f t="shared" ca="1" si="182"/>
        <v>9.8935114839435786E-3</v>
      </c>
      <c r="R862" s="39"/>
      <c r="V862" s="29">
        <v>42053</v>
      </c>
      <c r="W862" s="19">
        <f t="shared" ca="1" si="187"/>
        <v>1.4089612672443907E-2</v>
      </c>
      <c r="X862" s="17">
        <f t="shared" si="188"/>
        <v>1.5748046399938653E-2</v>
      </c>
    </row>
    <row r="863" spans="3:24">
      <c r="C863" s="29">
        <v>42054</v>
      </c>
      <c r="D863" s="19">
        <f ca="1">VLOOKUP(C863,MarketData!$B$7:$C$5000,2)</f>
        <v>1494.93</v>
      </c>
      <c r="E863" s="17">
        <f>VLOOKUP('Beta-GARCH'!C863,MarketData!$E$7:$F$5000,2)</f>
        <v>135.279999</v>
      </c>
      <c r="F863" s="17">
        <f t="shared" ca="1" si="184"/>
        <v>192.08125610320207</v>
      </c>
      <c r="G863" s="17">
        <f t="shared" si="185"/>
        <v>190.08009386202346</v>
      </c>
      <c r="H863" s="18">
        <f t="array" aca="1" ref="H863" ca="1">IF(ROW()-ROW($C$14)&gt;=$C$3,IF($C$8,_xlfn.COVARIANCE.P(OFFSET(E863,-$C$3+1,0):E863/OFFSET(E862,-$C$3+1,0):E862,OFFSET(D863,-$C$3+1,0):D863/OFFSET(D862,-$C$3+1,0):D862)/_xlfn.VAR.P(OFFSET(D863,-$C$3+1,0):D863/OFFSET(D862,-$C$3+1,0):D862),$C$9),"")</f>
        <v>0.41485472860231548</v>
      </c>
      <c r="I863" s="19">
        <f t="array" aca="1" ref="I863" ca="1">IF(ROW()-ROW($C$14)&gt;=$C$3,_xlfn.VAR.P(OFFSET(E863,-$C$3+1,0):E863/OFFSET(E862,-$C$3+1,0):E862),"")</f>
        <v>1.0799448376038972E-4</v>
      </c>
      <c r="J863" s="19">
        <f t="array" aca="1" ref="J863" ca="1">IF(ROW()-ROW($C$14)&gt;=$C$3,_xlfn.VAR.P(OFFSET(D863,-$C$3+1,0):D863/OFFSET(D862,-$C$3+1,0):D862),"")</f>
        <v>1.1984486518973299E-4</v>
      </c>
      <c r="K863" s="19">
        <f t="shared" ca="1" si="186"/>
        <v>0.46037730161272777</v>
      </c>
      <c r="L863" s="46">
        <f t="array" aca="1" ref="L863" ca="1">IF(ROW()-ROW($C$14)&lt;$C$3,"",IF(L862="",_xlfn.VAR.P(OFFSET(E863,-$C$3+1,0):E863/OFFSET(E862,-$C$3+1,0):E862),$C$4*L862+$C$5*(1-$C$4)*(E863/E862-1)^2+(1-$C$4)*(1-$C$5)*$C$6))</f>
        <v>4.0999999999999999E-4</v>
      </c>
      <c r="M863" s="30">
        <f t="array" aca="1" ref="M863" ca="1">IF(ROW()-ROW($C$14)&gt;=$C$3,_xlfn.VAR.P(OFFSET(D863,-$C$3+1,0):D863/OFFSET(D862,-$C$3+1,0):D862)*H863^2,"")</f>
        <v>2.0625834110692029E-5</v>
      </c>
      <c r="N863" s="17">
        <f t="shared" ca="1" si="180"/>
        <v>3.8937416588930799E-4</v>
      </c>
      <c r="O863" s="18">
        <f t="shared" ca="1" si="181"/>
        <v>4.590481325496025E-2</v>
      </c>
      <c r="P863" s="18">
        <f t="shared" ca="1" si="183"/>
        <v>8.348203388545139E-3</v>
      </c>
      <c r="Q863" s="18">
        <f t="shared" ca="1" si="182"/>
        <v>4.9178251029762879E-3</v>
      </c>
      <c r="R863" s="39"/>
      <c r="V863" s="29">
        <v>42054</v>
      </c>
      <c r="W863" s="19">
        <f t="shared" ca="1" si="187"/>
        <v>8.2688663020091813E-3</v>
      </c>
      <c r="X863" s="17">
        <f t="shared" si="188"/>
        <v>8.348203388545139E-3</v>
      </c>
    </row>
    <row r="864" spans="3:24">
      <c r="C864" s="29">
        <v>42055</v>
      </c>
      <c r="D864" s="19">
        <f ca="1">VLOOKUP(C864,MarketData!$B$7:$C$5000,2)</f>
        <v>1500.33</v>
      </c>
      <c r="E864" s="17">
        <f>VLOOKUP('Beta-GARCH'!C864,MarketData!$E$7:$F$5000,2)</f>
        <v>136.89999399999999</v>
      </c>
      <c r="F864" s="17">
        <f t="shared" ca="1" si="184"/>
        <v>192.77509379657718</v>
      </c>
      <c r="G864" s="17">
        <f t="shared" si="185"/>
        <v>192.35632688931679</v>
      </c>
      <c r="H864" s="18">
        <f t="array" aca="1" ref="H864" ca="1">IF(ROW()-ROW($C$14)&gt;=$C$3,IF($C$8,_xlfn.COVARIANCE.P(OFFSET(E864,-$C$3+1,0):E864/OFFSET(E863,-$C$3+1,0):E863,OFFSET(D864,-$C$3+1,0):D864/OFFSET(D863,-$C$3+1,0):D863)/_xlfn.VAR.P(OFFSET(D864,-$C$3+1,0):D864/OFFSET(D863,-$C$3+1,0):D863),$C$9),"")</f>
        <v>0.41906322068324992</v>
      </c>
      <c r="I864" s="19">
        <f t="array" aca="1" ref="I864" ca="1">IF(ROW()-ROW($C$14)&gt;=$C$3,_xlfn.VAR.P(OFFSET(E864,-$C$3+1,0):E864/OFFSET(E863,-$C$3+1,0):E863),"")</f>
        <v>1.0845391096464786E-4</v>
      </c>
      <c r="J864" s="19">
        <f t="array" aca="1" ref="J864" ca="1">IF(ROW()-ROW($C$14)&gt;=$C$3,_xlfn.VAR.P(OFFSET(D864,-$C$3+1,0):D864/OFFSET(D863,-$C$3+1,0):D863),"")</f>
        <v>1.193221662234686E-4</v>
      </c>
      <c r="K864" s="19">
        <f t="shared" ca="1" si="186"/>
        <v>0.4610578893075441</v>
      </c>
      <c r="L864" s="46">
        <f t="array" aca="1" ref="L864" ca="1">IF(ROW()-ROW($C$14)&lt;$C$3,"",IF(L863="",_xlfn.VAR.P(OFFSET(E864,-$C$3+1,0):E864/OFFSET(E863,-$C$3+1,0):E863),$C$4*L863+$C$5*(1-$C$4)*(E864/E863-1)^2+(1-$C$4)*(1-$C$5)*$C$6))</f>
        <v>4.0999999999999999E-4</v>
      </c>
      <c r="M864" s="30">
        <f t="array" aca="1" ref="M864" ca="1">IF(ROW()-ROW($C$14)&gt;=$C$3,_xlfn.VAR.P(OFFSET(D864,-$C$3+1,0):D864/OFFSET(D863,-$C$3+1,0):D863)*H864^2,"")</f>
        <v>2.0954640862269417E-5</v>
      </c>
      <c r="N864" s="17">
        <f t="shared" ca="1" si="180"/>
        <v>3.8904535913773059E-4</v>
      </c>
      <c r="O864" s="18">
        <f t="shared" ca="1" si="181"/>
        <v>4.5885427017137145E-2</v>
      </c>
      <c r="P864" s="18">
        <f t="shared" ca="1" si="183"/>
        <v>1.1975125753807658E-2</v>
      </c>
      <c r="Q864" s="18">
        <f t="shared" ca="1" si="182"/>
        <v>1.0461381704461224E-2</v>
      </c>
      <c r="R864" s="39"/>
      <c r="V864" s="29">
        <v>42055</v>
      </c>
      <c r="W864" s="19">
        <f t="shared" ca="1" si="187"/>
        <v>3.6122092673234185E-3</v>
      </c>
      <c r="X864" s="17">
        <f t="shared" si="188"/>
        <v>1.1975125753807658E-2</v>
      </c>
    </row>
    <row r="865" spans="3:24">
      <c r="C865" s="29">
        <v>42058</v>
      </c>
      <c r="D865" s="19">
        <f ca="1">VLOOKUP(C865,MarketData!$B$7:$C$5000,2)</f>
        <v>1502.83</v>
      </c>
      <c r="E865" s="17">
        <f>VLOOKUP('Beta-GARCH'!C865,MarketData!$E$7:$F$5000,2)</f>
        <v>136.979996</v>
      </c>
      <c r="F865" s="17">
        <f t="shared" ca="1" si="184"/>
        <v>193.0963149509175</v>
      </c>
      <c r="G865" s="17">
        <f t="shared" si="185"/>
        <v>192.46873661567369</v>
      </c>
      <c r="H865" s="18">
        <f t="array" aca="1" ref="H865" ca="1">IF(ROW()-ROW($C$14)&gt;=$C$3,IF($C$8,_xlfn.COVARIANCE.P(OFFSET(E865,-$C$3+1,0):E865/OFFSET(E864,-$C$3+1,0):E864,OFFSET(D865,-$C$3+1,0):D865/OFFSET(D864,-$C$3+1,0):D864)/_xlfn.VAR.P(OFFSET(D865,-$C$3+1,0):D865/OFFSET(D864,-$C$3+1,0):D864),$C$9),"")</f>
        <v>0.41951689149696691</v>
      </c>
      <c r="I865" s="19">
        <f t="array" aca="1" ref="I865" ca="1">IF(ROW()-ROW($C$14)&gt;=$C$3,_xlfn.VAR.P(OFFSET(E865,-$C$3+1,0):E865/OFFSET(E864,-$C$3+1,0):E864),"")</f>
        <v>1.0839741160580315E-4</v>
      </c>
      <c r="J865" s="19">
        <f t="array" aca="1" ref="J865" ca="1">IF(ROW()-ROW($C$14)&gt;=$C$3,_xlfn.VAR.P(OFFSET(D865,-$C$3+1,0):D865/OFFSET(D864,-$C$3+1,0):D864),"")</f>
        <v>1.1877086175602245E-4</v>
      </c>
      <c r="K865" s="19">
        <f t="shared" ca="1" si="186"/>
        <v>0.45966395309788949</v>
      </c>
      <c r="L865" s="46">
        <f t="array" aca="1" ref="L865" ca="1">IF(ROW()-ROW($C$14)&lt;$C$3,"",IF(L864="",_xlfn.VAR.P(OFFSET(E865,-$C$3+1,0):E865/OFFSET(E864,-$C$3+1,0):E864),$C$4*L864+$C$5*(1-$C$4)*(E865/E864-1)^2+(1-$C$4)*(1-$C$5)*$C$6))</f>
        <v>4.0999999999999999E-4</v>
      </c>
      <c r="M865" s="30">
        <f t="array" aca="1" ref="M865" ca="1">IF(ROW()-ROW($C$14)&gt;=$C$3,_xlfn.VAR.P(OFFSET(D865,-$C$3+1,0):D865/OFFSET(D864,-$C$3+1,0):D864)*H865^2,"")</f>
        <v>2.0903009195037567E-5</v>
      </c>
      <c r="N865" s="17">
        <f t="shared" ca="1" si="180"/>
        <v>3.890969908049624E-4</v>
      </c>
      <c r="O865" s="18">
        <f t="shared" ca="1" si="181"/>
        <v>4.5888471729589965E-2</v>
      </c>
      <c r="P865" s="18">
        <f t="shared" ca="1" si="183"/>
        <v>5.8438278675176925E-4</v>
      </c>
      <c r="Q865" s="18">
        <f t="shared" ca="1" si="182"/>
        <v>-1.1465824338321995E-4</v>
      </c>
      <c r="R865" s="39"/>
      <c r="V865" s="29">
        <v>42058</v>
      </c>
      <c r="W865" s="19">
        <f t="shared" ca="1" si="187"/>
        <v>1.6663000806489414E-3</v>
      </c>
      <c r="X865" s="17">
        <f t="shared" si="188"/>
        <v>5.8438278675176925E-4</v>
      </c>
    </row>
    <row r="866" spans="3:24">
      <c r="C866" s="29">
        <v>42059</v>
      </c>
      <c r="D866" s="19">
        <f ca="1">VLOOKUP(C866,MarketData!$B$7:$C$5000,2)</f>
        <v>1508.28</v>
      </c>
      <c r="E866" s="17">
        <f>VLOOKUP('Beta-GARCH'!C866,MarketData!$E$7:$F$5000,2)</f>
        <v>138.33999600000001</v>
      </c>
      <c r="F866" s="17">
        <f t="shared" ca="1" si="184"/>
        <v>193.79657706737945</v>
      </c>
      <c r="G866" s="17">
        <f t="shared" si="185"/>
        <v>194.37965419080135</v>
      </c>
      <c r="H866" s="18">
        <f t="array" aca="1" ref="H866" ca="1">IF(ROW()-ROW($C$14)&gt;=$C$3,IF($C$8,_xlfn.COVARIANCE.P(OFFSET(E866,-$C$3+1,0):E866/OFFSET(E865,-$C$3+1,0):E865,OFFSET(D866,-$C$3+1,0):D866/OFFSET(D865,-$C$3+1,0):D865)/_xlfn.VAR.P(OFFSET(D866,-$C$3+1,0):D866/OFFSET(D865,-$C$3+1,0):D865),$C$9),"")</f>
        <v>0.41707287429783724</v>
      </c>
      <c r="I866" s="19">
        <f t="array" aca="1" ref="I866" ca="1">IF(ROW()-ROW($C$14)&gt;=$C$3,_xlfn.VAR.P(OFFSET(E866,-$C$3+1,0):E866/OFFSET(E865,-$C$3+1,0):E865),"")</f>
        <v>1.08095164688807E-4</v>
      </c>
      <c r="J866" s="19">
        <f t="array" aca="1" ref="J866" ca="1">IF(ROW()-ROW($C$14)&gt;=$C$3,_xlfn.VAR.P(OFFSET(D866,-$C$3+1,0):D866/OFFSET(D865,-$C$3+1,0):D865),"")</f>
        <v>1.1762417266033171E-4</v>
      </c>
      <c r="K866" s="19">
        <f t="shared" ca="1" si="186"/>
        <v>0.45383946561884886</v>
      </c>
      <c r="L866" s="46">
        <f t="array" aca="1" ref="L866" ca="1">IF(ROW()-ROW($C$14)&lt;$C$3,"",IF(L865="",_xlfn.VAR.P(OFFSET(E866,-$C$3+1,0):E866/OFFSET(E865,-$C$3+1,0):E865),$C$4*L865+$C$5*(1-$C$4)*(E866/E865-1)^2+(1-$C$4)*(1-$C$5)*$C$6))</f>
        <v>4.0999999999999999E-4</v>
      </c>
      <c r="M866" s="30">
        <f t="array" aca="1" ref="M866" ca="1">IF(ROW()-ROW($C$14)&gt;=$C$3,_xlfn.VAR.P(OFFSET(D866,-$C$3+1,0):D866/OFFSET(D865,-$C$3+1,0):D865)*H866^2,"")</f>
        <v>2.0460699248073547E-5</v>
      </c>
      <c r="N866" s="17">
        <f t="shared" ca="1" si="180"/>
        <v>3.8953930075192645E-4</v>
      </c>
      <c r="O866" s="18">
        <f t="shared" ca="1" si="181"/>
        <v>4.59145464141393E-2</v>
      </c>
      <c r="P866" s="18">
        <f t="shared" ca="1" si="183"/>
        <v>9.9284569989330773E-3</v>
      </c>
      <c r="Q866" s="18">
        <f t="shared" ca="1" si="182"/>
        <v>8.4159458267291827E-3</v>
      </c>
      <c r="R866" s="39"/>
      <c r="V866" s="29">
        <v>42059</v>
      </c>
      <c r="W866" s="19">
        <f t="shared" ca="1" si="187"/>
        <v>3.6264913529806542E-3</v>
      </c>
      <c r="X866" s="17">
        <f t="shared" si="188"/>
        <v>9.9284569989330773E-3</v>
      </c>
    </row>
    <row r="867" spans="3:24">
      <c r="C867" s="29">
        <v>42060</v>
      </c>
      <c r="D867" s="19">
        <f ca="1">VLOOKUP(C867,MarketData!$B$7:$C$5000,2)</f>
        <v>1507.62</v>
      </c>
      <c r="E867" s="17">
        <f>VLOOKUP('Beta-GARCH'!C867,MarketData!$E$7:$F$5000,2)</f>
        <v>136.86999499999999</v>
      </c>
      <c r="F867" s="17">
        <f t="shared" ca="1" si="184"/>
        <v>193.7117746826336</v>
      </c>
      <c r="G867" s="17">
        <f t="shared" si="185"/>
        <v>192.31417570083423</v>
      </c>
      <c r="H867" s="18">
        <f t="array" aca="1" ref="H867" ca="1">IF(ROW()-ROW($C$14)&gt;=$C$3,IF($C$8,_xlfn.COVARIANCE.P(OFFSET(E867,-$C$3+1,0):E867/OFFSET(E866,-$C$3+1,0):E866,OFFSET(D867,-$C$3+1,0):D867/OFFSET(D866,-$C$3+1,0):D866)/_xlfn.VAR.P(OFFSET(D867,-$C$3+1,0):D867/OFFSET(D866,-$C$3+1,0):D866),$C$9),"")</f>
        <v>0.41603024549880091</v>
      </c>
      <c r="I867" s="19">
        <f t="array" aca="1" ref="I867" ca="1">IF(ROW()-ROW($C$14)&gt;=$C$3,_xlfn.VAR.P(OFFSET(E867,-$C$3+1,0):E867/OFFSET(E866,-$C$3+1,0):E866),"")</f>
        <v>1.0827364599965828E-4</v>
      </c>
      <c r="J867" s="19">
        <f t="array" aca="1" ref="J867" ca="1">IF(ROW()-ROW($C$14)&gt;=$C$3,_xlfn.VAR.P(OFFSET(D867,-$C$3+1,0):D867/OFFSET(D866,-$C$3+1,0):D866),"")</f>
        <v>1.1682509124179104E-4</v>
      </c>
      <c r="K867" s="19">
        <f t="shared" ca="1" si="186"/>
        <v>0.44888828616610488</v>
      </c>
      <c r="L867" s="46">
        <f t="array" aca="1" ref="L867" ca="1">IF(ROW()-ROW($C$14)&lt;$C$3,"",IF(L866="",_xlfn.VAR.P(OFFSET(E867,-$C$3+1,0):E867/OFFSET(E866,-$C$3+1,0):E866),$C$4*L866+$C$5*(1-$C$4)*(E867/E866-1)^2+(1-$C$4)*(1-$C$5)*$C$6))</f>
        <v>4.0999999999999999E-4</v>
      </c>
      <c r="M867" s="30">
        <f t="array" aca="1" ref="M867" ca="1">IF(ROW()-ROW($C$14)&gt;=$C$3,_xlfn.VAR.P(OFFSET(D867,-$C$3+1,0):D867/OFFSET(D866,-$C$3+1,0):D866)*H867^2,"")</f>
        <v>2.0220222913196521E-5</v>
      </c>
      <c r="N867" s="17">
        <f t="shared" ref="N867:N930" ca="1" si="189">IF(M867="","",L867-M867)</f>
        <v>3.8977977708680347E-4</v>
      </c>
      <c r="O867" s="18">
        <f t="shared" ref="O867:O930" ca="1" si="190">IF(N867="","",_xlfn.NORM.INV(1-$C$10,0,1)*$C$7*SQRT(N867))</f>
        <v>4.5928716561141496E-2</v>
      </c>
      <c r="P867" s="18">
        <f t="shared" ca="1" si="183"/>
        <v>-1.0626001463813983E-2</v>
      </c>
      <c r="Q867" s="18">
        <f t="shared" ref="Q867:Q930" ca="1" si="191">IF(P867="","",P867-H867*$C$7*(D867/D866-1))</f>
        <v>-1.0443953062967156E-2</v>
      </c>
      <c r="R867" s="39"/>
      <c r="V867" s="29">
        <v>42060</v>
      </c>
      <c r="W867" s="19">
        <f t="shared" ca="1" si="187"/>
        <v>-4.3758453337583436E-4</v>
      </c>
      <c r="X867" s="17">
        <f t="shared" si="188"/>
        <v>-1.0626001463813983E-2</v>
      </c>
    </row>
    <row r="868" spans="3:24">
      <c r="C868" s="29">
        <v>42061</v>
      </c>
      <c r="D868" s="19">
        <f ca="1">VLOOKUP(C868,MarketData!$B$7:$C$5000,2)</f>
        <v>1521.68</v>
      </c>
      <c r="E868" s="17">
        <f>VLOOKUP('Beta-GARCH'!C868,MarketData!$E$7:$F$5000,2)</f>
        <v>136.800003</v>
      </c>
      <c r="F868" s="17">
        <f t="shared" ca="1" si="184"/>
        <v>195.51832245464368</v>
      </c>
      <c r="G868" s="17">
        <f t="shared" si="185"/>
        <v>192.21583088986489</v>
      </c>
      <c r="H868" s="18">
        <f t="array" aca="1" ref="H868" ca="1">IF(ROW()-ROW($C$14)&gt;=$C$3,IF($C$8,_xlfn.COVARIANCE.P(OFFSET(E868,-$C$3+1,0):E868/OFFSET(E867,-$C$3+1,0):E867,OFFSET(D868,-$C$3+1,0):D868/OFFSET(D867,-$C$3+1,0):D867)/_xlfn.VAR.P(OFFSET(D868,-$C$3+1,0):D868/OFFSET(D867,-$C$3+1,0):D867),$C$9),"")</f>
        <v>0.41534983271042375</v>
      </c>
      <c r="I868" s="19">
        <f t="array" aca="1" ref="I868" ca="1">IF(ROW()-ROW($C$14)&gt;=$C$3,_xlfn.VAR.P(OFFSET(E868,-$C$3+1,0):E868/OFFSET(E867,-$C$3+1,0):E867),"")</f>
        <v>1.0827768009982857E-4</v>
      </c>
      <c r="J868" s="19">
        <f t="array" aca="1" ref="J868" ca="1">IF(ROW()-ROW($C$14)&gt;=$C$3,_xlfn.VAR.P(OFFSET(D868,-$C$3+1,0):D868/OFFSET(D867,-$C$3+1,0):D867),"")</f>
        <v>1.1695916006869876E-4</v>
      </c>
      <c r="K868" s="19">
        <f t="shared" ca="1" si="186"/>
        <v>0.44865172142308041</v>
      </c>
      <c r="L868" s="46">
        <f t="array" aca="1" ref="L868" ca="1">IF(ROW()-ROW($C$14)&lt;$C$3,"",IF(L867="",_xlfn.VAR.P(OFFSET(E868,-$C$3+1,0):E868/OFFSET(E867,-$C$3+1,0):E867),$C$4*L867+$C$5*(1-$C$4)*(E868/E867-1)^2+(1-$C$4)*(1-$C$5)*$C$6))</f>
        <v>4.0999999999999999E-4</v>
      </c>
      <c r="M868" s="30">
        <f t="array" aca="1" ref="M868" ca="1">IF(ROW()-ROW($C$14)&gt;=$C$3,_xlfn.VAR.P(OFFSET(D868,-$C$3+1,0):D868/OFFSET(D867,-$C$3+1,0):D867)*H868^2,"")</f>
        <v>2.0177266052815639E-5</v>
      </c>
      <c r="N868" s="17">
        <f t="shared" ca="1" si="189"/>
        <v>3.8982273394718434E-4</v>
      </c>
      <c r="O868" s="18">
        <f t="shared" ca="1" si="190"/>
        <v>4.5931247348043401E-2</v>
      </c>
      <c r="P868" s="18">
        <f t="shared" ca="1" si="183"/>
        <v>-5.1137577669957412E-4</v>
      </c>
      <c r="Q868" s="18">
        <f t="shared" ca="1" si="191"/>
        <v>-4.3849106514747861E-3</v>
      </c>
      <c r="R868" s="39"/>
      <c r="V868" s="29">
        <v>42061</v>
      </c>
      <c r="W868" s="19">
        <f t="shared" ca="1" si="187"/>
        <v>9.3259574693889125E-3</v>
      </c>
      <c r="X868" s="17">
        <f t="shared" si="188"/>
        <v>-5.1137577669957412E-4</v>
      </c>
    </row>
    <row r="869" spans="3:24">
      <c r="C869" s="29">
        <v>42062</v>
      </c>
      <c r="D869" s="19">
        <f ca="1">VLOOKUP(C869,MarketData!$B$7:$C$5000,2)</f>
        <v>1523.85</v>
      </c>
      <c r="E869" s="17">
        <f>VLOOKUP('Beta-GARCH'!C869,MarketData!$E$7:$F$5000,2)</f>
        <v>135.36999499999999</v>
      </c>
      <c r="F869" s="17">
        <f t="shared" ca="1" si="184"/>
        <v>195.79714241661108</v>
      </c>
      <c r="G869" s="17">
        <f t="shared" si="185"/>
        <v>190.2065460223846</v>
      </c>
      <c r="H869" s="18">
        <f t="array" aca="1" ref="H869" ca="1">IF(ROW()-ROW($C$14)&gt;=$C$3,IF($C$8,_xlfn.COVARIANCE.P(OFFSET(E869,-$C$3+1,0):E869/OFFSET(E868,-$C$3+1,0):E868,OFFSET(D869,-$C$3+1,0):D869/OFFSET(D868,-$C$3+1,0):D868)/_xlfn.VAR.P(OFFSET(D869,-$C$3+1,0):D869/OFFSET(D868,-$C$3+1,0):D868),$C$9),"")</f>
        <v>0.41677435805888102</v>
      </c>
      <c r="I869" s="19">
        <f t="array" aca="1" ref="I869" ca="1">IF(ROW()-ROW($C$14)&gt;=$C$3,_xlfn.VAR.P(OFFSET(E869,-$C$3+1,0):E869/OFFSET(E868,-$C$3+1,0):E868),"")</f>
        <v>1.0845388994001564E-4</v>
      </c>
      <c r="J869" s="19">
        <f t="array" aca="1" ref="J869" ca="1">IF(ROW()-ROW($C$14)&gt;=$C$3,_xlfn.VAR.P(OFFSET(D869,-$C$3+1,0):D869/OFFSET(D868,-$C$3+1,0):D868),"")</f>
        <v>1.1431336144401248E-4</v>
      </c>
      <c r="K869" s="19">
        <f t="shared" ca="1" si="186"/>
        <v>0.43929155385511542</v>
      </c>
      <c r="L869" s="46">
        <f t="array" aca="1" ref="L869" ca="1">IF(ROW()-ROW($C$14)&lt;$C$3,"",IF(L868="",_xlfn.VAR.P(OFFSET(E869,-$C$3+1,0):E869/OFFSET(E868,-$C$3+1,0):E868),$C$4*L868+$C$5*(1-$C$4)*(E869/E868-1)^2+(1-$C$4)*(1-$C$5)*$C$6))</f>
        <v>4.0999999999999999E-4</v>
      </c>
      <c r="M869" s="30">
        <f t="array" aca="1" ref="M869" ca="1">IF(ROW()-ROW($C$14)&gt;=$C$3,_xlfn.VAR.P(OFFSET(D869,-$C$3+1,0):D869/OFFSET(D868,-$C$3+1,0):D868)*H869^2,"")</f>
        <v>1.9856329825085118E-5</v>
      </c>
      <c r="N869" s="17">
        <f t="shared" ca="1" si="189"/>
        <v>3.9014367017491488E-4</v>
      </c>
      <c r="O869" s="18">
        <f t="shared" ca="1" si="190"/>
        <v>4.59501507715777E-2</v>
      </c>
      <c r="P869" s="18">
        <f t="shared" ca="1" si="183"/>
        <v>-1.0453274624562803E-2</v>
      </c>
      <c r="Q869" s="18">
        <f t="shared" ca="1" si="191"/>
        <v>-1.1047617953638371E-2</v>
      </c>
      <c r="R869" s="39"/>
      <c r="V869" s="29">
        <v>42062</v>
      </c>
      <c r="W869" s="19">
        <f t="shared" ca="1" si="187"/>
        <v>1.426055412438787E-3</v>
      </c>
      <c r="X869" s="17">
        <f t="shared" si="188"/>
        <v>-1.0453274624562803E-2</v>
      </c>
    </row>
    <row r="870" spans="3:24">
      <c r="C870" s="29">
        <v>42065</v>
      </c>
      <c r="D870" s="19">
        <f ca="1">VLOOKUP(C870,MarketData!$B$7:$C$5000,2)</f>
        <v>1524.97</v>
      </c>
      <c r="E870" s="17">
        <f>VLOOKUP('Beta-GARCH'!C870,MarketData!$E$7:$F$5000,2)</f>
        <v>135.86999499999999</v>
      </c>
      <c r="F870" s="17">
        <f t="shared" ca="1" si="184"/>
        <v>195.94104949375554</v>
      </c>
      <c r="G870" s="17">
        <f t="shared" si="185"/>
        <v>190.90908924853446</v>
      </c>
      <c r="H870" s="18">
        <f t="array" aca="1" ref="H870" ca="1">IF(ROW()-ROW($C$14)&gt;=$C$3,IF($C$8,_xlfn.COVARIANCE.P(OFFSET(E870,-$C$3+1,0):E870/OFFSET(E869,-$C$3+1,0):E869,OFFSET(D870,-$C$3+1,0):D870/OFFSET(D869,-$C$3+1,0):D869)/_xlfn.VAR.P(OFFSET(D870,-$C$3+1,0):D870/OFFSET(D869,-$C$3+1,0):D869),$C$9),"")</f>
        <v>0.41533353711086013</v>
      </c>
      <c r="I870" s="19">
        <f t="array" aca="1" ref="I870" ca="1">IF(ROW()-ROW($C$14)&gt;=$C$3,_xlfn.VAR.P(OFFSET(E870,-$C$3+1,0):E870/OFFSET(E869,-$C$3+1,0):E869),"")</f>
        <v>1.0810883383623072E-4</v>
      </c>
      <c r="J870" s="19">
        <f t="array" aca="1" ref="J870" ca="1">IF(ROW()-ROW($C$14)&gt;=$C$3,_xlfn.VAR.P(OFFSET(D870,-$C$3+1,0):D870/OFFSET(D869,-$C$3+1,0):D869),"")</f>
        <v>1.1419718949671142E-4</v>
      </c>
      <c r="K870" s="19">
        <f t="shared" ca="1" si="186"/>
        <v>0.43872383928993075</v>
      </c>
      <c r="L870" s="46">
        <f t="array" aca="1" ref="L870" ca="1">IF(ROW()-ROW($C$14)&lt;$C$3,"",IF(L869="",_xlfn.VAR.P(OFFSET(E870,-$C$3+1,0):E870/OFFSET(E869,-$C$3+1,0):E869),$C$4*L869+$C$5*(1-$C$4)*(E870/E869-1)^2+(1-$C$4)*(1-$C$5)*$C$6))</f>
        <v>4.0999999999999999E-4</v>
      </c>
      <c r="M870" s="30">
        <f t="array" aca="1" ref="M870" ca="1">IF(ROW()-ROW($C$14)&gt;=$C$3,_xlfn.VAR.P(OFFSET(D870,-$C$3+1,0):D870/OFFSET(D869,-$C$3+1,0):D869)*H870^2,"")</f>
        <v>1.9699237535708414E-5</v>
      </c>
      <c r="N870" s="17">
        <f t="shared" ca="1" si="189"/>
        <v>3.9030076246429157E-4</v>
      </c>
      <c r="O870" s="18">
        <f t="shared" ca="1" si="190"/>
        <v>4.5959400810027563E-2</v>
      </c>
      <c r="P870" s="18">
        <f t="shared" ca="1" si="183"/>
        <v>3.6935806934172977E-3</v>
      </c>
      <c r="Q870" s="18">
        <f t="shared" ca="1" si="191"/>
        <v>3.38831865216378E-3</v>
      </c>
      <c r="R870" s="39"/>
      <c r="V870" s="29">
        <v>42065</v>
      </c>
      <c r="W870" s="19">
        <f t="shared" ca="1" si="187"/>
        <v>7.3498047708109304E-4</v>
      </c>
      <c r="X870" s="17">
        <f t="shared" si="188"/>
        <v>3.6935806934172977E-3</v>
      </c>
    </row>
    <row r="871" spans="3:24">
      <c r="C871" s="29">
        <v>42066</v>
      </c>
      <c r="D871" s="19">
        <f ca="1">VLOOKUP(C871,MarketData!$B$7:$C$5000,2)</f>
        <v>1526.83</v>
      </c>
      <c r="E871" s="17">
        <f>VLOOKUP('Beta-GARCH'!C871,MarketData!$E$7:$F$5000,2)</f>
        <v>135.39999399999999</v>
      </c>
      <c r="F871" s="17">
        <f t="shared" ca="1" si="184"/>
        <v>196.18003803258472</v>
      </c>
      <c r="G871" s="17">
        <f t="shared" si="185"/>
        <v>190.24869721086711</v>
      </c>
      <c r="H871" s="18">
        <f t="array" aca="1" ref="H871" ca="1">IF(ROW()-ROW($C$14)&gt;=$C$3,IF($C$8,_xlfn.COVARIANCE.P(OFFSET(E871,-$C$3+1,0):E871/OFFSET(E870,-$C$3+1,0):E870,OFFSET(D871,-$C$3+1,0):D871/OFFSET(D870,-$C$3+1,0):D870)/_xlfn.VAR.P(OFFSET(D871,-$C$3+1,0):D871/OFFSET(D870,-$C$3+1,0):D870),$C$9),"")</f>
        <v>0.42173304680126622</v>
      </c>
      <c r="I871" s="19">
        <f t="array" aca="1" ref="I871" ca="1">IF(ROW()-ROW($C$14)&gt;=$C$3,_xlfn.VAR.P(OFFSET(E871,-$C$3+1,0):E871/OFFSET(E870,-$C$3+1,0):E870),"")</f>
        <v>1.0817720966978913E-4</v>
      </c>
      <c r="J871" s="19">
        <f t="array" aca="1" ref="J871" ca="1">IF(ROW()-ROW($C$14)&gt;=$C$3,_xlfn.VAR.P(OFFSET(D871,-$C$3+1,0):D871/OFFSET(D870,-$C$3+1,0):D870),"")</f>
        <v>1.12504870740307E-4</v>
      </c>
      <c r="K871" s="19">
        <f t="shared" ca="1" si="186"/>
        <v>0.43860460130303142</v>
      </c>
      <c r="L871" s="46">
        <f t="array" aca="1" ref="L871" ca="1">IF(ROW()-ROW($C$14)&lt;$C$3,"",IF(L870="",_xlfn.VAR.P(OFFSET(E871,-$C$3+1,0):E871/OFFSET(E870,-$C$3+1,0):E870),$C$4*L870+$C$5*(1-$C$4)*(E871/E870-1)^2+(1-$C$4)*(1-$C$5)*$C$6))</f>
        <v>4.0999999999999999E-4</v>
      </c>
      <c r="M871" s="30">
        <f t="array" aca="1" ref="M871" ca="1">IF(ROW()-ROW($C$14)&gt;=$C$3,_xlfn.VAR.P(OFFSET(D871,-$C$3+1,0):D871/OFFSET(D870,-$C$3+1,0):D870)*H871^2,"")</f>
        <v>2.0009977114826138E-5</v>
      </c>
      <c r="N871" s="17">
        <f t="shared" ca="1" si="189"/>
        <v>3.8999002288517384E-4</v>
      </c>
      <c r="O871" s="18">
        <f t="shared" ca="1" si="190"/>
        <v>4.5941101782815644E-2</v>
      </c>
      <c r="P871" s="18">
        <f t="shared" ca="1" si="183"/>
        <v>-3.4591964178698476E-3</v>
      </c>
      <c r="Q871" s="18">
        <f t="shared" ca="1" si="191"/>
        <v>-3.973582580909317E-3</v>
      </c>
      <c r="R871" s="39"/>
      <c r="V871" s="29">
        <v>42066</v>
      </c>
      <c r="W871" s="19">
        <f t="shared" ca="1" si="187"/>
        <v>1.2196961251695893E-3</v>
      </c>
      <c r="X871" s="17">
        <f t="shared" si="188"/>
        <v>-3.4591964178698476E-3</v>
      </c>
    </row>
    <row r="872" spans="3:24">
      <c r="C872" s="29">
        <v>42067</v>
      </c>
      <c r="D872" s="19">
        <f ca="1">VLOOKUP(C872,MarketData!$B$7:$C$5000,2)</f>
        <v>1517.01</v>
      </c>
      <c r="E872" s="17">
        <f>VLOOKUP('Beta-GARCH'!C872,MarketData!$E$7:$F$5000,2)</f>
        <v>135.520004</v>
      </c>
      <c r="F872" s="17">
        <f t="shared" ca="1" si="184"/>
        <v>194.9182813383359</v>
      </c>
      <c r="G872" s="17">
        <f t="shared" si="185"/>
        <v>190.41732163600761</v>
      </c>
      <c r="H872" s="18">
        <f t="array" aca="1" ref="H872" ca="1">IF(ROW()-ROW($C$14)&gt;=$C$3,IF($C$8,_xlfn.COVARIANCE.P(OFFSET(E872,-$C$3+1,0):E872/OFFSET(E871,-$C$3+1,0):E871,OFFSET(D872,-$C$3+1,0):D872/OFFSET(D871,-$C$3+1,0):D871)/_xlfn.VAR.P(OFFSET(D872,-$C$3+1,0):D872/OFFSET(D871,-$C$3+1,0):D871),$C$9),"")</f>
        <v>0.4218896337324286</v>
      </c>
      <c r="I872" s="19">
        <f t="array" aca="1" ref="I872" ca="1">IF(ROW()-ROW($C$14)&gt;=$C$3,_xlfn.VAR.P(OFFSET(E872,-$C$3+1,0):E872/OFFSET(E871,-$C$3+1,0):E871),"")</f>
        <v>1.0791817374575009E-4</v>
      </c>
      <c r="J872" s="19">
        <f t="array" aca="1" ref="J872" ca="1">IF(ROW()-ROW($C$14)&gt;=$C$3,_xlfn.VAR.P(OFFSET(D872,-$C$3+1,0):D872/OFFSET(D871,-$C$3+1,0):D871),"")</f>
        <v>1.1075630924751543E-4</v>
      </c>
      <c r="K872" s="19">
        <f t="shared" ca="1" si="186"/>
        <v>0.4329848914240918</v>
      </c>
      <c r="L872" s="46">
        <f t="array" aca="1" ref="L872" ca="1">IF(ROW()-ROW($C$14)&lt;$C$3,"",IF(L871="",_xlfn.VAR.P(OFFSET(E872,-$C$3+1,0):E872/OFFSET(E871,-$C$3+1,0):E871),$C$4*L871+$C$5*(1-$C$4)*(E872/E871-1)^2+(1-$C$4)*(1-$C$5)*$C$6))</f>
        <v>4.0999999999999999E-4</v>
      </c>
      <c r="M872" s="30">
        <f t="array" aca="1" ref="M872" ca="1">IF(ROW()-ROW($C$14)&gt;=$C$3,_xlfn.VAR.P(OFFSET(D872,-$C$3+1,0):D872/OFFSET(D871,-$C$3+1,0):D871)*H872^2,"")</f>
        <v>1.9713611071295739E-5</v>
      </c>
      <c r="N872" s="17">
        <f t="shared" ca="1" si="189"/>
        <v>3.9028638892870423E-4</v>
      </c>
      <c r="O872" s="18">
        <f t="shared" ca="1" si="190"/>
        <v>4.595855453296549E-2</v>
      </c>
      <c r="P872" s="18">
        <f t="shared" ca="1" si="183"/>
        <v>8.8633681918781626E-4</v>
      </c>
      <c r="Q872" s="18">
        <f t="shared" ca="1" si="191"/>
        <v>3.5997732877222303E-3</v>
      </c>
      <c r="R872" s="39"/>
      <c r="V872" s="29">
        <v>42067</v>
      </c>
      <c r="W872" s="19">
        <f t="shared" ca="1" si="187"/>
        <v>-6.4316263107221383E-3</v>
      </c>
      <c r="X872" s="17">
        <f t="shared" si="188"/>
        <v>8.8633681918781626E-4</v>
      </c>
    </row>
    <row r="873" spans="3:24">
      <c r="C873" s="29">
        <v>42068</v>
      </c>
      <c r="D873" s="19">
        <f ca="1">VLOOKUP(C873,MarketData!$B$7:$C$5000,2)</f>
        <v>1523.72</v>
      </c>
      <c r="E873" s="17">
        <f>VLOOKUP('Beta-GARCH'!C873,MarketData!$E$7:$F$5000,2)</f>
        <v>134.89999399999999</v>
      </c>
      <c r="F873" s="17">
        <f t="shared" ca="1" si="184"/>
        <v>195.78043891658538</v>
      </c>
      <c r="G873" s="17">
        <f t="shared" si="185"/>
        <v>189.54615398471722</v>
      </c>
      <c r="H873" s="18">
        <f t="array" aca="1" ref="H873" ca="1">IF(ROW()-ROW($C$14)&gt;=$C$3,IF($C$8,_xlfn.COVARIANCE.P(OFFSET(E873,-$C$3+1,0):E873/OFFSET(E872,-$C$3+1,0):E872,OFFSET(D873,-$C$3+1,0):D873/OFFSET(D872,-$C$3+1,0):D872)/_xlfn.VAR.P(OFFSET(D873,-$C$3+1,0):D873/OFFSET(D872,-$C$3+1,0):D872),$C$9),"")</f>
        <v>0.4209722825199359</v>
      </c>
      <c r="I873" s="19">
        <f t="array" aca="1" ref="I873" ca="1">IF(ROW()-ROW($C$14)&gt;=$C$3,_xlfn.VAR.P(OFFSET(E873,-$C$3+1,0):E873/OFFSET(E872,-$C$3+1,0):E872),"")</f>
        <v>1.0800890925284909E-4</v>
      </c>
      <c r="J873" s="19">
        <f t="array" aca="1" ref="J873" ca="1">IF(ROW()-ROW($C$14)&gt;=$C$3,_xlfn.VAR.P(OFFSET(D873,-$C$3+1,0):D873/OFFSET(D872,-$C$3+1,0):D872),"")</f>
        <v>1.1075402775125136E-4</v>
      </c>
      <c r="K873" s="19">
        <f t="shared" ca="1" si="186"/>
        <v>0.43167157397703965</v>
      </c>
      <c r="L873" s="46">
        <f t="array" aca="1" ref="L873" ca="1">IF(ROW()-ROW($C$14)&lt;$C$3,"",IF(L872="",_xlfn.VAR.P(OFFSET(E873,-$C$3+1,0):E873/OFFSET(E872,-$C$3+1,0):E872),$C$4*L872+$C$5*(1-$C$4)*(E873/E872-1)^2+(1-$C$4)*(1-$C$5)*$C$6))</f>
        <v>4.0999999999999999E-4</v>
      </c>
      <c r="M873" s="30">
        <f t="array" aca="1" ref="M873" ca="1">IF(ROW()-ROW($C$14)&gt;=$C$3,_xlfn.VAR.P(OFFSET(D873,-$C$3+1,0):D873/OFFSET(D872,-$C$3+1,0):D872)*H873^2,"")</f>
        <v>1.9627569927154956E-5</v>
      </c>
      <c r="N873" s="17">
        <f t="shared" ca="1" si="189"/>
        <v>3.9037243007284501E-4</v>
      </c>
      <c r="O873" s="18">
        <f t="shared" ca="1" si="190"/>
        <v>4.5963620183231649E-2</v>
      </c>
      <c r="P873" s="18">
        <f t="shared" ca="1" si="183"/>
        <v>-4.5750441388712204E-3</v>
      </c>
      <c r="Q873" s="18">
        <f t="shared" ca="1" si="191"/>
        <v>-6.4370780184823222E-3</v>
      </c>
      <c r="R873" s="39"/>
      <c r="V873" s="29">
        <v>42068</v>
      </c>
      <c r="W873" s="19">
        <f t="shared" ca="1" si="187"/>
        <v>4.4231745341165585E-3</v>
      </c>
      <c r="X873" s="17">
        <f t="shared" si="188"/>
        <v>-4.5750441388712204E-3</v>
      </c>
    </row>
    <row r="874" spans="3:24">
      <c r="C874" s="29">
        <v>42069</v>
      </c>
      <c r="D874" s="19">
        <f ca="1">VLOOKUP(C874,MarketData!$B$7:$C$5000,2)</f>
        <v>1540.84</v>
      </c>
      <c r="E874" s="17">
        <f>VLOOKUP('Beta-GARCH'!C874,MarketData!$E$7:$F$5000,2)</f>
        <v>134.88999899999999</v>
      </c>
      <c r="F874" s="17">
        <f t="shared" ca="1" si="184"/>
        <v>197.98016138150803</v>
      </c>
      <c r="G874" s="17">
        <f t="shared" si="185"/>
        <v>189.53211014562646</v>
      </c>
      <c r="H874" s="18">
        <f t="array" aca="1" ref="H874" ca="1">IF(ROW()-ROW($C$14)&gt;=$C$3,IF($C$8,_xlfn.COVARIANCE.P(OFFSET(E874,-$C$3+1,0):E874/OFFSET(E873,-$C$3+1,0):E873,OFFSET(D874,-$C$3+1,0):D874/OFFSET(D873,-$C$3+1,0):D873)/_xlfn.VAR.P(OFFSET(D874,-$C$3+1,0):D874/OFFSET(D873,-$C$3+1,0):D873),$C$9),"")</f>
        <v>0.42017649447479422</v>
      </c>
      <c r="I874" s="19">
        <f t="array" aca="1" ref="I874" ca="1">IF(ROW()-ROW($C$14)&gt;=$C$3,_xlfn.VAR.P(OFFSET(E874,-$C$3+1,0):E874/OFFSET(E873,-$C$3+1,0):E873),"")</f>
        <v>1.0799600236822773E-4</v>
      </c>
      <c r="J874" s="19">
        <f t="array" aca="1" ref="J874" ca="1">IF(ROW()-ROW($C$14)&gt;=$C$3,_xlfn.VAR.P(OFFSET(D874,-$C$3+1,0):D874/OFFSET(D873,-$C$3+1,0):D873),"")</f>
        <v>1.106920434024114E-4</v>
      </c>
      <c r="K874" s="19">
        <f t="shared" ca="1" si="186"/>
        <v>0.43066589265493249</v>
      </c>
      <c r="L874" s="46">
        <f t="array" aca="1" ref="L874" ca="1">IF(ROW()-ROW($C$14)&lt;$C$3,"",IF(L873="",_xlfn.VAR.P(OFFSET(E874,-$C$3+1,0):E874/OFFSET(E873,-$C$3+1,0):E873),$C$4*L873+$C$5*(1-$C$4)*(E874/E873-1)^2+(1-$C$4)*(1-$C$5)*$C$6))</f>
        <v>4.0999999999999999E-4</v>
      </c>
      <c r="M874" s="30">
        <f t="array" aca="1" ref="M874" ca="1">IF(ROW()-ROW($C$14)&gt;=$C$3,_xlfn.VAR.P(OFFSET(D874,-$C$3+1,0):D874/OFFSET(D873,-$C$3+1,0):D873)*H874^2,"")</f>
        <v>1.9542490592889623E-5</v>
      </c>
      <c r="N874" s="17">
        <f t="shared" ca="1" si="189"/>
        <v>3.9045750940711039E-4</v>
      </c>
      <c r="O874" s="18">
        <f t="shared" ca="1" si="190"/>
        <v>4.5968628658289212E-2</v>
      </c>
      <c r="P874" s="18">
        <f t="shared" ca="1" si="183"/>
        <v>-7.4091923236152546E-5</v>
      </c>
      <c r="Q874" s="18">
        <f t="shared" ca="1" si="191"/>
        <v>-4.7950521950764092E-3</v>
      </c>
      <c r="R874" s="39"/>
      <c r="V874" s="29">
        <v>42069</v>
      </c>
      <c r="W874" s="19">
        <f t="shared" ca="1" si="187"/>
        <v>1.123566009503052E-2</v>
      </c>
      <c r="X874" s="17">
        <f t="shared" si="188"/>
        <v>-7.4091923236152546E-5</v>
      </c>
    </row>
    <row r="875" spans="3:24">
      <c r="C875" s="29">
        <v>42072</v>
      </c>
      <c r="D875" s="19">
        <f ca="1">VLOOKUP(C875,MarketData!$B$7:$C$5000,2)</f>
        <v>1531.76</v>
      </c>
      <c r="E875" s="17">
        <f>VLOOKUP('Beta-GARCH'!C875,MarketData!$E$7:$F$5000,2)</f>
        <v>135.38999899999999</v>
      </c>
      <c r="F875" s="17">
        <f t="shared" ca="1" si="184"/>
        <v>196.81348614894392</v>
      </c>
      <c r="G875" s="17">
        <f t="shared" si="185"/>
        <v>190.23465337177635</v>
      </c>
      <c r="H875" s="18">
        <f t="array" aca="1" ref="H875" ca="1">IF(ROW()-ROW($C$14)&gt;=$C$3,IF($C$8,_xlfn.COVARIANCE.P(OFFSET(E875,-$C$3+1,0):E875/OFFSET(E874,-$C$3+1,0):E874,OFFSET(D875,-$C$3+1,0):D875/OFFSET(D874,-$C$3+1,0):D874)/_xlfn.VAR.P(OFFSET(D875,-$C$3+1,0):D875/OFFSET(D874,-$C$3+1,0):D874),$C$9),"")</f>
        <v>0.4173289429218725</v>
      </c>
      <c r="I875" s="19">
        <f t="array" aca="1" ref="I875" ca="1">IF(ROW()-ROW($C$14)&gt;=$C$3,_xlfn.VAR.P(OFFSET(E875,-$C$3+1,0):E875/OFFSET(E874,-$C$3+1,0):E874),"")</f>
        <v>1.0775943733521676E-4</v>
      </c>
      <c r="J875" s="19">
        <f t="array" aca="1" ref="J875" ca="1">IF(ROW()-ROW($C$14)&gt;=$C$3,_xlfn.VAR.P(OFFSET(D875,-$C$3+1,0):D875/OFFSET(D874,-$C$3+1,0):D874),"")</f>
        <v>1.1064350030853247E-4</v>
      </c>
      <c r="K875" s="19">
        <f t="shared" ca="1" si="186"/>
        <v>0.42849829366959219</v>
      </c>
      <c r="L875" s="46">
        <f t="array" aca="1" ref="L875" ca="1">IF(ROW()-ROW($C$14)&lt;$C$3,"",IF(L874="",_xlfn.VAR.P(OFFSET(E875,-$C$3+1,0):E875/OFFSET(E874,-$C$3+1,0):E874),$C$4*L874+$C$5*(1-$C$4)*(E875/E874-1)^2+(1-$C$4)*(1-$C$5)*$C$6))</f>
        <v>4.0999999999999999E-4</v>
      </c>
      <c r="M875" s="30">
        <f t="array" aca="1" ref="M875" ca="1">IF(ROW()-ROW($C$14)&gt;=$C$3,_xlfn.VAR.P(OFFSET(D875,-$C$3+1,0):D875/OFFSET(D874,-$C$3+1,0):D874)*H875^2,"")</f>
        <v>1.9270053357653989E-5</v>
      </c>
      <c r="N875" s="17">
        <f t="shared" ca="1" si="189"/>
        <v>3.9072994664234598E-4</v>
      </c>
      <c r="O875" s="18">
        <f t="shared" ca="1" si="190"/>
        <v>4.5984662902753479E-2</v>
      </c>
      <c r="P875" s="18">
        <f t="shared" ca="1" si="183"/>
        <v>3.7067240248107591E-3</v>
      </c>
      <c r="Q875" s="18">
        <f t="shared" ca="1" si="191"/>
        <v>6.1659974092832266E-3</v>
      </c>
      <c r="R875" s="39"/>
      <c r="V875" s="29">
        <v>42072</v>
      </c>
      <c r="W875" s="19">
        <f t="shared" ca="1" si="187"/>
        <v>-5.8928895926896319E-3</v>
      </c>
      <c r="X875" s="17">
        <f t="shared" si="188"/>
        <v>3.7067240248107591E-3</v>
      </c>
    </row>
    <row r="876" spans="3:24">
      <c r="C876" s="29">
        <v>42073</v>
      </c>
      <c r="D876" s="19">
        <f ca="1">VLOOKUP(C876,MarketData!$B$7:$C$5000,2)</f>
        <v>1524.75</v>
      </c>
      <c r="E876" s="17">
        <f>VLOOKUP('Beta-GARCH'!C876,MarketData!$E$7:$F$5000,2)</f>
        <v>133.69000199999999</v>
      </c>
      <c r="F876" s="17">
        <f t="shared" ca="1" si="184"/>
        <v>195.91278203217362</v>
      </c>
      <c r="G876" s="17">
        <f t="shared" si="185"/>
        <v>187.84601061812614</v>
      </c>
      <c r="H876" s="18">
        <f t="array" aca="1" ref="H876" ca="1">IF(ROW()-ROW($C$14)&gt;=$C$3,IF($C$8,_xlfn.COVARIANCE.P(OFFSET(E876,-$C$3+1,0):E876/OFFSET(E875,-$C$3+1,0):E875,OFFSET(D876,-$C$3+1,0):D876/OFFSET(D875,-$C$3+1,0):D875)/_xlfn.VAR.P(OFFSET(D876,-$C$3+1,0):D876/OFFSET(D875,-$C$3+1,0):D875),$C$9),"")</f>
        <v>0.42117376091219988</v>
      </c>
      <c r="I876" s="19">
        <f t="array" aca="1" ref="I876" ca="1">IF(ROW()-ROW($C$14)&gt;=$C$3,_xlfn.VAR.P(OFFSET(E876,-$C$3+1,0):E876/OFFSET(E875,-$C$3+1,0):E875),"")</f>
        <v>1.0841188828547739E-4</v>
      </c>
      <c r="J876" s="19">
        <f t="array" aca="1" ref="J876" ca="1">IF(ROW()-ROW($C$14)&gt;=$C$3,_xlfn.VAR.P(OFFSET(D876,-$C$3+1,0):D876/OFFSET(D875,-$C$3+1,0):D875),"")</f>
        <v>1.1054281981215277E-4</v>
      </c>
      <c r="K876" s="19">
        <f t="shared" ca="1" si="186"/>
        <v>0.42945230360276632</v>
      </c>
      <c r="L876" s="46">
        <f t="array" aca="1" ref="L876" ca="1">IF(ROW()-ROW($C$14)&lt;$C$3,"",IF(L875="",_xlfn.VAR.P(OFFSET(E876,-$C$3+1,0):E876/OFFSET(E875,-$C$3+1,0):E875),$C$4*L875+$C$5*(1-$C$4)*(E876/E875-1)^2+(1-$C$4)*(1-$C$5)*$C$6))</f>
        <v>4.0999999999999999E-4</v>
      </c>
      <c r="M876" s="30">
        <f t="array" aca="1" ref="M876" ca="1">IF(ROW()-ROW($C$14)&gt;=$C$3,_xlfn.VAR.P(OFFSET(D876,-$C$3+1,0):D876/OFFSET(D875,-$C$3+1,0):D875)*H876^2,"")</f>
        <v>1.9608896417785944E-5</v>
      </c>
      <c r="N876" s="17">
        <f t="shared" ca="1" si="189"/>
        <v>3.9039110358221406E-4</v>
      </c>
      <c r="O876" s="18">
        <f t="shared" ca="1" si="190"/>
        <v>4.5964719507571694E-2</v>
      </c>
      <c r="P876" s="18">
        <f t="shared" ca="1" si="183"/>
        <v>-1.2556296717307736E-2</v>
      </c>
      <c r="Q876" s="18">
        <f t="shared" ca="1" si="191"/>
        <v>-1.0628822397574556E-2</v>
      </c>
      <c r="R876" s="39"/>
      <c r="V876" s="29">
        <v>42073</v>
      </c>
      <c r="W876" s="19">
        <f t="shared" ca="1" si="187"/>
        <v>-4.5764349506449697E-3</v>
      </c>
      <c r="X876" s="17">
        <f t="shared" si="188"/>
        <v>-1.2556296717307736E-2</v>
      </c>
    </row>
    <row r="877" spans="3:24">
      <c r="C877" s="29">
        <v>42074</v>
      </c>
      <c r="D877" s="19">
        <f ca="1">VLOOKUP(C877,MarketData!$B$7:$C$5000,2)</f>
        <v>1525.67</v>
      </c>
      <c r="E877" s="17">
        <f>VLOOKUP('Beta-GARCH'!C877,MarketData!$E$7:$F$5000,2)</f>
        <v>134</v>
      </c>
      <c r="F877" s="17">
        <f t="shared" ca="1" si="184"/>
        <v>196.03099141697086</v>
      </c>
      <c r="G877" s="17">
        <f t="shared" si="185"/>
        <v>188.28158460816616</v>
      </c>
      <c r="H877" s="18">
        <f t="array" aca="1" ref="H877" ca="1">IF(ROW()-ROW($C$14)&gt;=$C$3,IF($C$8,_xlfn.COVARIANCE.P(OFFSET(E877,-$C$3+1,0):E877/OFFSET(E876,-$C$3+1,0):E876,OFFSET(D877,-$C$3+1,0):D877/OFFSET(D876,-$C$3+1,0):D876)/_xlfn.VAR.P(OFFSET(D877,-$C$3+1,0):D877/OFFSET(D876,-$C$3+1,0):D876),$C$9),"")</f>
        <v>0.42024590170705023</v>
      </c>
      <c r="I877" s="19">
        <f t="array" aca="1" ref="I877" ca="1">IF(ROW()-ROW($C$14)&gt;=$C$3,_xlfn.VAR.P(OFFSET(E877,-$C$3+1,0):E877/OFFSET(E876,-$C$3+1,0):E876),"")</f>
        <v>1.0823752443891297E-4</v>
      </c>
      <c r="J877" s="19">
        <f t="array" aca="1" ref="J877" ca="1">IF(ROW()-ROW($C$14)&gt;=$C$3,_xlfn.VAR.P(OFFSET(D877,-$C$3+1,0):D877/OFFSET(D876,-$C$3+1,0):D876),"")</f>
        <v>1.1041737892333478E-4</v>
      </c>
      <c r="K877" s="19">
        <f t="shared" ca="1" si="186"/>
        <v>0.42870946291786688</v>
      </c>
      <c r="L877" s="46">
        <f t="array" aca="1" ref="L877" ca="1">IF(ROW()-ROW($C$14)&lt;$C$3,"",IF(L876="",_xlfn.VAR.P(OFFSET(E877,-$C$3+1,0):E877/OFFSET(E876,-$C$3+1,0):E876),$C$4*L876+$C$5*(1-$C$4)*(E877/E876-1)^2+(1-$C$4)*(1-$C$5)*$C$6))</f>
        <v>4.0999999999999999E-4</v>
      </c>
      <c r="M877" s="30">
        <f t="array" aca="1" ref="M877" ca="1">IF(ROW()-ROW($C$14)&gt;=$C$3,_xlfn.VAR.P(OFFSET(D877,-$C$3+1,0):D877/OFFSET(D876,-$C$3+1,0):D876)*H877^2,"")</f>
        <v>1.9500439849206445E-5</v>
      </c>
      <c r="N877" s="17">
        <f t="shared" ca="1" si="189"/>
        <v>3.9049956015079352E-4</v>
      </c>
      <c r="O877" s="18">
        <f t="shared" ca="1" si="190"/>
        <v>4.5971103912232171E-2</v>
      </c>
      <c r="P877" s="18">
        <f t="shared" ca="1" si="183"/>
        <v>2.3187822227723753E-3</v>
      </c>
      <c r="Q877" s="18">
        <f t="shared" ca="1" si="191"/>
        <v>2.0652152579778119E-3</v>
      </c>
      <c r="R877" s="39"/>
      <c r="V877" s="29">
        <v>42074</v>
      </c>
      <c r="W877" s="19">
        <f t="shared" ca="1" si="187"/>
        <v>6.0337760288575737E-4</v>
      </c>
      <c r="X877" s="17">
        <f t="shared" si="188"/>
        <v>2.3187822227723753E-3</v>
      </c>
    </row>
    <row r="878" spans="3:24">
      <c r="C878" s="29">
        <v>42075</v>
      </c>
      <c r="D878" s="19">
        <f ca="1">VLOOKUP(C878,MarketData!$B$7:$C$5000,2)</f>
        <v>1546.63</v>
      </c>
      <c r="E878" s="17">
        <f>VLOOKUP('Beta-GARCH'!C878,MarketData!$E$7:$F$5000,2)</f>
        <v>137.529999</v>
      </c>
      <c r="F878" s="17">
        <f t="shared" ca="1" si="184"/>
        <v>198.72410957496027</v>
      </c>
      <c r="G878" s="17">
        <f t="shared" si="185"/>
        <v>193.2415383796978</v>
      </c>
      <c r="H878" s="18">
        <f t="array" aca="1" ref="H878" ca="1">IF(ROW()-ROW($C$14)&gt;=$C$3,IF($C$8,_xlfn.COVARIANCE.P(OFFSET(E878,-$C$3+1,0):E878/OFFSET(E877,-$C$3+1,0):E877,OFFSET(D878,-$C$3+1,0):D878/OFFSET(D877,-$C$3+1,0):D877)/_xlfn.VAR.P(OFFSET(D878,-$C$3+1,0):D878/OFFSET(D877,-$C$3+1,0):D877),$C$9),"")</f>
        <v>0.42478201348104488</v>
      </c>
      <c r="I878" s="19">
        <f t="array" aca="1" ref="I878" ca="1">IF(ROW()-ROW($C$14)&gt;=$C$3,_xlfn.VAR.P(OFFSET(E878,-$C$3+1,0):E878/OFFSET(E877,-$C$3+1,0):E877),"")</f>
        <v>1.0988994547963148E-4</v>
      </c>
      <c r="J878" s="19">
        <f t="array" aca="1" ref="J878" ca="1">IF(ROW()-ROW($C$14)&gt;=$C$3,_xlfn.VAR.P(OFFSET(D878,-$C$3+1,0):D878/OFFSET(D877,-$C$3+1,0):D877),"")</f>
        <v>1.1035514934043602E-4</v>
      </c>
      <c r="K878" s="19">
        <f t="shared" ca="1" si="186"/>
        <v>0.4265802692887915</v>
      </c>
      <c r="L878" s="46">
        <f t="array" aca="1" ref="L878" ca="1">IF(ROW()-ROW($C$14)&lt;$C$3,"",IF(L877="",_xlfn.VAR.P(OFFSET(E878,-$C$3+1,0):E878/OFFSET(E877,-$C$3+1,0):E877),$C$4*L877+$C$5*(1-$C$4)*(E878/E877-1)^2+(1-$C$4)*(1-$C$5)*$C$6))</f>
        <v>4.0999999999999999E-4</v>
      </c>
      <c r="M878" s="30">
        <f t="array" aca="1" ref="M878" ca="1">IF(ROW()-ROW($C$14)&gt;=$C$3,_xlfn.VAR.P(OFFSET(D878,-$C$3+1,0):D878/OFFSET(D877,-$C$3+1,0):D877)*H878^2,"")</f>
        <v>1.9912456548860286E-5</v>
      </c>
      <c r="N878" s="17">
        <f t="shared" ca="1" si="189"/>
        <v>3.9008754345113973E-4</v>
      </c>
      <c r="O878" s="18">
        <f t="shared" ca="1" si="190"/>
        <v>4.5946845419755328E-2</v>
      </c>
      <c r="P878" s="18">
        <f t="shared" ca="1" si="183"/>
        <v>2.6343276119402903E-2</v>
      </c>
      <c r="Q878" s="18">
        <f t="shared" ca="1" si="191"/>
        <v>2.0507524611827369E-2</v>
      </c>
      <c r="R878" s="39"/>
      <c r="V878" s="29">
        <v>42075</v>
      </c>
      <c r="W878" s="19">
        <f t="shared" ca="1" si="187"/>
        <v>1.3738226484102167E-2</v>
      </c>
      <c r="X878" s="17">
        <f t="shared" si="188"/>
        <v>2.6343276119402903E-2</v>
      </c>
    </row>
    <row r="879" spans="3:24">
      <c r="C879" s="29">
        <v>42076</v>
      </c>
      <c r="D879" s="19">
        <f ca="1">VLOOKUP(C879,MarketData!$B$7:$C$5000,2)</f>
        <v>1560.33</v>
      </c>
      <c r="E879" s="17">
        <f>VLOOKUP('Beta-GARCH'!C879,MarketData!$E$7:$F$5000,2)</f>
        <v>136.16999799999999</v>
      </c>
      <c r="F879" s="17">
        <f t="shared" ca="1" si="184"/>
        <v>200.48440150074529</v>
      </c>
      <c r="G879" s="17">
        <f t="shared" si="185"/>
        <v>191.33061939948368</v>
      </c>
      <c r="H879" s="18">
        <f t="array" aca="1" ref="H879" ca="1">IF(ROW()-ROW($C$14)&gt;=$C$3,IF($C$8,_xlfn.COVARIANCE.P(OFFSET(E879,-$C$3+1,0):E879/OFFSET(E878,-$C$3+1,0):E878,OFFSET(D879,-$C$3+1,0):D879/OFFSET(D878,-$C$3+1,0):D878)/_xlfn.VAR.P(OFFSET(D879,-$C$3+1,0):D879/OFFSET(D878,-$C$3+1,0):D878),$C$9),"")</f>
        <v>0.41883542186258294</v>
      </c>
      <c r="I879" s="19">
        <f t="array" aca="1" ref="I879" ca="1">IF(ROW()-ROW($C$14)&gt;=$C$3,_xlfn.VAR.P(OFFSET(E879,-$C$3+1,0):E879/OFFSET(E878,-$C$3+1,0):E878),"")</f>
        <v>1.0962719437980962E-4</v>
      </c>
      <c r="J879" s="19">
        <f t="array" aca="1" ref="J879" ca="1">IF(ROW()-ROW($C$14)&gt;=$C$3,_xlfn.VAR.P(OFFSET(D879,-$C$3+1,0):D879/OFFSET(D878,-$C$3+1,0):D878),"")</f>
        <v>1.1049357812423487E-4</v>
      </c>
      <c r="K879" s="19">
        <f t="shared" ca="1" si="186"/>
        <v>0.42214547830564064</v>
      </c>
      <c r="L879" s="46">
        <f t="array" aca="1" ref="L879" ca="1">IF(ROW()-ROW($C$14)&lt;$C$3,"",IF(L878="",_xlfn.VAR.P(OFFSET(E879,-$C$3+1,0):E879/OFFSET(E878,-$C$3+1,0):E878),$C$4*L878+$C$5*(1-$C$4)*(E879/E878-1)^2+(1-$C$4)*(1-$C$5)*$C$6))</f>
        <v>4.0999999999999999E-4</v>
      </c>
      <c r="M879" s="30">
        <f t="array" aca="1" ref="M879" ca="1">IF(ROW()-ROW($C$14)&gt;=$C$3,_xlfn.VAR.P(OFFSET(D879,-$C$3+1,0):D879/OFFSET(D878,-$C$3+1,0):D878)*H879^2,"")</f>
        <v>1.9383127176629613E-5</v>
      </c>
      <c r="N879" s="17">
        <f t="shared" ca="1" si="189"/>
        <v>3.9061687282337037E-4</v>
      </c>
      <c r="O879" s="18">
        <f t="shared" ca="1" si="190"/>
        <v>4.5978008642270043E-2</v>
      </c>
      <c r="P879" s="18">
        <f t="shared" ca="1" si="183"/>
        <v>-9.8887588881608757E-3</v>
      </c>
      <c r="Q879" s="18">
        <f t="shared" ca="1" si="191"/>
        <v>-1.3598789910135942E-2</v>
      </c>
      <c r="R879" s="39"/>
      <c r="V879" s="29">
        <v>42076</v>
      </c>
      <c r="W879" s="19">
        <f t="shared" ca="1" si="187"/>
        <v>8.8579686156351478E-3</v>
      </c>
      <c r="X879" s="17">
        <f t="shared" si="188"/>
        <v>-9.8887588881608757E-3</v>
      </c>
    </row>
    <row r="880" spans="3:24">
      <c r="C880" s="29">
        <v>42079</v>
      </c>
      <c r="D880" s="19">
        <f ca="1">VLOOKUP(C880,MarketData!$B$7:$C$5000,2)</f>
        <v>1558.21</v>
      </c>
      <c r="E880" s="17">
        <f>VLOOKUP('Beta-GARCH'!C880,MarketData!$E$7:$F$5000,2)</f>
        <v>137.520004</v>
      </c>
      <c r="F880" s="17">
        <f t="shared" ca="1" si="184"/>
        <v>200.21200596186469</v>
      </c>
      <c r="G880" s="17">
        <f t="shared" si="185"/>
        <v>193.22749454060704</v>
      </c>
      <c r="H880" s="18">
        <f t="array" aca="1" ref="H880" ca="1">IF(ROW()-ROW($C$14)&gt;=$C$3,IF($C$8,_xlfn.COVARIANCE.P(OFFSET(E880,-$C$3+1,0):E880/OFFSET(E879,-$C$3+1,0):E879,OFFSET(D880,-$C$3+1,0):D880/OFFSET(D879,-$C$3+1,0):D879)/_xlfn.VAR.P(OFFSET(D880,-$C$3+1,0):D880/OFFSET(D879,-$C$3+1,0):D879),$C$9),"")</f>
        <v>0.42250074808359855</v>
      </c>
      <c r="I880" s="19">
        <f t="array" aca="1" ref="I880" ca="1">IF(ROW()-ROW($C$14)&gt;=$C$3,_xlfn.VAR.P(OFFSET(E880,-$C$3+1,0):E880/OFFSET(E879,-$C$3+1,0):E879),"")</f>
        <v>1.0871609066056125E-4</v>
      </c>
      <c r="J880" s="19">
        <f t="array" aca="1" ref="J880" ca="1">IF(ROW()-ROW($C$14)&gt;=$C$3,_xlfn.VAR.P(OFFSET(D880,-$C$3+1,0):D880/OFFSET(D879,-$C$3+1,0):D879),"")</f>
        <v>1.1036275566719367E-4</v>
      </c>
      <c r="K880" s="19">
        <f t="shared" ca="1" si="186"/>
        <v>0.42890014299301893</v>
      </c>
      <c r="L880" s="46">
        <f t="array" aca="1" ref="L880" ca="1">IF(ROW()-ROW($C$14)&lt;$C$3,"",IF(L879="",_xlfn.VAR.P(OFFSET(E880,-$C$3+1,0):E880/OFFSET(E879,-$C$3+1,0):E879),$C$4*L879+$C$5*(1-$C$4)*(E880/E879-1)^2+(1-$C$4)*(1-$C$5)*$C$6))</f>
        <v>4.0999999999999999E-4</v>
      </c>
      <c r="M880" s="30">
        <f t="array" aca="1" ref="M880" ca="1">IF(ROW()-ROW($C$14)&gt;=$C$3,_xlfn.VAR.P(OFFSET(D880,-$C$3+1,0):D880/OFFSET(D879,-$C$3+1,0):D879)*H880^2,"")</f>
        <v>1.9700511417558209E-5</v>
      </c>
      <c r="N880" s="17">
        <f t="shared" ca="1" si="189"/>
        <v>3.902994885824418E-4</v>
      </c>
      <c r="O880" s="18">
        <f t="shared" ca="1" si="190"/>
        <v>4.5959325807747371E-2</v>
      </c>
      <c r="P880" s="18">
        <f t="shared" ca="1" si="183"/>
        <v>9.9141221989296202E-3</v>
      </c>
      <c r="Q880" s="18">
        <f t="shared" ca="1" si="191"/>
        <v>1.0488168449362E-2</v>
      </c>
      <c r="R880" s="39"/>
      <c r="V880" s="29">
        <v>42079</v>
      </c>
      <c r="W880" s="19">
        <f t="shared" ca="1" si="187"/>
        <v>-1.3586869444283112E-3</v>
      </c>
      <c r="X880" s="17">
        <f t="shared" si="188"/>
        <v>9.9141221989296202E-3</v>
      </c>
    </row>
    <row r="881" spans="3:24">
      <c r="C881" s="29">
        <v>42080</v>
      </c>
      <c r="D881" s="19">
        <f ca="1">VLOOKUP(C881,MarketData!$B$7:$C$5000,2)</f>
        <v>1570.5</v>
      </c>
      <c r="E881" s="17">
        <f>VLOOKUP('Beta-GARCH'!C881,MarketData!$E$7:$F$5000,2)</f>
        <v>136.96000699999999</v>
      </c>
      <c r="F881" s="17">
        <f t="shared" ca="1" si="184"/>
        <v>201.79112915660178</v>
      </c>
      <c r="G881" s="17">
        <f t="shared" si="185"/>
        <v>192.44065034257852</v>
      </c>
      <c r="H881" s="18">
        <f t="array" aca="1" ref="H881" ca="1">IF(ROW()-ROW($C$14)&gt;=$C$3,IF($C$8,_xlfn.COVARIANCE.P(OFFSET(E881,-$C$3+1,0):E881/OFFSET(E880,-$C$3+1,0):E880,OFFSET(D881,-$C$3+1,0):D881/OFFSET(D880,-$C$3+1,0):D880)/_xlfn.VAR.P(OFFSET(D881,-$C$3+1,0):D881/OFFSET(D880,-$C$3+1,0):D880),$C$9),"")</f>
        <v>0.41782530301720761</v>
      </c>
      <c r="I881" s="19">
        <f t="array" aca="1" ref="I881" ca="1">IF(ROW()-ROW($C$14)&gt;=$C$3,_xlfn.VAR.P(OFFSET(E881,-$C$3+1,0):E881/OFFSET(E880,-$C$3+1,0):E880),"")</f>
        <v>1.0828698014791434E-4</v>
      </c>
      <c r="J881" s="19">
        <f t="array" aca="1" ref="J881" ca="1">IF(ROW()-ROW($C$14)&gt;=$C$3,_xlfn.VAR.P(OFFSET(D881,-$C$3+1,0):D881/OFFSET(D880,-$C$3+1,0):D880),"")</f>
        <v>1.1000501122904375E-4</v>
      </c>
      <c r="K881" s="19">
        <f t="shared" ca="1" si="186"/>
        <v>0.42445432578693809</v>
      </c>
      <c r="L881" s="46">
        <f t="array" aca="1" ref="L881" ca="1">IF(ROW()-ROW($C$14)&lt;$C$3,"",IF(L880="",_xlfn.VAR.P(OFFSET(E881,-$C$3+1,0):E881/OFFSET(E880,-$C$3+1,0):E880),$C$4*L880+$C$5*(1-$C$4)*(E881/E880-1)^2+(1-$C$4)*(1-$C$5)*$C$6))</f>
        <v>4.0999999999999999E-4</v>
      </c>
      <c r="M881" s="30">
        <f t="array" aca="1" ref="M881" ca="1">IF(ROW()-ROW($C$14)&gt;=$C$3,_xlfn.VAR.P(OFFSET(D881,-$C$3+1,0):D881/OFFSET(D880,-$C$3+1,0):D880)*H881^2,"")</f>
        <v>1.9204453072819372E-5</v>
      </c>
      <c r="N881" s="17">
        <f t="shared" ca="1" si="189"/>
        <v>3.9079554692718062E-4</v>
      </c>
      <c r="O881" s="18">
        <f t="shared" ca="1" si="190"/>
        <v>4.5988522960582714E-2</v>
      </c>
      <c r="P881" s="18">
        <f t="shared" ca="1" si="183"/>
        <v>-4.0721130287344476E-3</v>
      </c>
      <c r="Q881" s="18">
        <f t="shared" ca="1" si="191"/>
        <v>-7.3676078427078392E-3</v>
      </c>
      <c r="R881" s="39"/>
      <c r="V881" s="29">
        <v>42080</v>
      </c>
      <c r="W881" s="19">
        <f t="shared" ca="1" si="187"/>
        <v>7.8872552480089286E-3</v>
      </c>
      <c r="X881" s="17">
        <f t="shared" si="188"/>
        <v>-4.0721130287344476E-3</v>
      </c>
    </row>
    <row r="882" spans="3:24">
      <c r="C882" s="29">
        <v>42081</v>
      </c>
      <c r="D882" s="19">
        <f ca="1">VLOOKUP(C882,MarketData!$B$7:$C$5000,2)</f>
        <v>1582.46</v>
      </c>
      <c r="E882" s="17">
        <f>VLOOKUP('Beta-GARCH'!C882,MarketData!$E$7:$F$5000,2)</f>
        <v>140.08000200000001</v>
      </c>
      <c r="F882" s="17">
        <f t="shared" ca="1" si="184"/>
        <v>203.32785115896598</v>
      </c>
      <c r="G882" s="17">
        <f t="shared" si="185"/>
        <v>196.82451304832148</v>
      </c>
      <c r="H882" s="18">
        <f t="array" aca="1" ref="H882" ca="1">IF(ROW()-ROW($C$14)&gt;=$C$3,IF($C$8,_xlfn.COVARIANCE.P(OFFSET(E882,-$C$3+1,0):E882/OFFSET(E881,-$C$3+1,0):E881,OFFSET(D882,-$C$3+1,0):D882/OFFSET(D881,-$C$3+1,0):D881)/_xlfn.VAR.P(OFFSET(D882,-$C$3+1,0):D882/OFFSET(D881,-$C$3+1,0):D881),$C$9),"")</f>
        <v>0.42439891931907603</v>
      </c>
      <c r="I882" s="19">
        <f t="array" aca="1" ref="I882" ca="1">IF(ROW()-ROW($C$14)&gt;=$C$3,_xlfn.VAR.P(OFFSET(E882,-$C$3+1,0):E882/OFFSET(E881,-$C$3+1,0):E881),"")</f>
        <v>1.1001581206189993E-4</v>
      </c>
      <c r="J882" s="19">
        <f t="array" aca="1" ref="J882" ca="1">IF(ROW()-ROW($C$14)&gt;=$C$3,_xlfn.VAR.P(OFFSET(D882,-$C$3+1,0):D882/OFFSET(D881,-$C$3+1,0):D881),"")</f>
        <v>1.1003522152347391E-4</v>
      </c>
      <c r="K882" s="19">
        <f t="shared" ca="1" si="186"/>
        <v>0.4244737935972564</v>
      </c>
      <c r="L882" s="46">
        <f t="array" aca="1" ref="L882" ca="1">IF(ROW()-ROW($C$14)&lt;$C$3,"",IF(L881="",_xlfn.VAR.P(OFFSET(E882,-$C$3+1,0):E882/OFFSET(E881,-$C$3+1,0):E881),$C$4*L881+$C$5*(1-$C$4)*(E882/E881-1)^2+(1-$C$4)*(1-$C$5)*$C$6))</f>
        <v>4.0999999999999999E-4</v>
      </c>
      <c r="M882" s="30">
        <f t="array" aca="1" ref="M882" ca="1">IF(ROW()-ROW($C$14)&gt;=$C$3,_xlfn.VAR.P(OFFSET(D882,-$C$3+1,0):D882/OFFSET(D881,-$C$3+1,0):D881)*H882^2,"")</f>
        <v>1.9818932604184182E-5</v>
      </c>
      <c r="N882" s="17">
        <f t="shared" ca="1" si="189"/>
        <v>3.9018106739581579E-4</v>
      </c>
      <c r="O882" s="18">
        <f t="shared" ca="1" si="190"/>
        <v>4.5952352994620992E-2</v>
      </c>
      <c r="P882" s="18">
        <f t="shared" ca="1" si="183"/>
        <v>2.2780336160467707E-2</v>
      </c>
      <c r="Q882" s="18">
        <f t="shared" ca="1" si="191"/>
        <v>1.9548364765971618E-2</v>
      </c>
      <c r="R882" s="39"/>
      <c r="V882" s="29">
        <v>42081</v>
      </c>
      <c r="W882" s="19">
        <f t="shared" ca="1" si="187"/>
        <v>7.6154091053803885E-3</v>
      </c>
      <c r="X882" s="17">
        <f t="shared" si="188"/>
        <v>2.2780336160467707E-2</v>
      </c>
    </row>
    <row r="883" spans="3:24">
      <c r="C883" s="29">
        <v>42082</v>
      </c>
      <c r="D883" s="19">
        <f ca="1">VLOOKUP(C883,MarketData!$B$7:$C$5000,2)</f>
        <v>1575.81</v>
      </c>
      <c r="E883" s="17">
        <f>VLOOKUP('Beta-GARCH'!C883,MarketData!$E$7:$F$5000,2)</f>
        <v>140.10000600000001</v>
      </c>
      <c r="F883" s="17">
        <f t="shared" ca="1" si="184"/>
        <v>202.47340288842065</v>
      </c>
      <c r="G883" s="17">
        <f t="shared" si="185"/>
        <v>196.85262039771328</v>
      </c>
      <c r="H883" s="18">
        <f t="array" aca="1" ref="H883" ca="1">IF(ROW()-ROW($C$14)&gt;=$C$3,IF($C$8,_xlfn.COVARIANCE.P(OFFSET(E883,-$C$3+1,0):E883/OFFSET(E882,-$C$3+1,0):E882,OFFSET(D883,-$C$3+1,0):D883/OFFSET(D882,-$C$3+1,0):D882)/_xlfn.VAR.P(OFFSET(D883,-$C$3+1,0):D883/OFFSET(D882,-$C$3+1,0):D882),$C$9),"")</f>
        <v>0.42328714867790068</v>
      </c>
      <c r="I883" s="19">
        <f t="array" aca="1" ref="I883" ca="1">IF(ROW()-ROW($C$14)&gt;=$C$3,_xlfn.VAR.P(OFFSET(E883,-$C$3+1,0):E883/OFFSET(E882,-$C$3+1,0):E882),"")</f>
        <v>1.098592086944543E-4</v>
      </c>
      <c r="J883" s="19">
        <f t="array" aca="1" ref="J883" ca="1">IF(ROW()-ROW($C$14)&gt;=$C$3,_xlfn.VAR.P(OFFSET(D883,-$C$3+1,0):D883/OFFSET(D882,-$C$3+1,0):D882),"")</f>
        <v>1.0985032668428519E-4</v>
      </c>
      <c r="K883" s="19">
        <f t="shared" ca="1" si="186"/>
        <v>0.42325292632363753</v>
      </c>
      <c r="L883" s="46">
        <f t="array" aca="1" ref="L883" ca="1">IF(ROW()-ROW($C$14)&lt;$C$3,"",IF(L882="",_xlfn.VAR.P(OFFSET(E883,-$C$3+1,0):E883/OFFSET(E882,-$C$3+1,0):E882),$C$4*L882+$C$5*(1-$C$4)*(E883/E882-1)^2+(1-$C$4)*(1-$C$5)*$C$6))</f>
        <v>4.0999999999999999E-4</v>
      </c>
      <c r="M883" s="30">
        <f t="array" aca="1" ref="M883" ca="1">IF(ROW()-ROW($C$14)&gt;=$C$3,_xlfn.VAR.P(OFFSET(D883,-$C$3+1,0):D883/OFFSET(D882,-$C$3+1,0):D882)*H883^2,"")</f>
        <v>1.9682103857090102E-5</v>
      </c>
      <c r="N883" s="17">
        <f t="shared" ca="1" si="189"/>
        <v>3.9031789614290988E-4</v>
      </c>
      <c r="O883" s="18">
        <f t="shared" ca="1" si="190"/>
        <v>4.5960409576902811E-2</v>
      </c>
      <c r="P883" s="18">
        <f t="shared" ca="1" si="183"/>
        <v>1.4280410989719883E-4</v>
      </c>
      <c r="Q883" s="18">
        <f t="shared" ca="1" si="191"/>
        <v>1.9215912758970171E-3</v>
      </c>
      <c r="R883" s="39"/>
      <c r="V883" s="29">
        <v>42082</v>
      </c>
      <c r="W883" s="19">
        <f t="shared" ca="1" si="187"/>
        <v>-4.2023179100894037E-3</v>
      </c>
      <c r="X883" s="17">
        <f t="shared" si="188"/>
        <v>1.4280410989719883E-4</v>
      </c>
    </row>
    <row r="884" spans="3:24">
      <c r="C884" s="29">
        <v>42083</v>
      </c>
      <c r="D884" s="19">
        <f ca="1">VLOOKUP(C884,MarketData!$B$7:$C$5000,2)</f>
        <v>1580.51</v>
      </c>
      <c r="E884" s="17">
        <f>VLOOKUP('Beta-GARCH'!C884,MarketData!$E$7:$F$5000,2)</f>
        <v>143.08999600000001</v>
      </c>
      <c r="F884" s="17">
        <f t="shared" ca="1" si="184"/>
        <v>203.0772986585805</v>
      </c>
      <c r="G884" s="17">
        <f t="shared" si="185"/>
        <v>201.053814839225</v>
      </c>
      <c r="H884" s="18">
        <f t="array" aca="1" ref="H884" ca="1">IF(ROW()-ROW($C$14)&gt;=$C$3,IF($C$8,_xlfn.COVARIANCE.P(OFFSET(E884,-$C$3+1,0):E884/OFFSET(E883,-$C$3+1,0):E883,OFFSET(D884,-$C$3+1,0):D884/OFFSET(D883,-$C$3+1,0):D883)/_xlfn.VAR.P(OFFSET(D884,-$C$3+1,0):D884/OFFSET(D883,-$C$3+1,0):D883),$C$9),"")</f>
        <v>0.42595633909985153</v>
      </c>
      <c r="I884" s="19">
        <f t="array" aca="1" ref="I884" ca="1">IF(ROW()-ROW($C$14)&gt;=$C$3,_xlfn.VAR.P(OFFSET(E884,-$C$3+1,0):E884/OFFSET(E883,-$C$3+1,0):E883),"")</f>
        <v>1.112070371043043E-4</v>
      </c>
      <c r="J884" s="19">
        <f t="array" aca="1" ref="J884" ca="1">IF(ROW()-ROW($C$14)&gt;=$C$3,_xlfn.VAR.P(OFFSET(D884,-$C$3+1,0):D884/OFFSET(D883,-$C$3+1,0):D883),"")</f>
        <v>1.0981612446519963E-4</v>
      </c>
      <c r="K884" s="19">
        <f t="shared" ca="1" si="186"/>
        <v>0.42062872610711399</v>
      </c>
      <c r="L884" s="46">
        <f t="array" aca="1" ref="L884" ca="1">IF(ROW()-ROW($C$14)&lt;$C$3,"",IF(L883="",_xlfn.VAR.P(OFFSET(E884,-$C$3+1,0):E884/OFFSET(E883,-$C$3+1,0):E883),$C$4*L883+$C$5*(1-$C$4)*(E884/E883-1)^2+(1-$C$4)*(1-$C$5)*$C$6))</f>
        <v>4.0999999999999999E-4</v>
      </c>
      <c r="M884" s="30">
        <f t="array" aca="1" ref="M884" ca="1">IF(ROW()-ROW($C$14)&gt;=$C$3,_xlfn.VAR.P(OFFSET(D884,-$C$3+1,0):D884/OFFSET(D883,-$C$3+1,0):D883)*H884^2,"")</f>
        <v>1.9924906153226301E-5</v>
      </c>
      <c r="N884" s="17">
        <f t="shared" ca="1" si="189"/>
        <v>3.900750938467737E-4</v>
      </c>
      <c r="O884" s="18">
        <f t="shared" ca="1" si="190"/>
        <v>4.5946112219450663E-2</v>
      </c>
      <c r="P884" s="18">
        <f t="shared" ca="1" si="183"/>
        <v>2.1341826352241577E-2</v>
      </c>
      <c r="Q884" s="18">
        <f t="shared" ca="1" si="191"/>
        <v>2.007137192323721E-2</v>
      </c>
      <c r="R884" s="39"/>
      <c r="V884" s="29">
        <v>42083</v>
      </c>
      <c r="W884" s="19">
        <f t="shared" ca="1" si="187"/>
        <v>2.9825930791149702E-3</v>
      </c>
      <c r="X884" s="17">
        <f t="shared" si="188"/>
        <v>2.1341826352241577E-2</v>
      </c>
    </row>
    <row r="885" spans="3:24">
      <c r="C885" s="29">
        <v>42086</v>
      </c>
      <c r="D885" s="19">
        <f ca="1">VLOOKUP(C885,MarketData!$B$7:$C$5000,2)</f>
        <v>1592.25</v>
      </c>
      <c r="E885" s="17">
        <f>VLOOKUP('Beta-GARCH'!C885,MarketData!$E$7:$F$5000,2)</f>
        <v>145.320007</v>
      </c>
      <c r="F885" s="17">
        <f t="shared" ca="1" si="184"/>
        <v>204.58575319936273</v>
      </c>
      <c r="G885" s="17">
        <f t="shared" si="185"/>
        <v>204.1871730838044</v>
      </c>
      <c r="H885" s="18">
        <f t="array" aca="1" ref="H885" ca="1">IF(ROW()-ROW($C$14)&gt;=$C$3,IF($C$8,_xlfn.COVARIANCE.P(OFFSET(E885,-$C$3+1,0):E885/OFFSET(E884,-$C$3+1,0):E884,OFFSET(D885,-$C$3+1,0):D885/OFFSET(D884,-$C$3+1,0):D884)/_xlfn.VAR.P(OFFSET(D885,-$C$3+1,0):D885/OFFSET(D884,-$C$3+1,0):D884),$C$9),"")</f>
        <v>0.42719541321520521</v>
      </c>
      <c r="I885" s="19">
        <f t="array" aca="1" ref="I885" ca="1">IF(ROW()-ROW($C$14)&gt;=$C$3,_xlfn.VAR.P(OFFSET(E885,-$C$3+1,0):E885/OFFSET(E884,-$C$3+1,0):E884),"")</f>
        <v>1.1153011615356512E-4</v>
      </c>
      <c r="J885" s="19">
        <f t="array" aca="1" ref="J885" ca="1">IF(ROW()-ROW($C$14)&gt;=$C$3,_xlfn.VAR.P(OFFSET(D885,-$C$3+1,0):D885/OFFSET(D884,-$C$3+1,0):D884),"")</f>
        <v>1.0798422612544513E-4</v>
      </c>
      <c r="K885" s="19">
        <f t="shared" ca="1" si="186"/>
        <v>0.41361353947544605</v>
      </c>
      <c r="L885" s="46">
        <f t="array" aca="1" ref="L885" ca="1">IF(ROW()-ROW($C$14)&lt;$C$3,"",IF(L884="",_xlfn.VAR.P(OFFSET(E885,-$C$3+1,0):E885/OFFSET(E884,-$C$3+1,0):E884),$C$4*L884+$C$5*(1-$C$4)*(E885/E884-1)^2+(1-$C$4)*(1-$C$5)*$C$6))</f>
        <v>4.0999999999999999E-4</v>
      </c>
      <c r="M885" s="30">
        <f t="array" aca="1" ref="M885" ca="1">IF(ROW()-ROW($C$14)&gt;=$C$3,_xlfn.VAR.P(OFFSET(D885,-$C$3+1,0):D885/OFFSET(D884,-$C$3+1,0):D884)*H885^2,"")</f>
        <v>1.9706680808022104E-5</v>
      </c>
      <c r="N885" s="17">
        <f t="shared" ca="1" si="189"/>
        <v>3.9029331919197786E-4</v>
      </c>
      <c r="O885" s="18">
        <f t="shared" ca="1" si="190"/>
        <v>4.5958962571110963E-2</v>
      </c>
      <c r="P885" s="18">
        <f t="shared" ca="1" si="183"/>
        <v>1.5584674417070898E-2</v>
      </c>
      <c r="Q885" s="18">
        <f t="shared" ca="1" si="191"/>
        <v>1.2411474531498231E-2</v>
      </c>
      <c r="R885" s="39"/>
      <c r="V885" s="29">
        <v>42086</v>
      </c>
      <c r="W885" s="19">
        <f t="shared" ca="1" si="187"/>
        <v>7.4279821070413199E-3</v>
      </c>
      <c r="X885" s="17">
        <f t="shared" si="188"/>
        <v>1.5584674417070898E-2</v>
      </c>
    </row>
    <row r="886" spans="3:24">
      <c r="C886" s="29">
        <v>42087</v>
      </c>
      <c r="D886" s="19">
        <f ca="1">VLOOKUP(C886,MarketData!$B$7:$C$5000,2)</f>
        <v>1587.59</v>
      </c>
      <c r="E886" s="17">
        <f>VLOOKUP('Beta-GARCH'!C886,MarketData!$E$7:$F$5000,2)</f>
        <v>144.520004</v>
      </c>
      <c r="F886" s="17">
        <f t="shared" ca="1" si="184"/>
        <v>203.98699696767233</v>
      </c>
      <c r="G886" s="17">
        <f t="shared" si="185"/>
        <v>203.06309970670526</v>
      </c>
      <c r="H886" s="18">
        <f t="array" aca="1" ref="H886" ca="1">IF(ROW()-ROW($C$14)&gt;=$C$3,IF($C$8,_xlfn.COVARIANCE.P(OFFSET(E886,-$C$3+1,0):E886/OFFSET(E885,-$C$3+1,0):E885,OFFSET(D886,-$C$3+1,0):D886/OFFSET(D885,-$C$3+1,0):D885)/_xlfn.VAR.P(OFFSET(D886,-$C$3+1,0):D886/OFFSET(D885,-$C$3+1,0):D885),$C$9),"")</f>
        <v>0.42656424074581389</v>
      </c>
      <c r="I886" s="19">
        <f t="array" aca="1" ref="I886" ca="1">IF(ROW()-ROW($C$14)&gt;=$C$3,_xlfn.VAR.P(OFFSET(E886,-$C$3+1,0):E886/OFFSET(E885,-$C$3+1,0):E885),"")</f>
        <v>1.1123155898999899E-4</v>
      </c>
      <c r="J886" s="19">
        <f t="array" aca="1" ref="J886" ca="1">IF(ROW()-ROW($C$14)&gt;=$C$3,_xlfn.VAR.P(OFFSET(D886,-$C$3+1,0):D886/OFFSET(D885,-$C$3+1,0):D885),"")</f>
        <v>1.0798562262121312E-4</v>
      </c>
      <c r="K886" s="19">
        <f t="shared" ca="1" si="186"/>
        <v>0.41411633122056074</v>
      </c>
      <c r="L886" s="46">
        <f t="array" aca="1" ref="L886" ca="1">IF(ROW()-ROW($C$14)&lt;$C$3,"",IF(L885="",_xlfn.VAR.P(OFFSET(E886,-$C$3+1,0):E886/OFFSET(E885,-$C$3+1,0):E885),$C$4*L885+$C$5*(1-$C$4)*(E886/E885-1)^2+(1-$C$4)*(1-$C$5)*$C$6))</f>
        <v>4.0999999999999999E-4</v>
      </c>
      <c r="M886" s="30">
        <f t="array" aca="1" ref="M886" ca="1">IF(ROW()-ROW($C$14)&gt;=$C$3,_xlfn.VAR.P(OFFSET(D886,-$C$3+1,0):D886/OFFSET(D885,-$C$3+1,0):D885)*H886^2,"")</f>
        <v>1.9648745494717572E-5</v>
      </c>
      <c r="N886" s="17">
        <f t="shared" ca="1" si="189"/>
        <v>3.903512545052824E-4</v>
      </c>
      <c r="O886" s="18">
        <f t="shared" ca="1" si="190"/>
        <v>4.5962373528922684E-2</v>
      </c>
      <c r="P886" s="18">
        <f t="shared" ca="1" si="183"/>
        <v>-5.5051125892114916E-3</v>
      </c>
      <c r="Q886" s="18">
        <f t="shared" ca="1" si="191"/>
        <v>-4.2566972261243296E-3</v>
      </c>
      <c r="R886" s="39"/>
      <c r="V886" s="29">
        <v>42087</v>
      </c>
      <c r="W886" s="19">
        <f t="shared" ca="1" si="187"/>
        <v>-2.9266760872979081E-3</v>
      </c>
      <c r="X886" s="17">
        <f t="shared" si="188"/>
        <v>-5.5051125892114916E-3</v>
      </c>
    </row>
    <row r="887" spans="3:24">
      <c r="C887" s="29">
        <v>42088</v>
      </c>
      <c r="D887" s="19">
        <f ca="1">VLOOKUP(C887,MarketData!$B$7:$C$5000,2)</f>
        <v>1592.01</v>
      </c>
      <c r="E887" s="17">
        <f>VLOOKUP('Beta-GARCH'!C887,MarketData!$E$7:$F$5000,2)</f>
        <v>143.80999800000001</v>
      </c>
      <c r="F887" s="17">
        <f t="shared" ca="1" si="184"/>
        <v>204.55491596854606</v>
      </c>
      <c r="G887" s="17">
        <f t="shared" si="185"/>
        <v>202.06547989505373</v>
      </c>
      <c r="H887" s="18">
        <f t="array" aca="1" ref="H887" ca="1">IF(ROW()-ROW($C$14)&gt;=$C$3,IF($C$8,_xlfn.COVARIANCE.P(OFFSET(E887,-$C$3+1,0):E887/OFFSET(E886,-$C$3+1,0):E886,OFFSET(D887,-$C$3+1,0):D887/OFFSET(D886,-$C$3+1,0):D886)/_xlfn.VAR.P(OFFSET(D887,-$C$3+1,0):D887/OFFSET(D886,-$C$3+1,0):D886),$C$9),"")</f>
        <v>0.42610501386637711</v>
      </c>
      <c r="I887" s="19">
        <f t="array" aca="1" ref="I887" ca="1">IF(ROW()-ROW($C$14)&gt;=$C$3,_xlfn.VAR.P(OFFSET(E887,-$C$3+1,0):E887/OFFSET(E886,-$C$3+1,0):E886),"")</f>
        <v>1.1056533285852726E-4</v>
      </c>
      <c r="J887" s="19">
        <f t="array" aca="1" ref="J887" ca="1">IF(ROW()-ROW($C$14)&gt;=$C$3,_xlfn.VAR.P(OFFSET(D887,-$C$3+1,0):D887/OFFSET(D886,-$C$3+1,0):D886),"")</f>
        <v>1.0356041024606922E-4</v>
      </c>
      <c r="K887" s="19">
        <f t="shared" ca="1" si="186"/>
        <v>0.39910891509160518</v>
      </c>
      <c r="L887" s="46">
        <f t="array" aca="1" ref="L887" ca="1">IF(ROW()-ROW($C$14)&lt;$C$3,"",IF(L886="",_xlfn.VAR.P(OFFSET(E887,-$C$3+1,0):E887/OFFSET(E886,-$C$3+1,0):E886),$C$4*L886+$C$5*(1-$C$4)*(E887/E886-1)^2+(1-$C$4)*(1-$C$5)*$C$6))</f>
        <v>4.0999999999999999E-4</v>
      </c>
      <c r="M887" s="30">
        <f t="array" aca="1" ref="M887" ca="1">IF(ROW()-ROW($C$14)&gt;=$C$3,_xlfn.VAR.P(OFFSET(D887,-$C$3+1,0):D887/OFFSET(D886,-$C$3+1,0):D886)*H887^2,"")</f>
        <v>1.8802995889649939E-5</v>
      </c>
      <c r="N887" s="17">
        <f t="shared" ca="1" si="189"/>
        <v>3.9119700411035006E-4</v>
      </c>
      <c r="O887" s="18">
        <f t="shared" ca="1" si="190"/>
        <v>4.6012138485294778E-2</v>
      </c>
      <c r="P887" s="18">
        <f t="shared" ca="1" si="183"/>
        <v>-4.9128562160847267E-3</v>
      </c>
      <c r="Q887" s="18">
        <f t="shared" ca="1" si="191"/>
        <v>-6.0991726839947965E-3</v>
      </c>
      <c r="R887" s="39"/>
      <c r="V887" s="29">
        <v>42088</v>
      </c>
      <c r="W887" s="19">
        <f t="shared" ca="1" si="187"/>
        <v>2.7840941300965039E-3</v>
      </c>
      <c r="X887" s="17">
        <f t="shared" si="188"/>
        <v>-4.9128562160847267E-3</v>
      </c>
    </row>
    <row r="888" spans="3:24">
      <c r="C888" s="29">
        <v>42089</v>
      </c>
      <c r="D888" s="19">
        <f ca="1">VLOOKUP(C888,MarketData!$B$7:$C$5000,2)</f>
        <v>1568.82</v>
      </c>
      <c r="E888" s="17">
        <f>VLOOKUP('Beta-GARCH'!C888,MarketData!$E$7:$F$5000,2)</f>
        <v>143.11000100000001</v>
      </c>
      <c r="F888" s="17">
        <f t="shared" ca="1" si="184"/>
        <v>201.57526854088505</v>
      </c>
      <c r="G888" s="17">
        <f t="shared" si="185"/>
        <v>201.08192359370327</v>
      </c>
      <c r="H888" s="18">
        <f t="array" aca="1" ref="H888" ca="1">IF(ROW()-ROW($C$14)&gt;=$C$3,IF($C$8,_xlfn.COVARIANCE.P(OFFSET(E888,-$C$3+1,0):E888/OFFSET(E887,-$C$3+1,0):E887,OFFSET(D888,-$C$3+1,0):D888/OFFSET(D887,-$C$3+1,0):D887)/_xlfn.VAR.P(OFFSET(D888,-$C$3+1,0):D888/OFFSET(D887,-$C$3+1,0):D887),$C$9),"")</f>
        <v>0.43321542239404343</v>
      </c>
      <c r="I888" s="19">
        <f t="array" aca="1" ref="I888" ca="1">IF(ROW()-ROW($C$14)&gt;=$C$3,_xlfn.VAR.P(OFFSET(E888,-$C$3+1,0):E888/OFFSET(E887,-$C$3+1,0):E887),"")</f>
        <v>1.0963484358063791E-4</v>
      </c>
      <c r="J888" s="19">
        <f t="array" aca="1" ref="J888" ca="1">IF(ROW()-ROW($C$14)&gt;=$C$3,_xlfn.VAR.P(OFFSET(D888,-$C$3+1,0):D888/OFFSET(D887,-$C$3+1,0):D887),"")</f>
        <v>1.041859571991556E-4</v>
      </c>
      <c r="K888" s="19">
        <f t="shared" ca="1" si="186"/>
        <v>0.41168447896185983</v>
      </c>
      <c r="L888" s="46">
        <f t="array" aca="1" ref="L888" ca="1">IF(ROW()-ROW($C$14)&lt;$C$3,"",IF(L887="",_xlfn.VAR.P(OFFSET(E888,-$C$3+1,0):E888/OFFSET(E887,-$C$3+1,0):E887),$C$4*L887+$C$5*(1-$C$4)*(E888/E887-1)^2+(1-$C$4)*(1-$C$5)*$C$6))</f>
        <v>4.0999999999999999E-4</v>
      </c>
      <c r="M888" s="30">
        <f t="array" aca="1" ref="M888" ca="1">IF(ROW()-ROW($C$14)&gt;=$C$3,_xlfn.VAR.P(OFFSET(D888,-$C$3+1,0):D888/OFFSET(D887,-$C$3+1,0):D887)*H888^2,"")</f>
        <v>1.9553162258140108E-5</v>
      </c>
      <c r="N888" s="17">
        <f t="shared" ca="1" si="189"/>
        <v>3.904468377418599E-4</v>
      </c>
      <c r="O888" s="18">
        <f t="shared" ca="1" si="190"/>
        <v>4.5968000465518931E-2</v>
      </c>
      <c r="P888" s="18">
        <f t="shared" ca="1" si="183"/>
        <v>-4.8675127580489752E-3</v>
      </c>
      <c r="Q888" s="18">
        <f t="shared" ca="1" si="191"/>
        <v>1.4429159737541445E-3</v>
      </c>
      <c r="R888" s="39"/>
      <c r="V888" s="29">
        <v>42089</v>
      </c>
      <c r="W888" s="19">
        <f t="shared" ca="1" si="187"/>
        <v>-1.4566491416511229E-2</v>
      </c>
      <c r="X888" s="17">
        <f t="shared" si="188"/>
        <v>-4.8675127580489752E-3</v>
      </c>
    </row>
    <row r="889" spans="3:24">
      <c r="C889" s="29">
        <v>42090</v>
      </c>
      <c r="D889" s="19">
        <f ca="1">VLOOKUP(C889,MarketData!$B$7:$C$5000,2)</f>
        <v>1552.78</v>
      </c>
      <c r="E889" s="17">
        <f>VLOOKUP('Beta-GARCH'!C889,MarketData!$E$7:$F$5000,2)</f>
        <v>142.39999399999999</v>
      </c>
      <c r="F889" s="17">
        <f t="shared" ca="1" si="184"/>
        <v>199.51431361463744</v>
      </c>
      <c r="G889" s="17">
        <f t="shared" si="185"/>
        <v>200.08430237696527</v>
      </c>
      <c r="H889" s="18">
        <f t="array" aca="1" ref="H889" ca="1">IF(ROW()-ROW($C$14)&gt;=$C$3,IF($C$8,_xlfn.COVARIANCE.P(OFFSET(E889,-$C$3+1,0):E889/OFFSET(E888,-$C$3+1,0):E888,OFFSET(D889,-$C$3+1,0):D889/OFFSET(D888,-$C$3+1,0):D888)/_xlfn.VAR.P(OFFSET(D889,-$C$3+1,0):D889/OFFSET(D888,-$C$3+1,0):D888),$C$9),"")</f>
        <v>0.4375565539745308</v>
      </c>
      <c r="I889" s="19">
        <f t="array" aca="1" ref="I889" ca="1">IF(ROW()-ROW($C$14)&gt;=$C$3,_xlfn.VAR.P(OFFSET(E889,-$C$3+1,0):E889/OFFSET(E888,-$C$3+1,0):E888),"")</f>
        <v>1.0948136571484636E-4</v>
      </c>
      <c r="J889" s="19">
        <f t="array" aca="1" ref="J889" ca="1">IF(ROW()-ROW($C$14)&gt;=$C$3,_xlfn.VAR.P(OFFSET(D889,-$C$3+1,0):D889/OFFSET(D888,-$C$3+1,0):D888),"")</f>
        <v>1.0443285214549545E-4</v>
      </c>
      <c r="K889" s="19">
        <f t="shared" ca="1" si="186"/>
        <v>0.41737951119035138</v>
      </c>
      <c r="L889" s="46">
        <f t="array" aca="1" ref="L889" ca="1">IF(ROW()-ROW($C$14)&lt;$C$3,"",IF(L888="",_xlfn.VAR.P(OFFSET(E889,-$C$3+1,0):E889/OFFSET(E888,-$C$3+1,0):E888),$C$4*L888+$C$5*(1-$C$4)*(E889/E888-1)^2+(1-$C$4)*(1-$C$5)*$C$6))</f>
        <v>4.0999999999999999E-4</v>
      </c>
      <c r="M889" s="30">
        <f t="array" aca="1" ref="M889" ca="1">IF(ROW()-ROW($C$14)&gt;=$C$3,_xlfn.VAR.P(OFFSET(D889,-$C$3+1,0):D889/OFFSET(D888,-$C$3+1,0):D888)*H889^2,"")</f>
        <v>1.9994268771239628E-5</v>
      </c>
      <c r="N889" s="17">
        <f t="shared" ca="1" si="189"/>
        <v>3.9000573122876034E-4</v>
      </c>
      <c r="O889" s="18">
        <f t="shared" ca="1" si="190"/>
        <v>4.5942027000516673E-2</v>
      </c>
      <c r="P889" s="18">
        <f t="shared" ca="1" si="183"/>
        <v>-4.9612675217577396E-3</v>
      </c>
      <c r="Q889" s="18">
        <f t="shared" ca="1" si="191"/>
        <v>-4.8758212397378552E-4</v>
      </c>
      <c r="R889" s="39"/>
      <c r="V889" s="29">
        <v>42090</v>
      </c>
      <c r="W889" s="19">
        <f t="shared" ca="1" si="187"/>
        <v>-1.0224244973929375E-2</v>
      </c>
      <c r="X889" s="17">
        <f t="shared" si="188"/>
        <v>-4.9612675217577396E-3</v>
      </c>
    </row>
    <row r="890" spans="3:24">
      <c r="C890" s="29">
        <v>42093</v>
      </c>
      <c r="D890" s="19">
        <f ca="1">VLOOKUP(C890,MarketData!$B$7:$C$5000,2)</f>
        <v>1557.77</v>
      </c>
      <c r="E890" s="17">
        <f>VLOOKUP('Beta-GARCH'!C890,MarketData!$E$7:$F$5000,2)</f>
        <v>142.550003</v>
      </c>
      <c r="F890" s="17">
        <f t="shared" ca="1" si="184"/>
        <v>200.15547103870074</v>
      </c>
      <c r="G890" s="17">
        <f t="shared" si="185"/>
        <v>200.29507799058831</v>
      </c>
      <c r="H890" s="18">
        <f t="array" aca="1" ref="H890" ca="1">IF(ROW()-ROW($C$14)&gt;=$C$3,IF($C$8,_xlfn.COVARIANCE.P(OFFSET(E890,-$C$3+1,0):E890/OFFSET(E889,-$C$3+1,0):E889,OFFSET(D890,-$C$3+1,0):D890/OFFSET(D889,-$C$3+1,0):D889)/_xlfn.VAR.P(OFFSET(D890,-$C$3+1,0):D890/OFFSET(D889,-$C$3+1,0):D889),$C$9),"")</f>
        <v>0.4364603198472678</v>
      </c>
      <c r="I890" s="19">
        <f t="array" aca="1" ref="I890" ca="1">IF(ROW()-ROW($C$14)&gt;=$C$3,_xlfn.VAR.P(OFFSET(E890,-$C$3+1,0):E890/OFFSET(E889,-$C$3+1,0):E889),"")</f>
        <v>1.0894930885142426E-4</v>
      </c>
      <c r="J890" s="19">
        <f t="array" aca="1" ref="J890" ca="1">IF(ROW()-ROW($C$14)&gt;=$C$3,_xlfn.VAR.P(OFFSET(D890,-$C$3+1,0):D890/OFFSET(D889,-$C$3+1,0):D889),"")</f>
        <v>1.0442255125133981E-4</v>
      </c>
      <c r="K890" s="19">
        <f t="shared" ca="1" si="186"/>
        <v>0.41832573881290558</v>
      </c>
      <c r="L890" s="46">
        <f t="array" aca="1" ref="L890" ca="1">IF(ROW()-ROW($C$14)&lt;$C$3,"",IF(L889="",_xlfn.VAR.P(OFFSET(E890,-$C$3+1,0):E890/OFFSET(E889,-$C$3+1,0):E889),$C$4*L889+$C$5*(1-$C$4)*(E890/E889-1)^2+(1-$C$4)*(1-$C$5)*$C$6))</f>
        <v>4.0999999999999999E-4</v>
      </c>
      <c r="M890" s="30">
        <f t="array" aca="1" ref="M890" ca="1">IF(ROW()-ROW($C$14)&gt;=$C$3,_xlfn.VAR.P(OFFSET(D890,-$C$3+1,0):D890/OFFSET(D889,-$C$3+1,0):D889)*H890^2,"")</f>
        <v>1.9892246527143929E-5</v>
      </c>
      <c r="N890" s="17">
        <f t="shared" ca="1" si="189"/>
        <v>3.9010775347285604E-4</v>
      </c>
      <c r="O890" s="18">
        <f t="shared" ca="1" si="190"/>
        <v>4.5948035632993808E-2</v>
      </c>
      <c r="P890" s="18">
        <f t="shared" ca="1" si="183"/>
        <v>1.0534340331502801E-3</v>
      </c>
      <c r="Q890" s="18">
        <f t="shared" ca="1" si="191"/>
        <v>-3.4917096951453093E-4</v>
      </c>
      <c r="R890" s="39"/>
      <c r="V890" s="29">
        <v>42093</v>
      </c>
      <c r="W890" s="19">
        <f t="shared" ca="1" si="187"/>
        <v>3.2135911075619195E-3</v>
      </c>
      <c r="X890" s="17">
        <f t="shared" si="188"/>
        <v>1.0534340331502801E-3</v>
      </c>
    </row>
    <row r="891" spans="3:24">
      <c r="C891" s="29">
        <v>42094</v>
      </c>
      <c r="D891" s="19">
        <f ca="1">VLOOKUP(C891,MarketData!$B$7:$C$5000,2)</f>
        <v>1543.11</v>
      </c>
      <c r="E891" s="17">
        <f>VLOOKUP('Beta-GARCH'!C891,MarketData!$E$7:$F$5000,2)</f>
        <v>139.88999899999999</v>
      </c>
      <c r="F891" s="17">
        <f t="shared" ca="1" si="184"/>
        <v>198.27183018964897</v>
      </c>
      <c r="G891" s="17">
        <f t="shared" si="185"/>
        <v>196.55754240712514</v>
      </c>
      <c r="H891" s="18">
        <f t="array" aca="1" ref="H891" ca="1">IF(ROW()-ROW($C$14)&gt;=$C$3,IF($C$8,_xlfn.COVARIANCE.P(OFFSET(E891,-$C$3+1,0):E891/OFFSET(E890,-$C$3+1,0):E890,OFFSET(D891,-$C$3+1,0):D891/OFFSET(D890,-$C$3+1,0):D890)/_xlfn.VAR.P(OFFSET(D891,-$C$3+1,0):D891/OFFSET(D890,-$C$3+1,0):D890),$C$9),"")</f>
        <v>0.44031212531818631</v>
      </c>
      <c r="I891" s="19">
        <f t="array" aca="1" ref="I891" ca="1">IF(ROW()-ROW($C$14)&gt;=$C$3,_xlfn.VAR.P(OFFSET(E891,-$C$3+1,0):E891/OFFSET(E890,-$C$3+1,0):E890),"")</f>
        <v>1.1002434030204833E-4</v>
      </c>
      <c r="J891" s="19">
        <f t="array" aca="1" ref="J891" ca="1">IF(ROW()-ROW($C$14)&gt;=$C$3,_xlfn.VAR.P(OFFSET(D891,-$C$3+1,0):D891/OFFSET(D890,-$C$3+1,0):D890),"")</f>
        <v>1.0372569203330734E-4</v>
      </c>
      <c r="K891" s="19">
        <f t="shared" ca="1" si="186"/>
        <v>0.41510523747657452</v>
      </c>
      <c r="L891" s="46">
        <f t="array" aca="1" ref="L891" ca="1">IF(ROW()-ROW($C$14)&lt;$C$3,"",IF(L890="",_xlfn.VAR.P(OFFSET(E891,-$C$3+1,0):E891/OFFSET(E890,-$C$3+1,0):E890),$C$4*L890+$C$5*(1-$C$4)*(E891/E890-1)^2+(1-$C$4)*(1-$C$5)*$C$6))</f>
        <v>4.0999999999999999E-4</v>
      </c>
      <c r="M891" s="30">
        <f t="array" aca="1" ref="M891" ca="1">IF(ROW()-ROW($C$14)&gt;=$C$3,_xlfn.VAR.P(OFFSET(D891,-$C$3+1,0):D891/OFFSET(D890,-$C$3+1,0):D890)*H891^2,"")</f>
        <v>2.0109794447709285E-5</v>
      </c>
      <c r="N891" s="17">
        <f t="shared" ca="1" si="189"/>
        <v>3.8989020555229073E-4</v>
      </c>
      <c r="O891" s="18">
        <f t="shared" ca="1" si="190"/>
        <v>4.5935222130202812E-2</v>
      </c>
      <c r="P891" s="18">
        <f t="shared" ca="1" si="183"/>
        <v>-1.8660146924023624E-2</v>
      </c>
      <c r="Q891" s="18">
        <f t="shared" ca="1" si="191"/>
        <v>-1.4516418544888946E-2</v>
      </c>
      <c r="R891" s="39"/>
      <c r="V891" s="29">
        <v>42094</v>
      </c>
      <c r="W891" s="19">
        <f t="shared" ca="1" si="187"/>
        <v>-9.4108886420973814E-3</v>
      </c>
      <c r="X891" s="17">
        <f t="shared" si="188"/>
        <v>-1.8660146924023624E-2</v>
      </c>
    </row>
    <row r="892" spans="3:24">
      <c r="C892" s="29">
        <v>42095</v>
      </c>
      <c r="D892" s="19">
        <f ca="1">VLOOKUP(C892,MarketData!$B$7:$C$5000,2)</f>
        <v>1528.99</v>
      </c>
      <c r="E892" s="17">
        <f>VLOOKUP('Beta-GARCH'!C892,MarketData!$E$7:$F$5000,2)</f>
        <v>138.479996</v>
      </c>
      <c r="F892" s="17">
        <f t="shared" ca="1" si="184"/>
        <v>196.45757310993474</v>
      </c>
      <c r="G892" s="17">
        <f t="shared" si="185"/>
        <v>194.57636629412315</v>
      </c>
      <c r="H892" s="18">
        <f t="array" aca="1" ref="H892" ca="1">IF(ROW()-ROW($C$14)&gt;=$C$3,IF($C$8,_xlfn.COVARIANCE.P(OFFSET(E892,-$C$3+1,0):E892/OFFSET(E891,-$C$3+1,0):E891,OFFSET(D892,-$C$3+1,0):D892/OFFSET(D891,-$C$3+1,0):D891)/_xlfn.VAR.P(OFFSET(D892,-$C$3+1,0):D892/OFFSET(D891,-$C$3+1,0):D891),$C$9),"")</f>
        <v>0.44505545257038803</v>
      </c>
      <c r="I892" s="19">
        <f t="array" aca="1" ref="I892" ca="1">IF(ROW()-ROW($C$14)&gt;=$C$3,_xlfn.VAR.P(OFFSET(E892,-$C$3+1,0):E892/OFFSET(E891,-$C$3+1,0):E891),"")</f>
        <v>1.1050185069586342E-4</v>
      </c>
      <c r="J892" s="19">
        <f t="array" aca="1" ref="J892" ca="1">IF(ROW()-ROW($C$14)&gt;=$C$3,_xlfn.VAR.P(OFFSET(D892,-$C$3+1,0):D892/OFFSET(D891,-$C$3+1,0):D891),"")</f>
        <v>1.0340371062725282E-4</v>
      </c>
      <c r="K892" s="19">
        <f t="shared" ca="1" si="186"/>
        <v>0.41646709933693615</v>
      </c>
      <c r="L892" s="46">
        <f t="array" aca="1" ref="L892" ca="1">IF(ROW()-ROW($C$14)&lt;$C$3,"",IF(L891="",_xlfn.VAR.P(OFFSET(E892,-$C$3+1,0):E892/OFFSET(E891,-$C$3+1,0):E891),$C$4*L891+$C$5*(1-$C$4)*(E892/E891-1)^2+(1-$C$4)*(1-$C$5)*$C$6))</f>
        <v>4.0999999999999999E-4</v>
      </c>
      <c r="M892" s="30">
        <f t="array" aca="1" ref="M892" ca="1">IF(ROW()-ROW($C$14)&gt;=$C$3,_xlfn.VAR.P(OFFSET(D892,-$C$3+1,0):D892/OFFSET(D891,-$C$3+1,0):D891)*H892^2,"")</f>
        <v>2.0481623376299191E-5</v>
      </c>
      <c r="N892" s="17">
        <f t="shared" ca="1" si="189"/>
        <v>3.8951837662370081E-4</v>
      </c>
      <c r="O892" s="18">
        <f t="shared" ca="1" si="190"/>
        <v>4.5913313246193993E-2</v>
      </c>
      <c r="P892" s="18">
        <f t="shared" ca="1" si="183"/>
        <v>-1.0079369576662778E-2</v>
      </c>
      <c r="Q892" s="18">
        <f t="shared" ca="1" si="191"/>
        <v>-6.0069554323089738E-3</v>
      </c>
      <c r="R892" s="39"/>
      <c r="V892" s="29">
        <v>42095</v>
      </c>
      <c r="W892" s="19">
        <f t="shared" ca="1" si="187"/>
        <v>-9.1503522107949653E-3</v>
      </c>
      <c r="X892" s="17">
        <f t="shared" si="188"/>
        <v>-1.0079369576662778E-2</v>
      </c>
    </row>
    <row r="893" spans="3:24">
      <c r="C893" s="29">
        <v>42096</v>
      </c>
      <c r="D893" s="19">
        <f ca="1">VLOOKUP(C893,MarketData!$B$7:$C$5000,2)</f>
        <v>1554.17</v>
      </c>
      <c r="E893" s="17">
        <f>VLOOKUP('Beta-GARCH'!C893,MarketData!$E$7:$F$5000,2)</f>
        <v>140.020004</v>
      </c>
      <c r="F893" s="17">
        <f t="shared" ca="1" si="184"/>
        <v>199.69291257645065</v>
      </c>
      <c r="G893" s="17">
        <f t="shared" si="185"/>
        <v>196.74021067135638</v>
      </c>
      <c r="H893" s="18">
        <f t="array" aca="1" ref="H893" ca="1">IF(ROW()-ROW($C$14)&gt;=$C$3,IF($C$8,_xlfn.COVARIANCE.P(OFFSET(E893,-$C$3+1,0):E893/OFFSET(E892,-$C$3+1,0):E892,OFFSET(D893,-$C$3+1,0):D893/OFFSET(D892,-$C$3+1,0):D892)/_xlfn.VAR.P(OFFSET(D893,-$C$3+1,0):D893/OFFSET(D892,-$C$3+1,0):D892),$C$9),"")</f>
        <v>0.44704178729071015</v>
      </c>
      <c r="I893" s="19">
        <f t="array" aca="1" ref="I893" ca="1">IF(ROW()-ROW($C$14)&gt;=$C$3,_xlfn.VAR.P(OFFSET(E893,-$C$3+1,0):E893/OFFSET(E892,-$C$3+1,0):E892),"")</f>
        <v>1.1084764853719486E-4</v>
      </c>
      <c r="J893" s="19">
        <f t="array" aca="1" ref="J893" ca="1">IF(ROW()-ROW($C$14)&gt;=$C$3,_xlfn.VAR.P(OFFSET(D893,-$C$3+1,0):D893/OFFSET(D892,-$C$3+1,0):D892),"")</f>
        <v>1.0433108669246828E-4</v>
      </c>
      <c r="K893" s="19">
        <f t="shared" ca="1" si="186"/>
        <v>0.42076089191312799</v>
      </c>
      <c r="L893" s="46">
        <f t="array" aca="1" ref="L893" ca="1">IF(ROW()-ROW($C$14)&lt;$C$3,"",IF(L892="",_xlfn.VAR.P(OFFSET(E893,-$C$3+1,0):E893/OFFSET(E892,-$C$3+1,0):E892),$C$4*L892+$C$5*(1-$C$4)*(E893/E892-1)^2+(1-$C$4)*(1-$C$5)*$C$6))</f>
        <v>4.0999999999999999E-4</v>
      </c>
      <c r="M893" s="30">
        <f t="array" aca="1" ref="M893" ca="1">IF(ROW()-ROW($C$14)&gt;=$C$3,_xlfn.VAR.P(OFFSET(D893,-$C$3+1,0):D893/OFFSET(D892,-$C$3+1,0):D892)*H893^2,"")</f>
        <v>2.0850187866940061E-5</v>
      </c>
      <c r="N893" s="17">
        <f t="shared" ca="1" si="189"/>
        <v>3.8914981213305995E-4</v>
      </c>
      <c r="O893" s="18">
        <f t="shared" ca="1" si="190"/>
        <v>4.5891586387144537E-2</v>
      </c>
      <c r="P893" s="18">
        <f t="shared" ca="1" si="183"/>
        <v>1.1120797548261008E-2</v>
      </c>
      <c r="Q893" s="18">
        <f t="shared" ca="1" si="191"/>
        <v>3.7587401090494795E-3</v>
      </c>
      <c r="R893" s="39"/>
      <c r="V893" s="29">
        <v>42096</v>
      </c>
      <c r="W893" s="19">
        <f t="shared" ca="1" si="187"/>
        <v>1.6468387628434389E-2</v>
      </c>
      <c r="X893" s="17">
        <f t="shared" si="188"/>
        <v>1.1120797548261008E-2</v>
      </c>
    </row>
    <row r="894" spans="3:24">
      <c r="C894" s="29">
        <v>42097</v>
      </c>
      <c r="D894" s="19">
        <f ca="1">VLOOKUP(C894,MarketData!$B$7:$C$5000,2)</f>
        <v>1564.16</v>
      </c>
      <c r="E894" s="17">
        <f>VLOOKUP('Beta-GARCH'!C894,MarketData!$E$7:$F$5000,2)</f>
        <v>140.020004</v>
      </c>
      <c r="F894" s="17">
        <f t="shared" ca="1" si="184"/>
        <v>200.97651230919467</v>
      </c>
      <c r="G894" s="17">
        <f t="shared" si="185"/>
        <v>196.74021067135638</v>
      </c>
      <c r="H894" s="18">
        <f t="array" aca="1" ref="H894" ca="1">IF(ROW()-ROW($C$14)&gt;=$C$3,IF($C$8,_xlfn.COVARIANCE.P(OFFSET(E894,-$C$3+1,0):E894/OFFSET(E893,-$C$3+1,0):E893,OFFSET(D894,-$C$3+1,0):D894/OFFSET(D893,-$C$3+1,0):D893)/_xlfn.VAR.P(OFFSET(D894,-$C$3+1,0):D894/OFFSET(D893,-$C$3+1,0):D893),$C$9),"")</f>
        <v>0.4428657698026483</v>
      </c>
      <c r="I894" s="19">
        <f t="array" aca="1" ref="I894" ca="1">IF(ROW()-ROW($C$14)&gt;=$C$3,_xlfn.VAR.P(OFFSET(E894,-$C$3+1,0):E894/OFFSET(E893,-$C$3+1,0):E893),"")</f>
        <v>1.0955844373196983E-4</v>
      </c>
      <c r="J894" s="19">
        <f t="array" aca="1" ref="J894" ca="1">IF(ROW()-ROW($C$14)&gt;=$C$3,_xlfn.VAR.P(OFFSET(D894,-$C$3+1,0):D894/OFFSET(D893,-$C$3+1,0):D893),"")</f>
        <v>1.0429703383179879E-4</v>
      </c>
      <c r="K894" s="19">
        <f t="shared" ca="1" si="186"/>
        <v>0.42159768432867967</v>
      </c>
      <c r="L894" s="46">
        <f t="array" aca="1" ref="L894" ca="1">IF(ROW()-ROW($C$14)&lt;$C$3,"",IF(L893="",_xlfn.VAR.P(OFFSET(E894,-$C$3+1,0):E894/OFFSET(E893,-$C$3+1,0):E893),$C$4*L893+$C$5*(1-$C$4)*(E894/E893-1)^2+(1-$C$4)*(1-$C$5)*$C$6))</f>
        <v>4.0999999999999999E-4</v>
      </c>
      <c r="M894" s="30">
        <f t="array" aca="1" ref="M894" ca="1">IF(ROW()-ROW($C$14)&gt;=$C$3,_xlfn.VAR.P(OFFSET(D894,-$C$3+1,0):D894/OFFSET(D893,-$C$3+1,0):D893)*H894^2,"")</f>
        <v>2.0455786638723222E-5</v>
      </c>
      <c r="N894" s="17">
        <f t="shared" ca="1" si="189"/>
        <v>3.8954421336127675E-4</v>
      </c>
      <c r="O894" s="18">
        <f t="shared" ca="1" si="190"/>
        <v>4.5914835935014914E-2</v>
      </c>
      <c r="P894" s="18">
        <f t="shared" ca="1" si="183"/>
        <v>0</v>
      </c>
      <c r="Q894" s="18">
        <f t="shared" ca="1" si="191"/>
        <v>-2.8466828212669383E-3</v>
      </c>
      <c r="R894" s="39"/>
      <c r="V894" s="29">
        <v>42097</v>
      </c>
      <c r="W894" s="19">
        <f t="shared" ca="1" si="187"/>
        <v>6.4278682512208807E-3</v>
      </c>
      <c r="X894" s="17">
        <f t="shared" si="188"/>
        <v>0</v>
      </c>
    </row>
    <row r="895" spans="3:24">
      <c r="C895" s="29">
        <v>42100</v>
      </c>
      <c r="D895" s="19">
        <f ca="1">VLOOKUP(C895,MarketData!$B$7:$C$5000,2)</f>
        <v>1560.71</v>
      </c>
      <c r="E895" s="17">
        <f>VLOOKUP('Beta-GARCH'!C895,MarketData!$E$7:$F$5000,2)</f>
        <v>140.63999899999999</v>
      </c>
      <c r="F895" s="17">
        <f t="shared" ca="1" si="184"/>
        <v>200.53322711620501</v>
      </c>
      <c r="G895" s="17">
        <f t="shared" si="185"/>
        <v>197.61135724634994</v>
      </c>
      <c r="H895" s="18">
        <f t="array" aca="1" ref="H895" ca="1">IF(ROW()-ROW($C$14)&gt;=$C$3,IF($C$8,_xlfn.COVARIANCE.P(OFFSET(E895,-$C$3+1,0):E895/OFFSET(E894,-$C$3+1,0):E894,OFFSET(D895,-$C$3+1,0):D895/OFFSET(D894,-$C$3+1,0):D894)/_xlfn.VAR.P(OFFSET(D895,-$C$3+1,0):D895/OFFSET(D894,-$C$3+1,0):D894),$C$9),"")</f>
        <v>0.44142180527885172</v>
      </c>
      <c r="I895" s="19">
        <f t="array" aca="1" ref="I895" ca="1">IF(ROW()-ROW($C$14)&gt;=$C$3,_xlfn.VAR.P(OFFSET(E895,-$C$3+1,0):E895/OFFSET(E894,-$C$3+1,0):E894),"")</f>
        <v>1.0931772338744598E-4</v>
      </c>
      <c r="J895" s="19">
        <f t="array" aca="1" ref="J895" ca="1">IF(ROW()-ROW($C$14)&gt;=$C$3,_xlfn.VAR.P(OFFSET(D895,-$C$3+1,0):D895/OFFSET(D894,-$C$3+1,0):D894),"")</f>
        <v>1.0430846527907387E-4</v>
      </c>
      <c r="K895" s="19">
        <f t="shared" ca="1" si="186"/>
        <v>0.42119456591832849</v>
      </c>
      <c r="L895" s="46">
        <f t="array" aca="1" ref="L895" ca="1">IF(ROW()-ROW($C$14)&lt;$C$3,"",IF(L894="",_xlfn.VAR.P(OFFSET(E895,-$C$3+1,0):E895/OFFSET(E894,-$C$3+1,0):E894),$C$4*L894+$C$5*(1-$C$4)*(E895/E894-1)^2+(1-$C$4)*(1-$C$5)*$C$6))</f>
        <v>4.0999999999999999E-4</v>
      </c>
      <c r="M895" s="30">
        <f t="array" aca="1" ref="M895" ca="1">IF(ROW()-ROW($C$14)&gt;=$C$3,_xlfn.VAR.P(OFFSET(D895,-$C$3+1,0):D895/OFFSET(D894,-$C$3+1,0):D894)*H895^2,"")</f>
        <v>2.0324839308121878E-5</v>
      </c>
      <c r="N895" s="17">
        <f t="shared" ca="1" si="189"/>
        <v>3.8967516069187812E-4</v>
      </c>
      <c r="O895" s="18">
        <f t="shared" ca="1" si="190"/>
        <v>4.592255254304338E-2</v>
      </c>
      <c r="P895" s="18">
        <f t="shared" ca="1" si="183"/>
        <v>4.4279030301983546E-3</v>
      </c>
      <c r="Q895" s="18">
        <f t="shared" ca="1" si="191"/>
        <v>5.4015279970892642E-3</v>
      </c>
      <c r="R895" s="39"/>
      <c r="V895" s="29">
        <v>42100</v>
      </c>
      <c r="W895" s="19">
        <f t="shared" ca="1" si="187"/>
        <v>-2.2056567103110325E-3</v>
      </c>
      <c r="X895" s="17">
        <f t="shared" si="188"/>
        <v>4.4279030301983546E-3</v>
      </c>
    </row>
    <row r="896" spans="3:24">
      <c r="C896" s="29">
        <v>42101</v>
      </c>
      <c r="D896" s="19">
        <f ca="1">VLOOKUP(C896,MarketData!$B$7:$C$5000,2)</f>
        <v>1578.55</v>
      </c>
      <c r="E896" s="17">
        <f>VLOOKUP('Beta-GARCH'!C896,MarketData!$E$7:$F$5000,2)</f>
        <v>139.720001</v>
      </c>
      <c r="F896" s="17">
        <f t="shared" ca="1" si="184"/>
        <v>202.82546127357767</v>
      </c>
      <c r="G896" s="17">
        <f t="shared" si="185"/>
        <v>196.3186805204071</v>
      </c>
      <c r="H896" s="18">
        <f t="array" aca="1" ref="H896" ca="1">IF(ROW()-ROW($C$14)&gt;=$C$3,IF($C$8,_xlfn.COVARIANCE.P(OFFSET(E896,-$C$3+1,0):E896/OFFSET(E895,-$C$3+1,0):E895,OFFSET(D896,-$C$3+1,0):D896/OFFSET(D895,-$C$3+1,0):D895)/_xlfn.VAR.P(OFFSET(D896,-$C$3+1,0):D896/OFFSET(D895,-$C$3+1,0):D895),$C$9),"")</f>
        <v>0.43484408919642586</v>
      </c>
      <c r="I896" s="19">
        <f t="array" aca="1" ref="I896" ca="1">IF(ROW()-ROW($C$14)&gt;=$C$3,_xlfn.VAR.P(OFFSET(E896,-$C$3+1,0):E896/OFFSET(E895,-$C$3+1,0):E895),"")</f>
        <v>1.0912164436220094E-4</v>
      </c>
      <c r="J896" s="19">
        <f t="array" aca="1" ref="J896" ca="1">IF(ROW()-ROW($C$14)&gt;=$C$3,_xlfn.VAR.P(OFFSET(D896,-$C$3+1,0):D896/OFFSET(D895,-$C$3+1,0):D895),"")</f>
        <v>1.0453134484311358E-4</v>
      </c>
      <c r="K896" s="19">
        <f t="shared" ca="1" si="186"/>
        <v>0.41655198385671049</v>
      </c>
      <c r="L896" s="46">
        <f t="array" aca="1" ref="L896" ca="1">IF(ROW()-ROW($C$14)&lt;$C$3,"",IF(L895="",_xlfn.VAR.P(OFFSET(E896,-$C$3+1,0):E896/OFFSET(E895,-$C$3+1,0):E895),$C$4*L895+$C$5*(1-$C$4)*(E896/E895-1)^2+(1-$C$4)*(1-$C$5)*$C$6))</f>
        <v>4.0999999999999999E-4</v>
      </c>
      <c r="M896" s="30">
        <f t="array" aca="1" ref="M896" ca="1">IF(ROW()-ROW($C$14)&gt;=$C$3,_xlfn.VAR.P(OFFSET(D896,-$C$3+1,0):D896/OFFSET(D895,-$C$3+1,0):D895)*H896^2,"")</f>
        <v>1.9765767386508113E-5</v>
      </c>
      <c r="N896" s="17">
        <f t="shared" ca="1" si="189"/>
        <v>3.9023423261349188E-4</v>
      </c>
      <c r="O896" s="18">
        <f t="shared" ca="1" si="190"/>
        <v>4.5955483571470779E-2</v>
      </c>
      <c r="P896" s="18">
        <f t="shared" ca="1" si="183"/>
        <v>-6.5415102854202711E-3</v>
      </c>
      <c r="Q896" s="18">
        <f t="shared" ca="1" si="191"/>
        <v>-1.1512080443402316E-2</v>
      </c>
      <c r="R896" s="39"/>
      <c r="V896" s="29">
        <v>42101</v>
      </c>
      <c r="W896" s="19">
        <f t="shared" ca="1" si="187"/>
        <v>1.1430695004196689E-2</v>
      </c>
      <c r="X896" s="17">
        <f t="shared" si="188"/>
        <v>-6.5415102854202711E-3</v>
      </c>
    </row>
    <row r="897" spans="3:24">
      <c r="C897" s="29">
        <v>42102</v>
      </c>
      <c r="D897" s="19">
        <f ca="1">VLOOKUP(C897,MarketData!$B$7:$C$5000,2)</f>
        <v>1588.47</v>
      </c>
      <c r="E897" s="17">
        <f>VLOOKUP('Beta-GARCH'!C897,MarketData!$E$7:$F$5000,2)</f>
        <v>139.94000199999999</v>
      </c>
      <c r="F897" s="17">
        <f t="shared" ca="1" si="184"/>
        <v>204.10006681400014</v>
      </c>
      <c r="G897" s="17">
        <f t="shared" si="185"/>
        <v>196.62780094499948</v>
      </c>
      <c r="H897" s="18">
        <f t="array" aca="1" ref="H897" ca="1">IF(ROW()-ROW($C$14)&gt;=$C$3,IF($C$8,_xlfn.COVARIANCE.P(OFFSET(E897,-$C$3+1,0):E897/OFFSET(E896,-$C$3+1,0):E896,OFFSET(D897,-$C$3+1,0):D897/OFFSET(D896,-$C$3+1,0):D896)/_xlfn.VAR.P(OFFSET(D897,-$C$3+1,0):D897/OFFSET(D896,-$C$3+1,0):D896),$C$9),"")</f>
        <v>0.43732290968214854</v>
      </c>
      <c r="I897" s="19">
        <f t="array" aca="1" ref="I897" ca="1">IF(ROW()-ROW($C$14)&gt;=$C$3,_xlfn.VAR.P(OFFSET(E897,-$C$3+1,0):E897/OFFSET(E896,-$C$3+1,0):E896),"")</f>
        <v>1.0912310242399498E-4</v>
      </c>
      <c r="J897" s="19">
        <f t="array" aca="1" ref="J897" ca="1">IF(ROW()-ROW($C$14)&gt;=$C$3,_xlfn.VAR.P(OFFSET(D897,-$C$3+1,0):D897/OFFSET(D896,-$C$3+1,0):D896),"")</f>
        <v>1.0400251439241527E-4</v>
      </c>
      <c r="K897" s="19">
        <f t="shared" ca="1" si="186"/>
        <v>0.4168015864471008</v>
      </c>
      <c r="L897" s="46">
        <f t="array" aca="1" ref="L897" ca="1">IF(ROW()-ROW($C$14)&lt;$C$3,"",IF(L896="",_xlfn.VAR.P(OFFSET(E897,-$C$3+1,0):E897/OFFSET(E896,-$C$3+1,0):E896),$C$4*L896+$C$5*(1-$C$4)*(E897/E896-1)^2+(1-$C$4)*(1-$C$5)*$C$6))</f>
        <v>4.0999999999999999E-4</v>
      </c>
      <c r="M897" s="30">
        <f t="array" aca="1" ref="M897" ca="1">IF(ROW()-ROW($C$14)&gt;=$C$3,_xlfn.VAR.P(OFFSET(D897,-$C$3+1,0):D897/OFFSET(D896,-$C$3+1,0):D896)*H897^2,"")</f>
        <v>1.9890618923504364E-5</v>
      </c>
      <c r="N897" s="17">
        <f t="shared" ca="1" si="189"/>
        <v>3.9010938107649564E-4</v>
      </c>
      <c r="O897" s="18">
        <f t="shared" ca="1" si="190"/>
        <v>4.5948131484859552E-2</v>
      </c>
      <c r="P897" s="18">
        <f t="shared" ca="1" si="183"/>
        <v>1.5745848727841683E-3</v>
      </c>
      <c r="Q897" s="18">
        <f t="shared" ca="1" si="191"/>
        <v>-1.1736608362823381E-3</v>
      </c>
      <c r="R897" s="39"/>
      <c r="V897" s="29">
        <v>42102</v>
      </c>
      <c r="W897" s="19">
        <f t="shared" ca="1" si="187"/>
        <v>6.2842482024643154E-3</v>
      </c>
      <c r="X897" s="17">
        <f t="shared" si="188"/>
        <v>1.5745848727841683E-3</v>
      </c>
    </row>
    <row r="898" spans="3:24">
      <c r="C898" s="29">
        <v>42103</v>
      </c>
      <c r="D898" s="19">
        <f ca="1">VLOOKUP(C898,MarketData!$B$7:$C$5000,2)</f>
        <v>1594.19</v>
      </c>
      <c r="E898" s="17">
        <f>VLOOKUP('Beta-GARCH'!C898,MarketData!$E$7:$F$5000,2)</f>
        <v>139.91000399999999</v>
      </c>
      <c r="F898" s="17">
        <f t="shared" ca="1" si="184"/>
        <v>204.83502081513083</v>
      </c>
      <c r="G898" s="17">
        <f t="shared" si="185"/>
        <v>196.58565116160338</v>
      </c>
      <c r="H898" s="18">
        <f t="array" aca="1" ref="H898" ca="1">IF(ROW()-ROW($C$14)&gt;=$C$3,IF($C$8,_xlfn.COVARIANCE.P(OFFSET(E898,-$C$3+1,0):E898/OFFSET(E897,-$C$3+1,0):E897,OFFSET(D898,-$C$3+1,0):D898/OFFSET(D897,-$C$3+1,0):D897)/_xlfn.VAR.P(OFFSET(D898,-$C$3+1,0):D898/OFFSET(D897,-$C$3+1,0):D897),$C$9),"")</f>
        <v>0.43712200722672195</v>
      </c>
      <c r="I898" s="19">
        <f t="array" aca="1" ref="I898" ca="1">IF(ROW()-ROW($C$14)&gt;=$C$3,_xlfn.VAR.P(OFFSET(E898,-$C$3+1,0):E898/OFFSET(E897,-$C$3+1,0):E897),"")</f>
        <v>1.0911320141618691E-4</v>
      </c>
      <c r="J898" s="19">
        <f t="array" aca="1" ref="J898" ca="1">IF(ROW()-ROW($C$14)&gt;=$C$3,_xlfn.VAR.P(OFFSET(D898,-$C$3+1,0):D898/OFFSET(D897,-$C$3+1,0):D897),"")</f>
        <v>1.0402613987886938E-4</v>
      </c>
      <c r="K898" s="19">
        <f t="shared" ca="1" si="186"/>
        <v>0.41674256164894591</v>
      </c>
      <c r="L898" s="46">
        <f t="array" aca="1" ref="L898" ca="1">IF(ROW()-ROW($C$14)&lt;$C$3,"",IF(L897="",_xlfn.VAR.P(OFFSET(E898,-$C$3+1,0):E898/OFFSET(E897,-$C$3+1,0):E897),$C$4*L897+$C$5*(1-$C$4)*(E898/E897-1)^2+(1-$C$4)*(1-$C$5)*$C$6))</f>
        <v>4.0999999999999999E-4</v>
      </c>
      <c r="M898" s="30">
        <f t="array" aca="1" ref="M898" ca="1">IF(ROW()-ROW($C$14)&gt;=$C$3,_xlfn.VAR.P(OFFSET(D898,-$C$3+1,0):D898/OFFSET(D897,-$C$3+1,0):D897)*H898^2,"")</f>
        <v>1.9876862211324534E-5</v>
      </c>
      <c r="N898" s="17">
        <f t="shared" ca="1" si="189"/>
        <v>3.9012313778867547E-4</v>
      </c>
      <c r="O898" s="18">
        <f t="shared" ca="1" si="190"/>
        <v>4.5948941628986162E-2</v>
      </c>
      <c r="P898" s="18">
        <f t="shared" ca="1" si="183"/>
        <v>-2.1436329549295863E-4</v>
      </c>
      <c r="Q898" s="18">
        <f t="shared" ca="1" si="191"/>
        <v>-1.7884174994356426E-3</v>
      </c>
      <c r="R898" s="39"/>
      <c r="V898" s="29">
        <v>42103</v>
      </c>
      <c r="W898" s="19">
        <f t="shared" ca="1" si="187"/>
        <v>3.6009493411899296E-3</v>
      </c>
      <c r="X898" s="17">
        <f t="shared" si="188"/>
        <v>-2.1436329549295863E-4</v>
      </c>
    </row>
    <row r="899" spans="3:24">
      <c r="C899" s="29">
        <v>42104</v>
      </c>
      <c r="D899" s="19">
        <f ca="1">VLOOKUP(C899,MarketData!$B$7:$C$5000,2)</f>
        <v>1589.54</v>
      </c>
      <c r="E899" s="17">
        <f>VLOOKUP('Beta-GARCH'!C899,MarketData!$E$7:$F$5000,2)</f>
        <v>139.64999399999999</v>
      </c>
      <c r="F899" s="17">
        <f t="shared" ca="1" si="184"/>
        <v>204.23754946805778</v>
      </c>
      <c r="G899" s="17">
        <f t="shared" si="185"/>
        <v>196.22031463314093</v>
      </c>
      <c r="H899" s="18">
        <f t="array" aca="1" ref="H899" ca="1">IF(ROW()-ROW($C$14)&gt;=$C$3,IF($C$8,_xlfn.COVARIANCE.P(OFFSET(E899,-$C$3+1,0):E899/OFFSET(E898,-$C$3+1,0):E898,OFFSET(D899,-$C$3+1,0):D899/OFFSET(D898,-$C$3+1,0):D898)/_xlfn.VAR.P(OFFSET(D899,-$C$3+1,0):D899/OFFSET(D898,-$C$3+1,0):D898),$C$9),"")</f>
        <v>0.43745789695643528</v>
      </c>
      <c r="I899" s="19">
        <f t="array" aca="1" ref="I899" ca="1">IF(ROW()-ROW($C$14)&gt;=$C$3,_xlfn.VAR.P(OFFSET(E899,-$C$3+1,0):E899/OFFSET(E898,-$C$3+1,0):E898),"")</f>
        <v>1.0913869129420127E-4</v>
      </c>
      <c r="J899" s="19">
        <f t="array" aca="1" ref="J899" ca="1">IF(ROW()-ROW($C$14)&gt;=$C$3,_xlfn.VAR.P(OFFSET(D899,-$C$3+1,0):D899/OFFSET(D898,-$C$3+1,0):D898),"")</f>
        <v>1.0400195471459213E-4</v>
      </c>
      <c r="K899" s="19">
        <f t="shared" ca="1" si="186"/>
        <v>0.416868443714069</v>
      </c>
      <c r="L899" s="46">
        <f t="array" aca="1" ref="L899" ca="1">IF(ROW()-ROW($C$14)&lt;$C$3,"",IF(L898="",_xlfn.VAR.P(OFFSET(E899,-$C$3+1,0):E899/OFFSET(E898,-$C$3+1,0):E898),$C$4*L898+$C$5*(1-$C$4)*(E899/E898-1)^2+(1-$C$4)*(1-$C$5)*$C$6))</f>
        <v>4.0999999999999999E-4</v>
      </c>
      <c r="M899" s="30">
        <f t="array" aca="1" ref="M899" ca="1">IF(ROW()-ROW($C$14)&gt;=$C$3,_xlfn.VAR.P(OFFSET(D899,-$C$3+1,0):D899/OFFSET(D898,-$C$3+1,0):D898)*H899^2,"")</f>
        <v>1.9902792879974265E-5</v>
      </c>
      <c r="N899" s="17">
        <f t="shared" ca="1" si="189"/>
        <v>3.9009720712002572E-4</v>
      </c>
      <c r="O899" s="18">
        <f t="shared" ca="1" si="190"/>
        <v>4.5947414538608351E-2</v>
      </c>
      <c r="P899" s="18">
        <f t="shared" ca="1" si="183"/>
        <v>-1.8584089240680779E-3</v>
      </c>
      <c r="Q899" s="18">
        <f t="shared" ca="1" si="191"/>
        <v>-5.8241345248222242E-4</v>
      </c>
      <c r="R899" s="39"/>
      <c r="V899" s="29">
        <v>42104</v>
      </c>
      <c r="W899" s="19">
        <f t="shared" ca="1" si="187"/>
        <v>-2.9168417817199144E-3</v>
      </c>
      <c r="X899" s="17">
        <f t="shared" si="188"/>
        <v>-1.8584089240680779E-3</v>
      </c>
    </row>
    <row r="900" spans="3:24">
      <c r="C900" s="29">
        <v>42107</v>
      </c>
      <c r="D900" s="19">
        <f ca="1">VLOOKUP(C900,MarketData!$B$7:$C$5000,2)</f>
        <v>1586.26</v>
      </c>
      <c r="E900" s="17">
        <f>VLOOKUP('Beta-GARCH'!C900,MarketData!$E$7:$F$5000,2)</f>
        <v>137.55999800000001</v>
      </c>
      <c r="F900" s="17">
        <f t="shared" ca="1" si="184"/>
        <v>203.81610731356324</v>
      </c>
      <c r="G900" s="17">
        <f t="shared" si="185"/>
        <v>193.28368956818028</v>
      </c>
      <c r="H900" s="18">
        <f t="array" aca="1" ref="H900" ca="1">IF(ROW()-ROW($C$14)&gt;=$C$3,IF($C$8,_xlfn.COVARIANCE.P(OFFSET(E900,-$C$3+1,0):E900/OFFSET(E899,-$C$3+1,0):E899,OFFSET(D900,-$C$3+1,0):D900/OFFSET(D899,-$C$3+1,0):D899)/_xlfn.VAR.P(OFFSET(D900,-$C$3+1,0):D900/OFFSET(D899,-$C$3+1,0):D899),$C$9),"")</f>
        <v>0.44016029506722265</v>
      </c>
      <c r="I900" s="19">
        <f t="array" aca="1" ref="I900" ca="1">IF(ROW()-ROW($C$14)&gt;=$C$3,_xlfn.VAR.P(OFFSET(E900,-$C$3+1,0):E900/OFFSET(E899,-$C$3+1,0):E899),"")</f>
        <v>1.0999102615384229E-4</v>
      </c>
      <c r="J900" s="19">
        <f t="array" aca="1" ref="J900" ca="1">IF(ROW()-ROW($C$14)&gt;=$C$3,_xlfn.VAR.P(OFFSET(D900,-$C$3+1,0):D900/OFFSET(D899,-$C$3+1,0):D899),"")</f>
        <v>1.0399762337142172E-4</v>
      </c>
      <c r="K900" s="19">
        <f t="shared" ca="1" si="186"/>
        <v>0.41617599353450352</v>
      </c>
      <c r="L900" s="46">
        <f t="array" aca="1" ref="L900" ca="1">IF(ROW()-ROW($C$14)&lt;$C$3,"",IF(L899="",_xlfn.VAR.P(OFFSET(E900,-$C$3+1,0):E900/OFFSET(E899,-$C$3+1,0):E899),$C$4*L899+$C$5*(1-$C$4)*(E900/E899-1)^2+(1-$C$4)*(1-$C$5)*$C$6))</f>
        <v>4.0999999999999999E-4</v>
      </c>
      <c r="M900" s="30">
        <f t="array" aca="1" ref="M900" ca="1">IF(ROW()-ROW($C$14)&gt;=$C$3,_xlfn.VAR.P(OFFSET(D900,-$C$3+1,0):D900/OFFSET(D899,-$C$3+1,0):D899)*H900^2,"")</f>
        <v>2.0148612426180872E-5</v>
      </c>
      <c r="N900" s="17">
        <f t="shared" ca="1" si="189"/>
        <v>3.898513875738191E-4</v>
      </c>
      <c r="O900" s="18">
        <f t="shared" ca="1" si="190"/>
        <v>4.5932935387906118E-2</v>
      </c>
      <c r="P900" s="18">
        <f t="shared" ca="1" si="183"/>
        <v>-1.4965958394527301E-2</v>
      </c>
      <c r="Q900" s="18">
        <f t="shared" ca="1" si="191"/>
        <v>-1.4057691998072686E-2</v>
      </c>
      <c r="R900" s="39"/>
      <c r="V900" s="29">
        <v>42107</v>
      </c>
      <c r="W900" s="19">
        <f t="shared" ca="1" si="187"/>
        <v>-2.0634900663084599E-3</v>
      </c>
      <c r="X900" s="17">
        <f t="shared" si="188"/>
        <v>-1.4965958394527301E-2</v>
      </c>
    </row>
    <row r="901" spans="3:24">
      <c r="C901" s="29">
        <v>42108</v>
      </c>
      <c r="D901" s="19">
        <f ca="1">VLOOKUP(C901,MarketData!$B$7:$C$5000,2)</f>
        <v>1590.82</v>
      </c>
      <c r="E901" s="17">
        <f>VLOOKUP('Beta-GARCH'!C901,MarketData!$E$7:$F$5000,2)</f>
        <v>138.66000399999999</v>
      </c>
      <c r="F901" s="17">
        <f t="shared" ca="1" si="184"/>
        <v>204.40201469908001</v>
      </c>
      <c r="G901" s="17">
        <f t="shared" si="185"/>
        <v>194.8292930962287</v>
      </c>
      <c r="H901" s="18">
        <f t="array" aca="1" ref="H901" ca="1">IF(ROW()-ROW($C$14)&gt;=$C$3,IF($C$8,_xlfn.COVARIANCE.P(OFFSET(E901,-$C$3+1,0):E901/OFFSET(E900,-$C$3+1,0):E900,OFFSET(D901,-$C$3+1,0):D901/OFFSET(D900,-$C$3+1,0):D900)/_xlfn.VAR.P(OFFSET(D901,-$C$3+1,0):D901/OFFSET(D900,-$C$3+1,0):D900),$C$9),"")</f>
        <v>0.43958839763805985</v>
      </c>
      <c r="I901" s="19">
        <f t="array" aca="1" ref="I901" ca="1">IF(ROW()-ROW($C$14)&gt;=$C$3,_xlfn.VAR.P(OFFSET(E901,-$C$3+1,0):E901/OFFSET(E900,-$C$3+1,0):E900),"")</f>
        <v>1.0929155958834544E-4</v>
      </c>
      <c r="J901" s="19">
        <f t="array" aca="1" ref="J901" ca="1">IF(ROW()-ROW($C$14)&gt;=$C$3,_xlfn.VAR.P(OFFSET(D901,-$C$3+1,0):D901/OFFSET(D900,-$C$3+1,0):D900),"")</f>
        <v>1.0399659099889115E-4</v>
      </c>
      <c r="K901" s="19">
        <f t="shared" ca="1" si="186"/>
        <v>0.41829117426098328</v>
      </c>
      <c r="L901" s="46">
        <f t="array" aca="1" ref="L901" ca="1">IF(ROW()-ROW($C$14)&lt;$C$3,"",IF(L900="",_xlfn.VAR.P(OFFSET(E901,-$C$3+1,0):E901/OFFSET(E900,-$C$3+1,0):E900),$C$4*L900+$C$5*(1-$C$4)*(E901/E900-1)^2+(1-$C$4)*(1-$C$5)*$C$6))</f>
        <v>4.0999999999999999E-4</v>
      </c>
      <c r="M901" s="30">
        <f t="array" aca="1" ref="M901" ca="1">IF(ROW()-ROW($C$14)&gt;=$C$3,_xlfn.VAR.P(OFFSET(D901,-$C$3+1,0):D901/OFFSET(D900,-$C$3+1,0):D900)*H901^2,"")</f>
        <v>2.0096089022734034E-5</v>
      </c>
      <c r="N901" s="17">
        <f t="shared" ca="1" si="189"/>
        <v>3.8990391097726594E-4</v>
      </c>
      <c r="O901" s="18">
        <f t="shared" ca="1" si="190"/>
        <v>4.5936029480835326E-2</v>
      </c>
      <c r="P901" s="18">
        <f t="shared" ca="1" si="183"/>
        <v>7.9965543471436362E-3</v>
      </c>
      <c r="Q901" s="18">
        <f t="shared" ca="1" si="191"/>
        <v>6.7328755723970041E-3</v>
      </c>
      <c r="R901" s="39"/>
      <c r="V901" s="29">
        <v>42108</v>
      </c>
      <c r="W901" s="19">
        <f t="shared" ca="1" si="187"/>
        <v>2.8746863691955227E-3</v>
      </c>
      <c r="X901" s="17">
        <f t="shared" si="188"/>
        <v>7.9965543471436362E-3</v>
      </c>
    </row>
    <row r="902" spans="3:24">
      <c r="C902" s="29">
        <v>42109</v>
      </c>
      <c r="D902" s="19">
        <f ca="1">VLOOKUP(C902,MarketData!$B$7:$C$5000,2)</f>
        <v>1588.81</v>
      </c>
      <c r="E902" s="17">
        <f>VLOOKUP('Beta-GARCH'!C902,MarketData!$E$7:$F$5000,2)</f>
        <v>139.08000200000001</v>
      </c>
      <c r="F902" s="17">
        <f t="shared" ca="1" si="184"/>
        <v>204.14375289099036</v>
      </c>
      <c r="G902" s="17">
        <f t="shared" si="185"/>
        <v>195.41942659602174</v>
      </c>
      <c r="H902" s="18">
        <f t="array" aca="1" ref="H902" ca="1">IF(ROW()-ROW($C$14)&gt;=$C$3,IF($C$8,_xlfn.COVARIANCE.P(OFFSET(E902,-$C$3+1,0):E902/OFFSET(E901,-$C$3+1,0):E901,OFFSET(D902,-$C$3+1,0):D902/OFFSET(D901,-$C$3+1,0):D901)/_xlfn.VAR.P(OFFSET(D902,-$C$3+1,0):D902/OFFSET(D901,-$C$3+1,0):D901),$C$9),"")</f>
        <v>0.44424139751361674</v>
      </c>
      <c r="I902" s="19">
        <f t="array" aca="1" ref="I902" ca="1">IF(ROW()-ROW($C$14)&gt;=$C$3,_xlfn.VAR.P(OFFSET(E902,-$C$3+1,0):E902/OFFSET(E901,-$C$3+1,0):E901),"")</f>
        <v>1.0930878381097563E-4</v>
      </c>
      <c r="J902" s="19">
        <f t="array" aca="1" ref="J902" ca="1">IF(ROW()-ROW($C$14)&gt;=$C$3,_xlfn.VAR.P(OFFSET(D902,-$C$3+1,0):D902/OFFSET(D901,-$C$3+1,0):D901),"")</f>
        <v>1.0289764078870624E-4</v>
      </c>
      <c r="K902" s="19">
        <f t="shared" ca="1" si="186"/>
        <v>0.41818589642234349</v>
      </c>
      <c r="L902" s="46">
        <f t="array" aca="1" ref="L902" ca="1">IF(ROW()-ROW($C$14)&lt;$C$3,"",IF(L901="",_xlfn.VAR.P(OFFSET(E902,-$C$3+1,0):E902/OFFSET(E901,-$C$3+1,0):E901),$C$4*L901+$C$5*(1-$C$4)*(E902/E901-1)^2+(1-$C$4)*(1-$C$5)*$C$6))</f>
        <v>4.0999999999999999E-4</v>
      </c>
      <c r="M902" s="30">
        <f t="array" aca="1" ref="M902" ca="1">IF(ROW()-ROW($C$14)&gt;=$C$3,_xlfn.VAR.P(OFFSET(D902,-$C$3+1,0):D902/OFFSET(D901,-$C$3+1,0):D901)*H902^2,"")</f>
        <v>2.0306892551015236E-5</v>
      </c>
      <c r="N902" s="17">
        <f t="shared" ca="1" si="189"/>
        <v>3.8969310744898475E-4</v>
      </c>
      <c r="O902" s="18">
        <f t="shared" ca="1" si="190"/>
        <v>4.592361002821338E-2</v>
      </c>
      <c r="P902" s="18">
        <f t="shared" ca="1" si="183"/>
        <v>3.0289772673022242E-3</v>
      </c>
      <c r="Q902" s="18">
        <f t="shared" ca="1" si="191"/>
        <v>3.5902759742598694E-3</v>
      </c>
      <c r="R902" s="39"/>
      <c r="V902" s="29">
        <v>42109</v>
      </c>
      <c r="W902" s="19">
        <f t="shared" ca="1" si="187"/>
        <v>-1.2634993273908934E-3</v>
      </c>
      <c r="X902" s="17">
        <f t="shared" si="188"/>
        <v>3.0289772673022242E-3</v>
      </c>
    </row>
    <row r="903" spans="3:24">
      <c r="C903" s="29">
        <v>42110</v>
      </c>
      <c r="D903" s="19">
        <f ca="1">VLOOKUP(C903,MarketData!$B$7:$C$5000,2)</f>
        <v>1599.42</v>
      </c>
      <c r="E903" s="17">
        <f>VLOOKUP('Beta-GARCH'!C903,MarketData!$E$7:$F$5000,2)</f>
        <v>138.979996</v>
      </c>
      <c r="F903" s="17">
        <f t="shared" ca="1" si="184"/>
        <v>205.50701547001077</v>
      </c>
      <c r="G903" s="17">
        <f t="shared" si="185"/>
        <v>195.27890952027303</v>
      </c>
      <c r="H903" s="18">
        <f t="array" aca="1" ref="H903" ca="1">IF(ROW()-ROW($C$14)&gt;=$C$3,IF($C$8,_xlfn.COVARIANCE.P(OFFSET(E903,-$C$3+1,0):E903/OFFSET(E902,-$C$3+1,0):E902,OFFSET(D903,-$C$3+1,0):D903/OFFSET(D902,-$C$3+1,0):D902)/_xlfn.VAR.P(OFFSET(D903,-$C$3+1,0):D903/OFFSET(D902,-$C$3+1,0):D902),$C$9),"")</f>
        <v>0.43349237895745862</v>
      </c>
      <c r="I903" s="19">
        <f t="array" aca="1" ref="I903" ca="1">IF(ROW()-ROW($C$14)&gt;=$C$3,_xlfn.VAR.P(OFFSET(E903,-$C$3+1,0):E903/OFFSET(E902,-$C$3+1,0):E902),"")</f>
        <v>1.0748009395210613E-4</v>
      </c>
      <c r="J903" s="19">
        <f t="array" aca="1" ref="J903" ca="1">IF(ROW()-ROW($C$14)&gt;=$C$3,_xlfn.VAR.P(OFFSET(D903,-$C$3+1,0):D903/OFFSET(D902,-$C$3+1,0):D902),"")</f>
        <v>1.0145324646970873E-4</v>
      </c>
      <c r="K903" s="19">
        <f t="shared" ca="1" si="186"/>
        <v>0.40918469223434867</v>
      </c>
      <c r="L903" s="46">
        <f t="array" aca="1" ref="L903" ca="1">IF(ROW()-ROW($C$14)&lt;$C$3,"",IF(L902="",_xlfn.VAR.P(OFFSET(E903,-$C$3+1,0):E903/OFFSET(E902,-$C$3+1,0):E902),$C$4*L902+$C$5*(1-$C$4)*(E903/E902-1)^2+(1-$C$4)*(1-$C$5)*$C$6))</f>
        <v>4.0999999999999999E-4</v>
      </c>
      <c r="M903" s="30">
        <f t="array" aca="1" ref="M903" ca="1">IF(ROW()-ROW($C$14)&gt;=$C$3,_xlfn.VAR.P(OFFSET(D903,-$C$3+1,0):D903/OFFSET(D902,-$C$3+1,0):D902)*H903^2,"")</f>
        <v>1.906465200565182E-5</v>
      </c>
      <c r="N903" s="17">
        <f t="shared" ca="1" si="189"/>
        <v>3.9093534799434815E-4</v>
      </c>
      <c r="O903" s="18">
        <f t="shared" ca="1" si="190"/>
        <v>4.5996748066715575E-2</v>
      </c>
      <c r="P903" s="18">
        <f t="shared" ca="1" si="183"/>
        <v>-7.1905377165593087E-4</v>
      </c>
      <c r="Q903" s="18">
        <f t="shared" ca="1" si="191"/>
        <v>-3.6138959118354815E-3</v>
      </c>
      <c r="R903" s="39"/>
      <c r="V903" s="29">
        <v>42110</v>
      </c>
      <c r="W903" s="19">
        <f t="shared" ca="1" si="187"/>
        <v>6.6779539403705179E-3</v>
      </c>
      <c r="X903" s="17">
        <f t="shared" si="188"/>
        <v>-7.1905377165593087E-4</v>
      </c>
    </row>
    <row r="904" spans="3:24">
      <c r="C904" s="29">
        <v>42111</v>
      </c>
      <c r="D904" s="19">
        <f ca="1">VLOOKUP(C904,MarketData!$B$7:$C$5000,2)</f>
        <v>1588.69</v>
      </c>
      <c r="E904" s="17">
        <f>VLOOKUP('Beta-GARCH'!C904,MarketData!$E$7:$F$5000,2)</f>
        <v>138.429993</v>
      </c>
      <c r="F904" s="17">
        <f t="shared" ca="1" si="184"/>
        <v>204.12833427558203</v>
      </c>
      <c r="G904" s="17">
        <f t="shared" si="185"/>
        <v>194.50610775624881</v>
      </c>
      <c r="H904" s="18">
        <f t="array" aca="1" ref="H904" ca="1">IF(ROW()-ROW($C$14)&gt;=$C$3,IF($C$8,_xlfn.COVARIANCE.P(OFFSET(E904,-$C$3+1,0):E904/OFFSET(E903,-$C$3+1,0):E903,OFFSET(D904,-$C$3+1,0):D904/OFFSET(D903,-$C$3+1,0):D903)/_xlfn.VAR.P(OFFSET(D904,-$C$3+1,0):D904/OFFSET(D903,-$C$3+1,0):D903),$C$9),"")</f>
        <v>0.43039650102307303</v>
      </c>
      <c r="I904" s="19">
        <f t="array" aca="1" ref="I904" ca="1">IF(ROW()-ROW($C$14)&gt;=$C$3,_xlfn.VAR.P(OFFSET(E904,-$C$3+1,0):E904/OFFSET(E903,-$C$3+1,0):E903),"")</f>
        <v>1.0684609210865237E-4</v>
      </c>
      <c r="J904" s="19">
        <f t="array" aca="1" ref="J904" ca="1">IF(ROW()-ROW($C$14)&gt;=$C$3,_xlfn.VAR.P(OFFSET(D904,-$C$3+1,0):D904/OFFSET(D903,-$C$3+1,0):D903),"")</f>
        <v>9.9815334743670288E-5</v>
      </c>
      <c r="K904" s="19">
        <f t="shared" ca="1" si="186"/>
        <v>0.40207526521827336</v>
      </c>
      <c r="L904" s="46">
        <f t="array" aca="1" ref="L904" ca="1">IF(ROW()-ROW($C$14)&lt;$C$3,"",IF(L903="",_xlfn.VAR.P(OFFSET(E904,-$C$3+1,0):E904/OFFSET(E903,-$C$3+1,0):E903),$C$4*L903+$C$5*(1-$C$4)*(E904/E903-1)^2+(1-$C$4)*(1-$C$5)*$C$6))</f>
        <v>4.0999999999999999E-4</v>
      </c>
      <c r="M904" s="30">
        <f t="array" aca="1" ref="M904" ca="1">IF(ROW()-ROW($C$14)&gt;=$C$3,_xlfn.VAR.P(OFFSET(D904,-$C$3+1,0):D904/OFFSET(D903,-$C$3+1,0):D903)*H904^2,"")</f>
        <v>1.8489907205195022E-5</v>
      </c>
      <c r="N904" s="17">
        <f t="shared" ca="1" si="189"/>
        <v>3.9151009279480496E-4</v>
      </c>
      <c r="O904" s="18">
        <f t="shared" ca="1" si="190"/>
        <v>4.6030547366914643E-2</v>
      </c>
      <c r="P904" s="18">
        <f t="shared" ca="1" si="183"/>
        <v>-3.9574256427522547E-3</v>
      </c>
      <c r="Q904" s="18">
        <f t="shared" ca="1" si="191"/>
        <v>-1.0700324277258103E-3</v>
      </c>
      <c r="R904" s="39"/>
      <c r="V904" s="29">
        <v>42111</v>
      </c>
      <c r="W904" s="19">
        <f t="shared" ca="1" si="187"/>
        <v>-6.7086818971877626E-3</v>
      </c>
      <c r="X904" s="17">
        <f t="shared" si="188"/>
        <v>-3.9574256427522547E-3</v>
      </c>
    </row>
    <row r="905" spans="3:24">
      <c r="C905" s="29">
        <v>42114</v>
      </c>
      <c r="D905" s="19">
        <f ca="1">VLOOKUP(C905,MarketData!$B$7:$C$5000,2)</f>
        <v>1582.68</v>
      </c>
      <c r="E905" s="17">
        <f>VLOOKUP('Beta-GARCH'!C905,MarketData!$E$7:$F$5000,2)</f>
        <v>138.729996</v>
      </c>
      <c r="F905" s="17">
        <f t="shared" ca="1" si="184"/>
        <v>203.35611862054785</v>
      </c>
      <c r="G905" s="17">
        <f t="shared" si="185"/>
        <v>194.92763790719809</v>
      </c>
      <c r="H905" s="18">
        <f t="array" aca="1" ref="H905" ca="1">IF(ROW()-ROW($C$14)&gt;=$C$3,IF($C$8,_xlfn.COVARIANCE.P(OFFSET(E905,-$C$3+1,0):E905/OFFSET(E904,-$C$3+1,0):E904,OFFSET(D905,-$C$3+1,0):D905/OFFSET(D904,-$C$3+1,0):D904)/_xlfn.VAR.P(OFFSET(D905,-$C$3+1,0):D905/OFFSET(D904,-$C$3+1,0):D904),$C$9),"")</f>
        <v>0.42628015025015298</v>
      </c>
      <c r="I905" s="19">
        <f t="array" aca="1" ref="I905" ca="1">IF(ROW()-ROW($C$14)&gt;=$C$3,_xlfn.VAR.P(OFFSET(E905,-$C$3+1,0):E905/OFFSET(E904,-$C$3+1,0):E904),"")</f>
        <v>1.000426759323314E-4</v>
      </c>
      <c r="J905" s="19">
        <f t="array" aca="1" ref="J905" ca="1">IF(ROW()-ROW($C$14)&gt;=$C$3,_xlfn.VAR.P(OFFSET(D905,-$C$3+1,0):D905/OFFSET(D904,-$C$3+1,0):D904),"")</f>
        <v>9.9900529306387066E-5</v>
      </c>
      <c r="K905" s="19">
        <f t="shared" ca="1" si="186"/>
        <v>0.42567446588095348</v>
      </c>
      <c r="L905" s="46">
        <f t="array" aca="1" ref="L905" ca="1">IF(ROW()-ROW($C$14)&lt;$C$3,"",IF(L904="",_xlfn.VAR.P(OFFSET(E905,-$C$3+1,0):E905/OFFSET(E904,-$C$3+1,0):E904),$C$4*L904+$C$5*(1-$C$4)*(E905/E904-1)^2+(1-$C$4)*(1-$C$5)*$C$6))</f>
        <v>4.0999999999999999E-4</v>
      </c>
      <c r="M905" s="30">
        <f t="array" aca="1" ref="M905" ca="1">IF(ROW()-ROW($C$14)&gt;=$C$3,_xlfn.VAR.P(OFFSET(D905,-$C$3+1,0):D905/OFFSET(D904,-$C$3+1,0):D904)*H905^2,"")</f>
        <v>1.8153401355866101E-5</v>
      </c>
      <c r="N905" s="17">
        <f t="shared" ca="1" si="189"/>
        <v>3.9184659864413389E-4</v>
      </c>
      <c r="O905" s="18">
        <f t="shared" ca="1" si="190"/>
        <v>4.6050324917743773E-2</v>
      </c>
      <c r="P905" s="18">
        <f t="shared" ca="1" si="183"/>
        <v>2.1671820788145002E-3</v>
      </c>
      <c r="Q905" s="18">
        <f t="shared" ca="1" si="191"/>
        <v>3.7797960582588519E-3</v>
      </c>
      <c r="R905" s="39"/>
      <c r="V905" s="29">
        <v>42114</v>
      </c>
      <c r="W905" s="19">
        <f t="shared" ca="1" si="187"/>
        <v>-3.7829910177568093E-3</v>
      </c>
      <c r="X905" s="17">
        <f t="shared" si="188"/>
        <v>2.1671820788145002E-3</v>
      </c>
    </row>
    <row r="906" spans="3:24">
      <c r="C906" s="29">
        <v>42115</v>
      </c>
      <c r="D906" s="19">
        <f ca="1">VLOOKUP(C906,MarketData!$B$7:$C$5000,2)</f>
        <v>1608.88</v>
      </c>
      <c r="E906" s="17">
        <f>VLOOKUP('Beta-GARCH'!C906,MarketData!$E$7:$F$5000,2)</f>
        <v>141.33000200000001</v>
      </c>
      <c r="F906" s="17">
        <f t="shared" ca="1" si="184"/>
        <v>206.72251631803462</v>
      </c>
      <c r="G906" s="17">
        <f t="shared" si="185"/>
        <v>198.58087111369616</v>
      </c>
      <c r="H906" s="18">
        <f t="array" aca="1" ref="H906" ca="1">IF(ROW()-ROW($C$14)&gt;=$C$3,IF($C$8,_xlfn.COVARIANCE.P(OFFSET(E906,-$C$3+1,0):E906/OFFSET(E905,-$C$3+1,0):E905,OFFSET(D906,-$C$3+1,0):D906/OFFSET(D905,-$C$3+1,0):D905)/_xlfn.VAR.P(OFFSET(D906,-$C$3+1,0):D906/OFFSET(D905,-$C$3+1,0):D905),$C$9),"")</f>
        <v>0.44442374929196643</v>
      </c>
      <c r="I906" s="19">
        <f t="array" aca="1" ref="I906" ca="1">IF(ROW()-ROW($C$14)&gt;=$C$3,_xlfn.VAR.P(OFFSET(E906,-$C$3+1,0):E906/OFFSET(E905,-$C$3+1,0):E905),"")</f>
        <v>1.0056005275991986E-4</v>
      </c>
      <c r="J906" s="19">
        <f t="array" aca="1" ref="J906" ca="1">IF(ROW()-ROW($C$14)&gt;=$C$3,_xlfn.VAR.P(OFFSET(D906,-$C$3+1,0):D906/OFFSET(D905,-$C$3+1,0):D905),"")</f>
        <v>9.9947919930074171E-5</v>
      </c>
      <c r="K906" s="19">
        <f t="shared" ca="1" si="186"/>
        <v>0.44171843679621614</v>
      </c>
      <c r="L906" s="46">
        <f t="array" aca="1" ref="L906" ca="1">IF(ROW()-ROW($C$14)&lt;$C$3,"",IF(L905="",_xlfn.VAR.P(OFFSET(E906,-$C$3+1,0):E906/OFFSET(E905,-$C$3+1,0):E905),$C$4*L905+$C$5*(1-$C$4)*(E906/E905-1)^2+(1-$C$4)*(1-$C$5)*$C$6))</f>
        <v>4.0999999999999999E-4</v>
      </c>
      <c r="M906" s="30">
        <f t="array" aca="1" ref="M906" ca="1">IF(ROW()-ROW($C$14)&gt;=$C$3,_xlfn.VAR.P(OFFSET(D906,-$C$3+1,0):D906/OFFSET(D905,-$C$3+1,0):D905)*H906^2,"")</f>
        <v>1.974096043027952E-5</v>
      </c>
      <c r="N906" s="17">
        <f t="shared" ca="1" si="189"/>
        <v>3.9025903956972044E-4</v>
      </c>
      <c r="O906" s="18">
        <f t="shared" ca="1" si="190"/>
        <v>4.5956944229528417E-2</v>
      </c>
      <c r="P906" s="18">
        <f t="shared" ca="1" si="183"/>
        <v>1.8741483997447794E-2</v>
      </c>
      <c r="Q906" s="18">
        <f t="shared" ca="1" si="191"/>
        <v>1.1384404719609265E-2</v>
      </c>
      <c r="R906" s="39"/>
      <c r="V906" s="29">
        <v>42115</v>
      </c>
      <c r="W906" s="19">
        <f t="shared" ca="1" si="187"/>
        <v>1.6554199206409326E-2</v>
      </c>
      <c r="X906" s="17">
        <f t="shared" si="188"/>
        <v>1.8741483997447794E-2</v>
      </c>
    </row>
    <row r="907" spans="3:24">
      <c r="C907" s="29">
        <v>42116</v>
      </c>
      <c r="D907" s="19">
        <f ca="1">VLOOKUP(C907,MarketData!$B$7:$C$5000,2)</f>
        <v>1621.79</v>
      </c>
      <c r="E907" s="17">
        <f>VLOOKUP('Beta-GARCH'!C907,MarketData!$E$7:$F$5000,2)</f>
        <v>141.66000399999999</v>
      </c>
      <c r="F907" s="17">
        <f t="shared" ca="1" si="184"/>
        <v>208.38130235904814</v>
      </c>
      <c r="G907" s="17">
        <f t="shared" si="185"/>
        <v>199.04455245312795</v>
      </c>
      <c r="H907" s="18">
        <f t="array" aca="1" ref="H907" ca="1">IF(ROW()-ROW($C$14)&gt;=$C$3,IF($C$8,_xlfn.COVARIANCE.P(OFFSET(E907,-$C$3+1,0):E907/OFFSET(E906,-$C$3+1,0):E906,OFFSET(D907,-$C$3+1,0):D907/OFFSET(D906,-$C$3+1,0):D906)/_xlfn.VAR.P(OFFSET(D907,-$C$3+1,0):D907/OFFSET(D906,-$C$3+1,0):D906),$C$9),"")</f>
        <v>0.44637389158222113</v>
      </c>
      <c r="I907" s="19">
        <f t="array" aca="1" ref="I907" ca="1">IF(ROW()-ROW($C$14)&gt;=$C$3,_xlfn.VAR.P(OFFSET(E907,-$C$3+1,0):E907/OFFSET(E906,-$C$3+1,0):E906),"")</f>
        <v>9.8649060127881281E-5</v>
      </c>
      <c r="J907" s="19">
        <f t="array" aca="1" ref="J907" ca="1">IF(ROW()-ROW($C$14)&gt;=$C$3,_xlfn.VAR.P(OFFSET(D907,-$C$3+1,0):D907/OFFSET(D906,-$C$3+1,0):D906),"")</f>
        <v>1.0009163674848116E-4</v>
      </c>
      <c r="K907" s="19">
        <f t="shared" ca="1" si="186"/>
        <v>0.45290135914458768</v>
      </c>
      <c r="L907" s="46">
        <f t="array" aca="1" ref="L907" ca="1">IF(ROW()-ROW($C$14)&lt;$C$3,"",IF(L906="",_xlfn.VAR.P(OFFSET(E907,-$C$3+1,0):E907/OFFSET(E906,-$C$3+1,0):E906),$C$4*L906+$C$5*(1-$C$4)*(E907/E906-1)^2+(1-$C$4)*(1-$C$5)*$C$6))</f>
        <v>4.0999999999999999E-4</v>
      </c>
      <c r="M907" s="30">
        <f t="array" aca="1" ref="M907" ca="1">IF(ROW()-ROW($C$14)&gt;=$C$3,_xlfn.VAR.P(OFFSET(D907,-$C$3+1,0):D907/OFFSET(D906,-$C$3+1,0):D906)*H907^2,"")</f>
        <v>1.9943223698787201E-5</v>
      </c>
      <c r="N907" s="17">
        <f t="shared" ca="1" si="189"/>
        <v>3.9005677630121277E-4</v>
      </c>
      <c r="O907" s="18">
        <f t="shared" ca="1" si="190"/>
        <v>4.5945033414500222E-2</v>
      </c>
      <c r="P907" s="18">
        <f t="shared" ca="1" si="183"/>
        <v>2.3349748484400301E-3</v>
      </c>
      <c r="Q907" s="18">
        <f t="shared" ca="1" si="191"/>
        <v>-1.246825497344829E-3</v>
      </c>
      <c r="R907" s="39"/>
      <c r="V907" s="29">
        <v>42116</v>
      </c>
      <c r="W907" s="19">
        <f t="shared" ca="1" si="187"/>
        <v>8.0242156034009415E-3</v>
      </c>
      <c r="X907" s="17">
        <f t="shared" si="188"/>
        <v>2.3349748484400301E-3</v>
      </c>
    </row>
    <row r="908" spans="3:24">
      <c r="C908" s="29">
        <v>42117</v>
      </c>
      <c r="D908" s="19">
        <f ca="1">VLOOKUP(C908,MarketData!$B$7:$C$5000,2)</f>
        <v>1624.87</v>
      </c>
      <c r="E908" s="17">
        <f>VLOOKUP('Beta-GARCH'!C908,MarketData!$E$7:$F$5000,2)</f>
        <v>141.029999</v>
      </c>
      <c r="F908" s="17">
        <f t="shared" ca="1" si="184"/>
        <v>208.77704682119543</v>
      </c>
      <c r="G908" s="17">
        <f t="shared" si="185"/>
        <v>198.15934096274685</v>
      </c>
      <c r="H908" s="18">
        <f t="array" aca="1" ref="H908" ca="1">IF(ROW()-ROW($C$14)&gt;=$C$3,IF($C$8,_xlfn.COVARIANCE.P(OFFSET(E908,-$C$3+1,0):E908/OFFSET(E907,-$C$3+1,0):E907,OFFSET(D908,-$C$3+1,0):D908/OFFSET(D907,-$C$3+1,0):D907)/_xlfn.VAR.P(OFFSET(D908,-$C$3+1,0):D908/OFFSET(D907,-$C$3+1,0):D907),$C$9),"")</f>
        <v>0.4466303665927896</v>
      </c>
      <c r="I908" s="19">
        <f t="array" aca="1" ref="I908" ca="1">IF(ROW()-ROW($C$14)&gt;=$C$3,_xlfn.VAR.P(OFFSET(E908,-$C$3+1,0):E908/OFFSET(E907,-$C$3+1,0):E907),"")</f>
        <v>9.8656113585295966E-5</v>
      </c>
      <c r="J908" s="19">
        <f t="array" aca="1" ref="J908" ca="1">IF(ROW()-ROW($C$14)&gt;=$C$3,_xlfn.VAR.P(OFFSET(D908,-$C$3+1,0):D908/OFFSET(D907,-$C$3+1,0):D907),"")</f>
        <v>1.0008382031710671E-4</v>
      </c>
      <c r="K908" s="19">
        <f t="shared" ca="1" si="186"/>
        <v>0.45309379960106755</v>
      </c>
      <c r="L908" s="46">
        <f t="array" aca="1" ref="L908" ca="1">IF(ROW()-ROW($C$14)&lt;$C$3,"",IF(L907="",_xlfn.VAR.P(OFFSET(E908,-$C$3+1,0):E908/OFFSET(E907,-$C$3+1,0):E907),$C$4*L907+$C$5*(1-$C$4)*(E908/E907-1)^2+(1-$C$4)*(1-$C$5)*$C$6))</f>
        <v>4.0999999999999999E-4</v>
      </c>
      <c r="M908" s="30">
        <f t="array" aca="1" ref="M908" ca="1">IF(ROW()-ROW($C$14)&gt;=$C$3,_xlfn.VAR.P(OFFSET(D908,-$C$3+1,0):D908/OFFSET(D907,-$C$3+1,0):D907)*H908^2,"")</f>
        <v>1.9964588802860283E-5</v>
      </c>
      <c r="N908" s="17">
        <f t="shared" ca="1" si="189"/>
        <v>3.9003541119713971E-4</v>
      </c>
      <c r="O908" s="18">
        <f t="shared" ca="1" si="190"/>
        <v>4.5943775092734708E-2</v>
      </c>
      <c r="P908" s="18">
        <f t="shared" ca="1" si="183"/>
        <v>-4.4473032769360987E-3</v>
      </c>
      <c r="Q908" s="18">
        <f t="shared" ca="1" si="191"/>
        <v>-5.2955151472187587E-3</v>
      </c>
      <c r="R908" s="39"/>
      <c r="V908" s="29">
        <v>42117</v>
      </c>
      <c r="W908" s="19">
        <f t="shared" ca="1" si="187"/>
        <v>1.8991361396973883E-3</v>
      </c>
      <c r="X908" s="17">
        <f t="shared" si="188"/>
        <v>-4.4473032769360987E-3</v>
      </c>
    </row>
    <row r="909" spans="3:24">
      <c r="C909" s="29">
        <v>42118</v>
      </c>
      <c r="D909" s="19">
        <f ca="1">VLOOKUP(C909,MarketData!$B$7:$C$5000,2)</f>
        <v>1618.84</v>
      </c>
      <c r="E909" s="17">
        <f>VLOOKUP('Beta-GARCH'!C909,MarketData!$E$7:$F$5000,2)</f>
        <v>141.21000699999999</v>
      </c>
      <c r="F909" s="17">
        <f t="shared" ca="1" si="184"/>
        <v>208.00226139692651</v>
      </c>
      <c r="G909" s="17">
        <f t="shared" si="185"/>
        <v>198.4122677648524</v>
      </c>
      <c r="H909" s="18">
        <f t="array" aca="1" ref="H909" ca="1">IF(ROW()-ROW($C$14)&gt;=$C$3,IF($C$8,_xlfn.COVARIANCE.P(OFFSET(E909,-$C$3+1,0):E909/OFFSET(E908,-$C$3+1,0):E908,OFFSET(D909,-$C$3+1,0):D909/OFFSET(D908,-$C$3+1,0):D908)/_xlfn.VAR.P(OFFSET(D909,-$C$3+1,0):D909/OFFSET(D908,-$C$3+1,0):D908),$C$9),"")</f>
        <v>0.44343976280491282</v>
      </c>
      <c r="I909" s="19">
        <f t="array" aca="1" ref="I909" ca="1">IF(ROW()-ROW($C$14)&gt;=$C$3,_xlfn.VAR.P(OFFSET(E909,-$C$3+1,0):E909/OFFSET(E908,-$C$3+1,0):E908),"")</f>
        <v>9.7884743263687969E-5</v>
      </c>
      <c r="J909" s="19">
        <f t="array" aca="1" ref="J909" ca="1">IF(ROW()-ROW($C$14)&gt;=$C$3,_xlfn.VAR.P(OFFSET(D909,-$C$3+1,0):D909/OFFSET(D908,-$C$3+1,0):D908),"")</f>
        <v>9.762756121546156E-5</v>
      </c>
      <c r="K909" s="19">
        <f t="shared" ca="1" si="186"/>
        <v>0.44227467064998954</v>
      </c>
      <c r="L909" s="46">
        <f t="array" aca="1" ref="L909" ca="1">IF(ROW()-ROW($C$14)&lt;$C$3,"",IF(L908="",_xlfn.VAR.P(OFFSET(E909,-$C$3+1,0):E909/OFFSET(E908,-$C$3+1,0):E908),$C$4*L908+$C$5*(1-$C$4)*(E909/E908-1)^2+(1-$C$4)*(1-$C$5)*$C$6))</f>
        <v>4.0999999999999999E-4</v>
      </c>
      <c r="M909" s="30">
        <f t="array" aca="1" ref="M909" ca="1">IF(ROW()-ROW($C$14)&gt;=$C$3,_xlfn.VAR.P(OFFSET(D909,-$C$3+1,0):D909/OFFSET(D908,-$C$3+1,0):D908)*H909^2,"")</f>
        <v>1.9197368752855514E-5</v>
      </c>
      <c r="N909" s="17">
        <f t="shared" ca="1" si="189"/>
        <v>3.908026312471445E-4</v>
      </c>
      <c r="O909" s="18">
        <f t="shared" ca="1" si="190"/>
        <v>4.5988939797388287E-2</v>
      </c>
      <c r="P909" s="18">
        <f t="shared" ca="1" si="183"/>
        <v>1.2763809209130894E-3</v>
      </c>
      <c r="Q909" s="18">
        <f t="shared" ca="1" si="191"/>
        <v>2.9220151991714363E-3</v>
      </c>
      <c r="R909" s="39"/>
      <c r="V909" s="29">
        <v>42118</v>
      </c>
      <c r="W909" s="19">
        <f t="shared" ca="1" si="187"/>
        <v>-3.7110661160585368E-3</v>
      </c>
      <c r="X909" s="17">
        <f t="shared" si="188"/>
        <v>1.2763809209130894E-3</v>
      </c>
    </row>
    <row r="910" spans="3:24">
      <c r="C910" s="29">
        <v>42121</v>
      </c>
      <c r="D910" s="19">
        <f ca="1">VLOOKUP(C910,MarketData!$B$7:$C$5000,2)</f>
        <v>1619.07</v>
      </c>
      <c r="E910" s="17">
        <f>VLOOKUP('Beta-GARCH'!C910,MarketData!$E$7:$F$5000,2)</f>
        <v>140.66000399999999</v>
      </c>
      <c r="F910" s="17">
        <f t="shared" ca="1" si="184"/>
        <v>208.03181374312584</v>
      </c>
      <c r="G910" s="17">
        <f t="shared" si="185"/>
        <v>197.63946600082818</v>
      </c>
      <c r="H910" s="18">
        <f t="array" aca="1" ref="H910" ca="1">IF(ROW()-ROW($C$14)&gt;=$C$3,IF($C$8,_xlfn.COVARIANCE.P(OFFSET(E910,-$C$3+1,0):E910/OFFSET(E909,-$C$3+1,0):E909,OFFSET(D910,-$C$3+1,0):D910/OFFSET(D909,-$C$3+1,0):D909)/_xlfn.VAR.P(OFFSET(D910,-$C$3+1,0):D910/OFFSET(D909,-$C$3+1,0):D909),$C$9),"")</f>
        <v>0.44340922780764896</v>
      </c>
      <c r="I910" s="19">
        <f t="array" aca="1" ref="I910" ca="1">IF(ROW()-ROW($C$14)&gt;=$C$3,_xlfn.VAR.P(OFFSET(E910,-$C$3+1,0):E910/OFFSET(E909,-$C$3+1,0):E909),"")</f>
        <v>9.7874436753124001E-5</v>
      </c>
      <c r="J910" s="19">
        <f t="array" aca="1" ref="J910" ca="1">IF(ROW()-ROW($C$14)&gt;=$C$3,_xlfn.VAR.P(OFFSET(D910,-$C$3+1,0):D910/OFFSET(D909,-$C$3+1,0):D909),"")</f>
        <v>9.7626481781297789E-5</v>
      </c>
      <c r="K910" s="19">
        <f t="shared" ca="1" si="186"/>
        <v>0.44228589544185615</v>
      </c>
      <c r="L910" s="46">
        <f t="array" aca="1" ref="L910" ca="1">IF(ROW()-ROW($C$14)&lt;$C$3,"",IF(L909="",_xlfn.VAR.P(OFFSET(E910,-$C$3+1,0):E910/OFFSET(E909,-$C$3+1,0):E909),$C$4*L909+$C$5*(1-$C$4)*(E910/E909-1)^2+(1-$C$4)*(1-$C$5)*$C$6))</f>
        <v>4.0999999999999999E-4</v>
      </c>
      <c r="M910" s="30">
        <f t="array" aca="1" ref="M910" ca="1">IF(ROW()-ROW($C$14)&gt;=$C$3,_xlfn.VAR.P(OFFSET(D910,-$C$3+1,0):D910/OFFSET(D909,-$C$3+1,0):D909)*H910^2,"")</f>
        <v>1.9194512775752391E-5</v>
      </c>
      <c r="N910" s="17">
        <f t="shared" ca="1" si="189"/>
        <v>3.9080548722424758E-4</v>
      </c>
      <c r="O910" s="18">
        <f t="shared" ca="1" si="190"/>
        <v>4.5989107840165626E-2</v>
      </c>
      <c r="P910" s="18">
        <f t="shared" ca="1" si="183"/>
        <v>-3.8949293444904276E-3</v>
      </c>
      <c r="Q910" s="18">
        <f t="shared" ca="1" si="191"/>
        <v>-3.9579276163368262E-3</v>
      </c>
      <c r="R910" s="39"/>
      <c r="V910" s="29">
        <v>42121</v>
      </c>
      <c r="W910" s="19">
        <f t="shared" ca="1" si="187"/>
        <v>1.4207704282087619E-4</v>
      </c>
      <c r="X910" s="17">
        <f t="shared" si="188"/>
        <v>-3.8949293444904276E-3</v>
      </c>
    </row>
    <row r="911" spans="3:24">
      <c r="C911" s="29">
        <v>42122</v>
      </c>
      <c r="D911" s="19">
        <f ca="1">VLOOKUP(C911,MarketData!$B$7:$C$5000,2)</f>
        <v>1627.43</v>
      </c>
      <c r="E911" s="17">
        <f>VLOOKUP('Beta-GARCH'!C911,MarketData!$E$7:$F$5000,2)</f>
        <v>142.05999800000001</v>
      </c>
      <c r="F911" s="17">
        <f t="shared" ca="1" si="184"/>
        <v>209.10597728323995</v>
      </c>
      <c r="G911" s="17">
        <f t="shared" si="185"/>
        <v>199.60657860352913</v>
      </c>
      <c r="H911" s="18">
        <f t="array" aca="1" ref="H911" ca="1">IF(ROW()-ROW($C$14)&gt;=$C$3,IF($C$8,_xlfn.COVARIANCE.P(OFFSET(E911,-$C$3+1,0):E911/OFFSET(E910,-$C$3+1,0):E910,OFFSET(D911,-$C$3+1,0):D911/OFFSET(D910,-$C$3+1,0):D910)/_xlfn.VAR.P(OFFSET(D911,-$C$3+1,0):D911/OFFSET(D910,-$C$3+1,0):D910),$C$9),"")</f>
        <v>0.44507897109370487</v>
      </c>
      <c r="I911" s="19">
        <f t="array" aca="1" ref="I911" ca="1">IF(ROW()-ROW($C$14)&gt;=$C$3,_xlfn.VAR.P(OFFSET(E911,-$C$3+1,0):E911/OFFSET(E910,-$C$3+1,0):E910),"")</f>
        <v>9.8179326278870631E-5</v>
      </c>
      <c r="J911" s="19">
        <f t="array" aca="1" ref="J911" ca="1">IF(ROW()-ROW($C$14)&gt;=$C$3,_xlfn.VAR.P(OFFSET(D911,-$C$3+1,0):D911/OFFSET(D910,-$C$3+1,0):D910),"")</f>
        <v>9.7605185431612053E-5</v>
      </c>
      <c r="K911" s="19">
        <f t="shared" ca="1" si="186"/>
        <v>0.44247620300345664</v>
      </c>
      <c r="L911" s="46">
        <f t="array" aca="1" ref="L911" ca="1">IF(ROW()-ROW($C$14)&lt;$C$3,"",IF(L910="",_xlfn.VAR.P(OFFSET(E911,-$C$3+1,0):E911/OFFSET(E910,-$C$3+1,0):E910),$C$4*L910+$C$5*(1-$C$4)*(E911/E910-1)^2+(1-$C$4)*(1-$C$5)*$C$6))</f>
        <v>4.0999999999999999E-4</v>
      </c>
      <c r="M911" s="30">
        <f t="array" aca="1" ref="M911" ca="1">IF(ROW()-ROW($C$14)&gt;=$C$3,_xlfn.VAR.P(OFFSET(D911,-$C$3+1,0):D911/OFFSET(D910,-$C$3+1,0):D910)*H911^2,"")</f>
        <v>1.9335127563341109E-5</v>
      </c>
      <c r="N911" s="17">
        <f t="shared" ca="1" si="189"/>
        <v>3.9066487243665887E-4</v>
      </c>
      <c r="O911" s="18">
        <f t="shared" ca="1" si="190"/>
        <v>4.5980833480359057E-2</v>
      </c>
      <c r="P911" s="18">
        <f t="shared" ref="P911:P973" ca="1" si="192">IF(ROW()-ROW($C$14)&gt;=$C$3,$C$7*(E911/E910-1),"")</f>
        <v>9.9530354058572357E-3</v>
      </c>
      <c r="Q911" s="18">
        <f t="shared" ca="1" si="191"/>
        <v>7.6548888165538596E-3</v>
      </c>
      <c r="R911" s="39"/>
      <c r="V911" s="29">
        <v>42122</v>
      </c>
      <c r="W911" s="19">
        <f t="shared" ca="1" si="187"/>
        <v>5.1634580345507608E-3</v>
      </c>
      <c r="X911" s="17">
        <f t="shared" si="188"/>
        <v>9.9530354058572357E-3</v>
      </c>
    </row>
    <row r="912" spans="3:24">
      <c r="C912" s="29">
        <v>42124</v>
      </c>
      <c r="D912" s="19">
        <f>VLOOKUP(C912,MarketData!$B$7:$C$5000,2)</f>
        <v>1592.79</v>
      </c>
      <c r="E912" s="17">
        <f>VLOOKUP('Beta-GARCH'!C912,MarketData!$E$7:$F$5000,2)</f>
        <v>139.020004</v>
      </c>
      <c r="F912" s="17">
        <f t="shared" ref="F912:F973" ca="1" si="193">F911*D912/D911</f>
        <v>204.65513696870019</v>
      </c>
      <c r="G912" s="17">
        <f t="shared" ref="G912:G973" si="194">G911*E912/E911</f>
        <v>195.33512421905661</v>
      </c>
      <c r="H912" s="18">
        <f t="array" aca="1" ref="H912" ca="1">IF(ROW()-ROW($C$14)&gt;=$C$3,IF($C$8,_xlfn.COVARIANCE.P(OFFSET(E912,-$C$3+1,0):E912/OFFSET(E911,-$C$3+1,0):E911,OFFSET(D912,-$C$3+1,0):D912/OFFSET(D911,-$C$3+1,0):D911)/_xlfn.VAR.P(OFFSET(D912,-$C$3+1,0):D912/OFFSET(D911,-$C$3+1,0):D911),$C$9),"")</f>
        <v>0.45697780382092312</v>
      </c>
      <c r="I912" s="19">
        <f t="array" aca="1" ref="I912" ca="1">IF(ROW()-ROW($C$14)&gt;=$C$3,_xlfn.VAR.P(OFFSET(E912,-$C$3+1,0):E912/OFFSET(E911,-$C$3+1,0):E911),"")</f>
        <v>1.0009898820195171E-4</v>
      </c>
      <c r="J912" s="19">
        <f t="array" aca="1" ref="J912" ca="1">IF(ROW()-ROW($C$14)&gt;=$C$3,_xlfn.VAR.P(OFFSET(D912,-$C$3+1,0):D912/OFFSET(D911,-$C$3+1,0):D911),"")</f>
        <v>9.9595483906942645E-5</v>
      </c>
      <c r="K912" s="19">
        <f t="shared" ref="K912:K973" ca="1" si="195">H912/I912*J912</f>
        <v>0.45467917632147792</v>
      </c>
      <c r="L912" s="46">
        <f t="array" aca="1" ref="L912" ca="1">IF(ROW()-ROW($C$14)&lt;$C$3,"",IF(L911="",_xlfn.VAR.P(OFFSET(E912,-$C$3+1,0):E912/OFFSET(E911,-$C$3+1,0):E911),$C$4*L911+$C$5*(1-$C$4)*(E912/E911-1)^2+(1-$C$4)*(1-$C$5)*$C$6))</f>
        <v>4.0999999999999999E-4</v>
      </c>
      <c r="M912" s="30">
        <f t="array" aca="1" ref="M912" ca="1">IF(ROW()-ROW($C$14)&gt;=$C$3,_xlfn.VAR.P(OFFSET(D912,-$C$3+1,0):D912/OFFSET(D911,-$C$3+1,0):D911)*H912^2,"")</f>
        <v>2.0798396743323622E-5</v>
      </c>
      <c r="N912" s="17">
        <f t="shared" ca="1" si="189"/>
        <v>3.8920160325667637E-4</v>
      </c>
      <c r="O912" s="18">
        <f t="shared" ca="1" si="190"/>
        <v>4.5894640092523087E-2</v>
      </c>
      <c r="P912" s="18">
        <f t="shared" ca="1" si="192"/>
        <v>-2.1399366766146288E-2</v>
      </c>
      <c r="Q912" s="18">
        <f t="shared" ca="1" si="191"/>
        <v>-1.1672551404283214E-2</v>
      </c>
      <c r="R912" s="39"/>
      <c r="V912" s="29">
        <v>42124</v>
      </c>
      <c r="W912" s="19">
        <f t="shared" ref="W912:W973" ca="1" si="196">D912/D911-1</f>
        <v>-2.1285093675304068E-2</v>
      </c>
      <c r="X912" s="17">
        <f t="shared" ref="X912:X973" si="197">E912/E911-1</f>
        <v>-2.1399366766146288E-2</v>
      </c>
    </row>
    <row r="913" spans="3:24">
      <c r="C913" s="29">
        <v>42125</v>
      </c>
      <c r="D913" s="19">
        <f>VLOOKUP(C913,MarketData!$B$7:$C$5000,2)</f>
        <v>1585.61</v>
      </c>
      <c r="E913" s="17">
        <f>VLOOKUP('Beta-GARCH'!C913,MarketData!$E$7:$F$5000,2)</f>
        <v>139.96000699999999</v>
      </c>
      <c r="F913" s="17">
        <f t="shared" ca="1" si="193"/>
        <v>203.73258981343471</v>
      </c>
      <c r="G913" s="17">
        <f t="shared" si="194"/>
        <v>196.65590969947772</v>
      </c>
      <c r="H913" s="18">
        <f t="array" aca="1" ref="H913" ca="1">IF(ROW()-ROW($C$14)&gt;=$C$3,IF($C$8,_xlfn.COVARIANCE.P(OFFSET(E913,-$C$3+1,0):E913/OFFSET(E912,-$C$3+1,0):E912,OFFSET(D913,-$C$3+1,0):D913/OFFSET(D912,-$C$3+1,0):D912)/_xlfn.VAR.P(OFFSET(D913,-$C$3+1,0):D913/OFFSET(D912,-$C$3+1,0):D912),$C$9),"")</f>
        <v>0.45539659740667793</v>
      </c>
      <c r="I913" s="19">
        <f t="array" aca="1" ref="I913" ca="1">IF(ROW()-ROW($C$14)&gt;=$C$3,_xlfn.VAR.P(OFFSET(E913,-$C$3+1,0):E913/OFFSET(E912,-$C$3+1,0):E912),"")</f>
        <v>1.0019118048798941E-4</v>
      </c>
      <c r="J913" s="19">
        <f t="array" aca="1" ref="J913" ca="1">IF(ROW()-ROW($C$14)&gt;=$C$3,_xlfn.VAR.P(OFFSET(D913,-$C$3+1,0):D913/OFFSET(D912,-$C$3+1,0):D912),"")</f>
        <v>9.9415758927015317E-5</v>
      </c>
      <c r="K913" s="19">
        <f t="shared" ca="1" si="195"/>
        <v>0.45187209216875723</v>
      </c>
      <c r="L913" s="46">
        <f t="array" aca="1" ref="L913" ca="1">IF(ROW()-ROW($C$14)&lt;$C$3,"",IF(L912="",_xlfn.VAR.P(OFFSET(E913,-$C$3+1,0):E913/OFFSET(E912,-$C$3+1,0):E912),$C$4*L912+$C$5*(1-$C$4)*(E913/E912-1)^2+(1-$C$4)*(1-$C$5)*$C$6))</f>
        <v>4.0999999999999999E-4</v>
      </c>
      <c r="M913" s="30">
        <f t="array" aca="1" ref="M913" ca="1">IF(ROW()-ROW($C$14)&gt;=$C$3,_xlfn.VAR.P(OFFSET(D913,-$C$3+1,0):D913/OFFSET(D912,-$C$3+1,0):D912)*H913^2,"")</f>
        <v>2.0617442638198426E-5</v>
      </c>
      <c r="N913" s="17">
        <f t="shared" ca="1" si="189"/>
        <v>3.8938255736180159E-4</v>
      </c>
      <c r="O913" s="18">
        <f t="shared" ca="1" si="190"/>
        <v>4.590530790372755E-2</v>
      </c>
      <c r="P913" s="18">
        <f t="shared" ca="1" si="192"/>
        <v>6.7616384185975598E-3</v>
      </c>
      <c r="Q913" s="18">
        <f t="shared" ca="1" si="191"/>
        <v>8.8144812725707688E-3</v>
      </c>
      <c r="R913" s="39"/>
      <c r="V913" s="29">
        <v>42125</v>
      </c>
      <c r="W913" s="19">
        <f t="shared" ca="1" si="196"/>
        <v>-4.507813333835653E-3</v>
      </c>
      <c r="X913" s="17">
        <f t="shared" si="197"/>
        <v>6.7616384185975598E-3</v>
      </c>
    </row>
    <row r="914" spans="3:24">
      <c r="C914" s="29">
        <v>42131</v>
      </c>
      <c r="D914" s="19">
        <f ca="1">VLOOKUP(C914,MarketData!$B$7:$C$5000,2)</f>
        <v>1574.64</v>
      </c>
      <c r="E914" s="17">
        <f>VLOOKUP('Beta-GARCH'!C914,MarketData!$E$7:$F$5000,2)</f>
        <v>137.91999799999999</v>
      </c>
      <c r="F914" s="17">
        <f t="shared" ca="1" si="193"/>
        <v>202.32307138818931</v>
      </c>
      <c r="G914" s="17">
        <f t="shared" si="194"/>
        <v>193.78952069100816</v>
      </c>
      <c r="H914" s="18">
        <f t="array" aca="1" ref="H914" ca="1">IF(ROW()-ROW($C$14)&gt;=$C$3,IF($C$8,_xlfn.COVARIANCE.P(OFFSET(E914,-$C$3+1,0):E914/OFFSET(E913,-$C$3+1,0):E913,OFFSET(D914,-$C$3+1,0):D914/OFFSET(D913,-$C$3+1,0):D913)/_xlfn.VAR.P(OFFSET(D914,-$C$3+1,0):D914/OFFSET(D913,-$C$3+1,0):D913),$C$9),"")</f>
        <v>0.46177813901022241</v>
      </c>
      <c r="I914" s="19">
        <f t="array" aca="1" ref="I914" ca="1">IF(ROW()-ROW($C$14)&gt;=$C$3,_xlfn.VAR.P(OFFSET(E914,-$C$3+1,0):E914/OFFSET(E913,-$C$3+1,0):E913),"")</f>
        <v>1.0110935197050516E-4</v>
      </c>
      <c r="J914" s="19">
        <f t="array" aca="1" ref="J914" ca="1">IF(ROW()-ROW($C$14)&gt;=$C$3,_xlfn.VAR.P(OFFSET(D914,-$C$3+1,0):D914/OFFSET(D913,-$C$3+1,0):D913),"")</f>
        <v>9.9395120124090342E-5</v>
      </c>
      <c r="K914" s="19">
        <f t="shared" ca="1" si="195"/>
        <v>0.45394904331885244</v>
      </c>
      <c r="L914" s="46">
        <f t="array" aca="1" ref="L914" ca="1">IF(ROW()-ROW($C$14)&lt;$C$3,"",IF(L913="",_xlfn.VAR.P(OFFSET(E914,-$C$3+1,0):E914/OFFSET(E913,-$C$3+1,0):E913),$C$4*L913+$C$5*(1-$C$4)*(E914/E913-1)^2+(1-$C$4)*(1-$C$5)*$C$6))</f>
        <v>4.0999999999999999E-4</v>
      </c>
      <c r="M914" s="30">
        <f t="array" aca="1" ref="M914" ca="1">IF(ROW()-ROW($C$14)&gt;=$C$3,_xlfn.VAR.P(OFFSET(D914,-$C$3+1,0):D914/OFFSET(D913,-$C$3+1,0):D913)*H914^2,"")</f>
        <v>2.1194920956872311E-5</v>
      </c>
      <c r="N914" s="17">
        <f t="shared" ca="1" si="189"/>
        <v>3.8880507904312766E-4</v>
      </c>
      <c r="O914" s="18">
        <f t="shared" ca="1" si="190"/>
        <v>4.5871255073729397E-2</v>
      </c>
      <c r="P914" s="18">
        <f t="shared" ca="1" si="192"/>
        <v>-1.4575656601674813E-2</v>
      </c>
      <c r="Q914" s="18">
        <f t="shared" ca="1" si="191"/>
        <v>-1.1380857007233514E-2</v>
      </c>
      <c r="R914" s="39"/>
      <c r="V914" s="29">
        <v>42131</v>
      </c>
      <c r="W914" s="19">
        <f t="shared" ca="1" si="196"/>
        <v>-6.9184730166937936E-3</v>
      </c>
      <c r="X914" s="17">
        <f t="shared" si="197"/>
        <v>-1.4575656601674813E-2</v>
      </c>
    </row>
    <row r="915" spans="3:24">
      <c r="C915" s="29">
        <v>42132</v>
      </c>
      <c r="D915" s="19">
        <f ca="1">VLOOKUP(C915,MarketData!$B$7:$C$5000,2)</f>
        <v>1587.76</v>
      </c>
      <c r="E915" s="17">
        <f>VLOOKUP('Beta-GARCH'!C915,MarketData!$E$7:$F$5000,2)</f>
        <v>142.11999499999999</v>
      </c>
      <c r="F915" s="17">
        <f t="shared" ca="1" si="193"/>
        <v>204.00884000616742</v>
      </c>
      <c r="G915" s="17">
        <f t="shared" si="194"/>
        <v>199.69087957540776</v>
      </c>
      <c r="H915" s="18">
        <f t="array" aca="1" ref="H915" ca="1">IF(ROW()-ROW($C$14)&gt;=$C$3,IF($C$8,_xlfn.COVARIANCE.P(OFFSET(E915,-$C$3+1,0):E915/OFFSET(E914,-$C$3+1,0):E914,OFFSET(D915,-$C$3+1,0):D915/OFFSET(D914,-$C$3+1,0):D914)/_xlfn.VAR.P(OFFSET(D915,-$C$3+1,0):D915/OFFSET(D914,-$C$3+1,0):D914),$C$9),"")</f>
        <v>0.46659283057327117</v>
      </c>
      <c r="I915" s="19">
        <f t="array" aca="1" ref="I915" ca="1">IF(ROW()-ROW($C$14)&gt;=$C$3,_xlfn.VAR.P(OFFSET(E915,-$C$3+1,0):E915/OFFSET(E914,-$C$3+1,0):E914),"")</f>
        <v>1.0401695849856147E-4</v>
      </c>
      <c r="J915" s="19">
        <f t="array" aca="1" ref="J915" ca="1">IF(ROW()-ROW($C$14)&gt;=$C$3,_xlfn.VAR.P(OFFSET(D915,-$C$3+1,0):D915/OFFSET(D914,-$C$3+1,0):D914),"")</f>
        <v>9.9284301190016822E-5</v>
      </c>
      <c r="K915" s="19">
        <f t="shared" ca="1" si="195"/>
        <v>0.44536336951613337</v>
      </c>
      <c r="L915" s="46">
        <f t="array" aca="1" ref="L915" ca="1">IF(ROW()-ROW($C$14)&lt;$C$3,"",IF(L914="",_xlfn.VAR.P(OFFSET(E915,-$C$3+1,0):E915/OFFSET(E914,-$C$3+1,0):E914),$C$4*L914+$C$5*(1-$C$4)*(E915/E914-1)^2+(1-$C$4)*(1-$C$5)*$C$6))</f>
        <v>4.0999999999999999E-4</v>
      </c>
      <c r="M915" s="30">
        <f t="array" aca="1" ref="M915" ca="1">IF(ROW()-ROW($C$14)&gt;=$C$3,_xlfn.VAR.P(OFFSET(D915,-$C$3+1,0):D915/OFFSET(D914,-$C$3+1,0):D914)*H915^2,"")</f>
        <v>2.1615072975383473E-5</v>
      </c>
      <c r="N915" s="17">
        <f t="shared" ca="1" si="189"/>
        <v>3.8838492702461649E-4</v>
      </c>
      <c r="O915" s="18">
        <f t="shared" ca="1" si="190"/>
        <v>4.5846463589572187E-2</v>
      </c>
      <c r="P915" s="18">
        <f t="shared" ca="1" si="192"/>
        <v>3.04524148847507E-2</v>
      </c>
      <c r="Q915" s="18">
        <f t="shared" ca="1" si="191"/>
        <v>2.6564733930931887E-2</v>
      </c>
      <c r="R915" s="39"/>
      <c r="V915" s="29">
        <v>42132</v>
      </c>
      <c r="W915" s="19">
        <f t="shared" ca="1" si="196"/>
        <v>8.3320632017476193E-3</v>
      </c>
      <c r="X915" s="17">
        <f t="shared" si="197"/>
        <v>3.04524148847507E-2</v>
      </c>
    </row>
    <row r="916" spans="3:24">
      <c r="C916" s="29">
        <v>42135</v>
      </c>
      <c r="D916" s="19">
        <f ca="1">VLOOKUP(C916,MarketData!$B$7:$C$5000,2)</f>
        <v>1598.33</v>
      </c>
      <c r="E916" s="17">
        <f>VLOOKUP('Beta-GARCH'!C916,MarketData!$E$7:$F$5000,2)</f>
        <v>137.449997</v>
      </c>
      <c r="F916" s="17">
        <f t="shared" ca="1" si="193"/>
        <v>205.36696304671835</v>
      </c>
      <c r="G916" s="17">
        <f t="shared" si="194"/>
        <v>193.12912865334084</v>
      </c>
      <c r="H916" s="18">
        <f t="array" aca="1" ref="H916" ca="1">IF(ROW()-ROW($C$14)&gt;=$C$3,IF($C$8,_xlfn.COVARIANCE.P(OFFSET(E916,-$C$3+1,0):E916/OFFSET(E915,-$C$3+1,0):E915,OFFSET(D916,-$C$3+1,0):D916/OFFSET(D915,-$C$3+1,0):D915)/_xlfn.VAR.P(OFFSET(D916,-$C$3+1,0):D916/OFFSET(D915,-$C$3+1,0):D915),$C$9),"")</f>
        <v>0.45971117998932182</v>
      </c>
      <c r="I916" s="19">
        <f t="array" aca="1" ref="I916" ca="1">IF(ROW()-ROW($C$14)&gt;=$C$3,_xlfn.VAR.P(OFFSET(E916,-$C$3+1,0):E916/OFFSET(E915,-$C$3+1,0):E915),"")</f>
        <v>1.0844382908375097E-4</v>
      </c>
      <c r="J916" s="19">
        <f t="array" aca="1" ref="J916" ca="1">IF(ROW()-ROW($C$14)&gt;=$C$3,_xlfn.VAR.P(OFFSET(D916,-$C$3+1,0):D916/OFFSET(D915,-$C$3+1,0):D915),"")</f>
        <v>9.936109470112212E-5</v>
      </c>
      <c r="K916" s="19">
        <f t="shared" ca="1" si="195"/>
        <v>0.42120797906174101</v>
      </c>
      <c r="L916" s="46">
        <f t="array" aca="1" ref="L916" ca="1">IF(ROW()-ROW($C$14)&lt;$C$3,"",IF(L915="",_xlfn.VAR.P(OFFSET(E916,-$C$3+1,0):E916/OFFSET(E915,-$C$3+1,0):E915),$C$4*L915+$C$5*(1-$C$4)*(E916/E915-1)^2+(1-$C$4)*(1-$C$5)*$C$6))</f>
        <v>4.0999999999999999E-4</v>
      </c>
      <c r="M916" s="30">
        <f t="array" aca="1" ref="M916" ca="1">IF(ROW()-ROW($C$14)&gt;=$C$3,_xlfn.VAR.P(OFFSET(D916,-$C$3+1,0):D916/OFFSET(D915,-$C$3+1,0):D915)*H916^2,"")</f>
        <v>2.0998414252523768E-5</v>
      </c>
      <c r="N916" s="17">
        <f t="shared" ca="1" si="189"/>
        <v>3.8900158574747622E-4</v>
      </c>
      <c r="O916" s="18">
        <f t="shared" ca="1" si="190"/>
        <v>4.5882845547961314E-2</v>
      </c>
      <c r="P916" s="18">
        <f t="shared" ca="1" si="192"/>
        <v>-3.285954238881017E-2</v>
      </c>
      <c r="Q916" s="18">
        <f t="shared" ca="1" si="191"/>
        <v>-3.5919921270056186E-2</v>
      </c>
      <c r="R916" s="39"/>
      <c r="V916" s="29">
        <v>42135</v>
      </c>
      <c r="W916" s="19">
        <f t="shared" ca="1" si="196"/>
        <v>6.6571774071648715E-3</v>
      </c>
      <c r="X916" s="17">
        <f t="shared" si="197"/>
        <v>-3.285954238881017E-2</v>
      </c>
    </row>
    <row r="917" spans="3:24">
      <c r="C917" s="29">
        <v>42136</v>
      </c>
      <c r="D917" s="19">
        <f ca="1">VLOOKUP(C917,MarketData!$B$7:$C$5000,2)</f>
        <v>1602.27</v>
      </c>
      <c r="E917" s="17">
        <f>VLOOKUP('Beta-GARCH'!C917,MarketData!$E$7:$F$5000,2)</f>
        <v>137.66000399999999</v>
      </c>
      <c r="F917" s="17">
        <f t="shared" ca="1" si="193"/>
        <v>205.87320758595874</v>
      </c>
      <c r="G917" s="17">
        <f t="shared" si="194"/>
        <v>193.42420664392895</v>
      </c>
      <c r="H917" s="18">
        <f t="array" aca="1" ref="H917" ca="1">IF(ROW()-ROW($C$14)&gt;=$C$3,IF($C$8,_xlfn.COVARIANCE.P(OFFSET(E917,-$C$3+1,0):E917/OFFSET(E916,-$C$3+1,0):E916,OFFSET(D917,-$C$3+1,0):D917/OFFSET(D916,-$C$3+1,0):D916)/_xlfn.VAR.P(OFFSET(D917,-$C$3+1,0):D917/OFFSET(D916,-$C$3+1,0):D916),$C$9),"")</f>
        <v>0.46289242303773559</v>
      </c>
      <c r="I917" s="19">
        <f t="array" aca="1" ref="I917" ca="1">IF(ROW()-ROW($C$14)&gt;=$C$3,_xlfn.VAR.P(OFFSET(E917,-$C$3+1,0):E917/OFFSET(E916,-$C$3+1,0):E916),"")</f>
        <v>1.0836832730787028E-4</v>
      </c>
      <c r="J917" s="19">
        <f t="array" aca="1" ref="J917" ca="1">IF(ROW()-ROW($C$14)&gt;=$C$3,_xlfn.VAR.P(OFFSET(D917,-$C$3+1,0):D917/OFFSET(D916,-$C$3+1,0):D916),"")</f>
        <v>9.9029435233572466E-5</v>
      </c>
      <c r="K917" s="19">
        <f t="shared" ca="1" si="195"/>
        <v>0.42300159434128065</v>
      </c>
      <c r="L917" s="46">
        <f t="array" aca="1" ref="L917" ca="1">IF(ROW()-ROW($C$14)&lt;$C$3,"",IF(L916="",_xlfn.VAR.P(OFFSET(E917,-$C$3+1,0):E917/OFFSET(E916,-$C$3+1,0):E916),$C$4*L916+$C$5*(1-$C$4)*(E917/E916-1)^2+(1-$C$4)*(1-$C$5)*$C$6))</f>
        <v>4.0999999999999999E-4</v>
      </c>
      <c r="M917" s="30">
        <f t="array" aca="1" ref="M917" ca="1">IF(ROW()-ROW($C$14)&gt;=$C$3,_xlfn.VAR.P(OFFSET(D917,-$C$3+1,0):D917/OFFSET(D916,-$C$3+1,0):D916)*H917^2,"")</f>
        <v>2.1218977204967104E-5</v>
      </c>
      <c r="N917" s="17">
        <f t="shared" ca="1" si="189"/>
        <v>3.8878102279503289E-4</v>
      </c>
      <c r="O917" s="18">
        <f t="shared" ca="1" si="190"/>
        <v>4.5869835972717939E-2</v>
      </c>
      <c r="P917" s="18">
        <f t="shared" ca="1" si="192"/>
        <v>1.5278792621580273E-3</v>
      </c>
      <c r="Q917" s="18">
        <f t="shared" ca="1" si="191"/>
        <v>3.868156853192846E-4</v>
      </c>
      <c r="R917" s="39"/>
      <c r="V917" s="29">
        <v>42136</v>
      </c>
      <c r="W917" s="19">
        <f t="shared" ca="1" si="196"/>
        <v>2.4650729198600896E-3</v>
      </c>
      <c r="X917" s="17">
        <f t="shared" si="197"/>
        <v>1.5278792621580273E-3</v>
      </c>
    </row>
    <row r="918" spans="3:24">
      <c r="C918" s="29">
        <v>42137</v>
      </c>
      <c r="D918" s="19">
        <f ca="1">VLOOKUP(C918,MarketData!$B$7:$C$5000,2)</f>
        <v>1604.21</v>
      </c>
      <c r="E918" s="17">
        <f>VLOOKUP('Beta-GARCH'!C918,MarketData!$E$7:$F$5000,2)</f>
        <v>136.61999499999999</v>
      </c>
      <c r="F918" s="17">
        <f t="shared" ca="1" si="193"/>
        <v>206.12247520172684</v>
      </c>
      <c r="G918" s="17">
        <f t="shared" si="194"/>
        <v>191.96290408775914</v>
      </c>
      <c r="H918" s="18">
        <f t="array" aca="1" ref="H918" ca="1">IF(ROW()-ROW($C$14)&gt;=$C$3,IF($C$8,_xlfn.COVARIANCE.P(OFFSET(E918,-$C$3+1,0):E918/OFFSET(E917,-$C$3+1,0):E917,OFFSET(D918,-$C$3+1,0):D918/OFFSET(D917,-$C$3+1,0):D917)/_xlfn.VAR.P(OFFSET(D918,-$C$3+1,0):D918/OFFSET(D917,-$C$3+1,0):D917),$C$9),"")</f>
        <v>0.46287004519734753</v>
      </c>
      <c r="I918" s="19">
        <f t="array" aca="1" ref="I918" ca="1">IF(ROW()-ROW($C$14)&gt;=$C$3,_xlfn.VAR.P(OFFSET(E918,-$C$3+1,0):E918/OFFSET(E917,-$C$3+1,0):E917),"")</f>
        <v>1.081258748706911E-4</v>
      </c>
      <c r="J918" s="19">
        <f t="array" aca="1" ref="J918" ca="1">IF(ROW()-ROW($C$14)&gt;=$C$3,_xlfn.VAR.P(OFFSET(D918,-$C$3+1,0):D918/OFFSET(D917,-$C$3+1,0):D917),"")</f>
        <v>9.9029417654138829E-5</v>
      </c>
      <c r="K918" s="19">
        <f t="shared" ca="1" si="195"/>
        <v>0.42392952732411282</v>
      </c>
      <c r="L918" s="46">
        <f t="array" aca="1" ref="L918" ca="1">IF(ROW()-ROW($C$14)&lt;$C$3,"",IF(L917="",_xlfn.VAR.P(OFFSET(E918,-$C$3+1,0):E918/OFFSET(E917,-$C$3+1,0):E917),$C$4*L917+$C$5*(1-$C$4)*(E918/E917-1)^2+(1-$C$4)*(1-$C$5)*$C$6))</f>
        <v>4.0999999999999999E-4</v>
      </c>
      <c r="M918" s="30">
        <f t="array" aca="1" ref="M918" ca="1">IF(ROW()-ROW($C$14)&gt;=$C$3,_xlfn.VAR.P(OFFSET(D918,-$C$3+1,0):D918/OFFSET(D917,-$C$3+1,0):D917)*H918^2,"")</f>
        <v>2.1216921888889362E-5</v>
      </c>
      <c r="N918" s="17">
        <f t="shared" ca="1" si="189"/>
        <v>3.8878307811111065E-4</v>
      </c>
      <c r="O918" s="18">
        <f t="shared" ca="1" si="190"/>
        <v>4.5869957219488271E-2</v>
      </c>
      <c r="P918" s="18">
        <f t="shared" ca="1" si="192"/>
        <v>-7.5549104299023062E-3</v>
      </c>
      <c r="Q918" s="18">
        <f t="shared" ca="1" si="191"/>
        <v>-8.1153452428132673E-3</v>
      </c>
      <c r="R918" s="39"/>
      <c r="V918" s="29">
        <v>42137</v>
      </c>
      <c r="W918" s="19">
        <f t="shared" ca="1" si="196"/>
        <v>1.2107822027498383E-3</v>
      </c>
      <c r="X918" s="17">
        <f t="shared" si="197"/>
        <v>-7.5549104299023062E-3</v>
      </c>
    </row>
    <row r="919" spans="3:24">
      <c r="C919" s="29">
        <v>42138</v>
      </c>
      <c r="D919" s="19">
        <f ca="1">VLOOKUP(C919,MarketData!$B$7:$C$5000,2)</f>
        <v>1591.49</v>
      </c>
      <c r="E919" s="17">
        <f>VLOOKUP('Beta-GARCH'!C919,MarketData!$E$7:$F$5000,2)</f>
        <v>137.949997</v>
      </c>
      <c r="F919" s="17">
        <f t="shared" ca="1" si="193"/>
        <v>204.4881019684432</v>
      </c>
      <c r="G919" s="17">
        <f t="shared" si="194"/>
        <v>193.83167187949073</v>
      </c>
      <c r="H919" s="18">
        <f t="array" aca="1" ref="H919" ca="1">IF(ROW()-ROW($C$14)&gt;=$C$3,IF($C$8,_xlfn.COVARIANCE.P(OFFSET(E919,-$C$3+1,0):E919/OFFSET(E918,-$C$3+1,0):E918,OFFSET(D919,-$C$3+1,0):D919/OFFSET(D918,-$C$3+1,0):D918)/_xlfn.VAR.P(OFFSET(D919,-$C$3+1,0):D919/OFFSET(D918,-$C$3+1,0):D918),$C$9),"")</f>
        <v>0.45559634829851653</v>
      </c>
      <c r="I919" s="19">
        <f t="array" aca="1" ref="I919" ca="1">IF(ROW()-ROW($C$14)&gt;=$C$3,_xlfn.VAR.P(OFFSET(E919,-$C$3+1,0):E919/OFFSET(E918,-$C$3+1,0):E918),"")</f>
        <v>1.0794063893576625E-4</v>
      </c>
      <c r="J919" s="19">
        <f t="array" aca="1" ref="J919" ca="1">IF(ROW()-ROW($C$14)&gt;=$C$3,_xlfn.VAR.P(OFFSET(D919,-$C$3+1,0):D919/OFFSET(D918,-$C$3+1,0):D918),"")</f>
        <v>9.838528887248919E-5</v>
      </c>
      <c r="K919" s="19">
        <f t="shared" ca="1" si="195"/>
        <v>0.41526508253554789</v>
      </c>
      <c r="L919" s="46">
        <f t="array" aca="1" ref="L919" ca="1">IF(ROW()-ROW($C$14)&lt;$C$3,"",IF(L918="",_xlfn.VAR.P(OFFSET(E919,-$C$3+1,0):E919/OFFSET(E918,-$C$3+1,0):E918),$C$4*L918+$C$5*(1-$C$4)*(E919/E918-1)^2+(1-$C$4)*(1-$C$5)*$C$6))</f>
        <v>4.0999999999999999E-4</v>
      </c>
      <c r="M919" s="30">
        <f t="array" aca="1" ref="M919" ca="1">IF(ROW()-ROW($C$14)&gt;=$C$3,_xlfn.VAR.P(OFFSET(D919,-$C$3+1,0):D919/OFFSET(D918,-$C$3+1,0):D918)*H919^2,"")</f>
        <v>2.0421640846367112E-5</v>
      </c>
      <c r="N919" s="17">
        <f t="shared" ca="1" si="189"/>
        <v>3.895783591536329E-4</v>
      </c>
      <c r="O919" s="18">
        <f t="shared" ca="1" si="190"/>
        <v>4.5916848240736573E-2</v>
      </c>
      <c r="P919" s="18">
        <f t="shared" ca="1" si="192"/>
        <v>9.7350464695888927E-3</v>
      </c>
      <c r="Q919" s="18">
        <f t="shared" ca="1" si="191"/>
        <v>1.3347532085784517E-2</v>
      </c>
      <c r="R919" s="39"/>
      <c r="V919" s="29">
        <v>42138</v>
      </c>
      <c r="W919" s="19">
        <f t="shared" ca="1" si="196"/>
        <v>-7.9291364596905112E-3</v>
      </c>
      <c r="X919" s="17">
        <f t="shared" si="197"/>
        <v>9.7350464695888927E-3</v>
      </c>
    </row>
    <row r="920" spans="3:24">
      <c r="C920" s="29">
        <v>42139</v>
      </c>
      <c r="D920" s="19">
        <f ca="1">VLOOKUP(C920,MarketData!$B$7:$C$5000,2)</f>
        <v>1607.11</v>
      </c>
      <c r="E920" s="17">
        <f>VLOOKUP('Beta-GARCH'!C920,MarketData!$E$7:$F$5000,2)</f>
        <v>139.36999499999999</v>
      </c>
      <c r="F920" s="17">
        <f t="shared" ca="1" si="193"/>
        <v>206.49509174076161</v>
      </c>
      <c r="G920" s="17">
        <f t="shared" si="194"/>
        <v>195.82689183158345</v>
      </c>
      <c r="H920" s="18">
        <f t="array" aca="1" ref="H920" ca="1">IF(ROW()-ROW($C$14)&gt;=$C$3,IF($C$8,_xlfn.COVARIANCE.P(OFFSET(E920,-$C$3+1,0):E920/OFFSET(E919,-$C$3+1,0):E919,OFFSET(D920,-$C$3+1,0):D920/OFFSET(D919,-$C$3+1,0):D919)/_xlfn.VAR.P(OFFSET(D920,-$C$3+1,0):D920/OFFSET(D919,-$C$3+1,0):D919),$C$9),"")</f>
        <v>0.45751372232430326</v>
      </c>
      <c r="I920" s="19">
        <f t="array" aca="1" ref="I920" ca="1">IF(ROW()-ROW($C$14)&gt;=$C$3,_xlfn.VAR.P(OFFSET(E920,-$C$3+1,0):E920/OFFSET(E919,-$C$3+1,0):E919),"")</f>
        <v>1.0828208914749851E-4</v>
      </c>
      <c r="J920" s="19">
        <f t="array" aca="1" ref="J920" ca="1">IF(ROW()-ROW($C$14)&gt;=$C$3,_xlfn.VAR.P(OFFSET(D920,-$C$3+1,0):D920/OFFSET(D919,-$C$3+1,0):D919),"")</f>
        <v>9.8672414658865221E-5</v>
      </c>
      <c r="K920" s="19">
        <f t="shared" ca="1" si="195"/>
        <v>0.41691090444155388</v>
      </c>
      <c r="L920" s="46">
        <f t="array" aca="1" ref="L920" ca="1">IF(ROW()-ROW($C$14)&lt;$C$3,"",IF(L919="",_xlfn.VAR.P(OFFSET(E920,-$C$3+1,0):E920/OFFSET(E919,-$C$3+1,0):E919),$C$4*L919+$C$5*(1-$C$4)*(E920/E919-1)^2+(1-$C$4)*(1-$C$5)*$C$6))</f>
        <v>4.0999999999999999E-4</v>
      </c>
      <c r="M920" s="30">
        <f t="array" aca="1" ref="M920" ca="1">IF(ROW()-ROW($C$14)&gt;=$C$3,_xlfn.VAR.P(OFFSET(D920,-$C$3+1,0):D920/OFFSET(D919,-$C$3+1,0):D919)*H920^2,"")</f>
        <v>2.0653992032881806E-5</v>
      </c>
      <c r="N920" s="17">
        <f t="shared" ca="1" si="189"/>
        <v>3.8934600796711817E-4</v>
      </c>
      <c r="O920" s="18">
        <f t="shared" ca="1" si="190"/>
        <v>4.5903153402249888E-2</v>
      </c>
      <c r="P920" s="18">
        <f t="shared" ca="1" si="192"/>
        <v>1.0293570357960968E-2</v>
      </c>
      <c r="Q920" s="18">
        <f t="shared" ca="1" si="191"/>
        <v>5.8032095371543116E-3</v>
      </c>
      <c r="R920" s="39"/>
      <c r="V920" s="29">
        <v>42139</v>
      </c>
      <c r="W920" s="19">
        <f t="shared" ca="1" si="196"/>
        <v>9.8147019459751128E-3</v>
      </c>
      <c r="X920" s="17">
        <f t="shared" si="197"/>
        <v>1.0293570357960968E-2</v>
      </c>
    </row>
    <row r="921" spans="3:24">
      <c r="C921" s="29">
        <v>42142</v>
      </c>
      <c r="D921" s="19">
        <f ca="1">VLOOKUP(C921,MarketData!$B$7:$C$5000,2)</f>
        <v>1626.66</v>
      </c>
      <c r="E921" s="17">
        <f>VLOOKUP('Beta-GARCH'!C921,MarketData!$E$7:$F$5000,2)</f>
        <v>139.429993</v>
      </c>
      <c r="F921" s="17">
        <f t="shared" ca="1" si="193"/>
        <v>209.00704116770308</v>
      </c>
      <c r="G921" s="17">
        <f t="shared" si="194"/>
        <v>195.91119420854852</v>
      </c>
      <c r="H921" s="18">
        <f t="array" aca="1" ref="H921" ca="1">IF(ROW()-ROW($C$14)&gt;=$C$3,IF($C$8,_xlfn.COVARIANCE.P(OFFSET(E921,-$C$3+1,0):E921/OFFSET(E920,-$C$3+1,0):E920,OFFSET(D921,-$C$3+1,0):D921/OFFSET(D920,-$C$3+1,0):D920)/_xlfn.VAR.P(OFFSET(D921,-$C$3+1,0):D921/OFFSET(D920,-$C$3+1,0):D920),$C$9),"")</f>
        <v>0.45862550331432694</v>
      </c>
      <c r="I921" s="19">
        <f t="array" aca="1" ref="I921" ca="1">IF(ROW()-ROW($C$14)&gt;=$C$3,_xlfn.VAR.P(OFFSET(E921,-$C$3+1,0):E921/OFFSET(E920,-$C$3+1,0):E920),"")</f>
        <v>1.0794754995773979E-4</v>
      </c>
      <c r="J921" s="19">
        <f t="array" aca="1" ref="J921" ca="1">IF(ROW()-ROW($C$14)&gt;=$C$3,_xlfn.VAR.P(OFFSET(D921,-$C$3+1,0):D921/OFFSET(D920,-$C$3+1,0):D920),"")</f>
        <v>9.6220527273219319E-5</v>
      </c>
      <c r="K921" s="19">
        <f t="shared" ca="1" si="195"/>
        <v>0.40880212443104263</v>
      </c>
      <c r="L921" s="46">
        <f t="array" aca="1" ref="L921" ca="1">IF(ROW()-ROW($C$14)&lt;$C$3,"",IF(L920="",_xlfn.VAR.P(OFFSET(E921,-$C$3+1,0):E921/OFFSET(E920,-$C$3+1,0):E920),$C$4*L920+$C$5*(1-$C$4)*(E921/E920-1)^2+(1-$C$4)*(1-$C$5)*$C$6))</f>
        <v>4.0999999999999999E-4</v>
      </c>
      <c r="M921" s="30">
        <f t="array" aca="1" ref="M921" ca="1">IF(ROW()-ROW($C$14)&gt;=$C$3,_xlfn.VAR.P(OFFSET(D921,-$C$3+1,0):D921/OFFSET(D920,-$C$3+1,0):D920)*H921^2,"")</f>
        <v>2.0238770942627447E-5</v>
      </c>
      <c r="N921" s="17">
        <f t="shared" ca="1" si="189"/>
        <v>3.8976122905737254E-4</v>
      </c>
      <c r="O921" s="18">
        <f t="shared" ca="1" si="190"/>
        <v>4.5927623768016665E-2</v>
      </c>
      <c r="P921" s="18">
        <f t="shared" ca="1" si="192"/>
        <v>4.3049438295539311E-4</v>
      </c>
      <c r="Q921" s="18">
        <f t="shared" ca="1" si="191"/>
        <v>-5.1485441332601916E-3</v>
      </c>
      <c r="R921" s="39"/>
      <c r="V921" s="29">
        <v>42142</v>
      </c>
      <c r="W921" s="19">
        <f t="shared" ca="1" si="196"/>
        <v>1.2164693144837813E-2</v>
      </c>
      <c r="X921" s="17">
        <f t="shared" si="197"/>
        <v>4.3049438295539311E-4</v>
      </c>
    </row>
    <row r="922" spans="3:24">
      <c r="C922" s="29">
        <v>42143</v>
      </c>
      <c r="D922" s="19">
        <f ca="1">VLOOKUP(C922,MarketData!$B$7:$C$5000,2)</f>
        <v>1633.33</v>
      </c>
      <c r="E922" s="17">
        <f>VLOOKUP('Beta-GARCH'!C922,MarketData!$E$7:$F$5000,2)</f>
        <v>139.529999</v>
      </c>
      <c r="F922" s="17">
        <f t="shared" ca="1" si="193"/>
        <v>209.86405920748308</v>
      </c>
      <c r="G922" s="17">
        <f t="shared" si="194"/>
        <v>196.05171128429723</v>
      </c>
      <c r="H922" s="18">
        <f t="array" aca="1" ref="H922" ca="1">IF(ROW()-ROW($C$14)&gt;=$C$3,IF($C$8,_xlfn.COVARIANCE.P(OFFSET(E922,-$C$3+1,0):E922/OFFSET(E921,-$C$3+1,0):E921,OFFSET(D922,-$C$3+1,0):D922/OFFSET(D921,-$C$3+1,0):D921)/_xlfn.VAR.P(OFFSET(D922,-$C$3+1,0):D922/OFFSET(D921,-$C$3+1,0):D921),$C$9),"")</f>
        <v>0.46111384990541826</v>
      </c>
      <c r="I922" s="19">
        <f t="array" aca="1" ref="I922" ca="1">IF(ROW()-ROW($C$14)&gt;=$C$3,_xlfn.VAR.P(OFFSET(E922,-$C$3+1,0):E922/OFFSET(E921,-$C$3+1,0):E921),"")</f>
        <v>1.0761801102463967E-4</v>
      </c>
      <c r="J922" s="19">
        <f t="array" aca="1" ref="J922" ca="1">IF(ROW()-ROW($C$14)&gt;=$C$3,_xlfn.VAR.P(OFFSET(D922,-$C$3+1,0):D922/OFFSET(D921,-$C$3+1,0):D921),"")</f>
        <v>9.6127760466897336E-5</v>
      </c>
      <c r="K922" s="19">
        <f t="shared" ca="1" si="195"/>
        <v>0.4118812575111454</v>
      </c>
      <c r="L922" s="46">
        <f t="array" aca="1" ref="L922" ca="1">IF(ROW()-ROW($C$14)&lt;$C$3,"",IF(L921="",_xlfn.VAR.P(OFFSET(E922,-$C$3+1,0):E922/OFFSET(E921,-$C$3+1,0):E921),$C$4*L921+$C$5*(1-$C$4)*(E922/E921-1)^2+(1-$C$4)*(1-$C$5)*$C$6))</f>
        <v>4.0999999999999999E-4</v>
      </c>
      <c r="M922" s="30">
        <f t="array" aca="1" ref="M922" ca="1">IF(ROW()-ROW($C$14)&gt;=$C$3,_xlfn.VAR.P(OFFSET(D922,-$C$3+1,0):D922/OFFSET(D921,-$C$3+1,0):D921)*H922^2,"")</f>
        <v>2.0439259521969509E-5</v>
      </c>
      <c r="N922" s="17">
        <f t="shared" ca="1" si="189"/>
        <v>3.8956074047803046E-4</v>
      </c>
      <c r="O922" s="18">
        <f t="shared" ca="1" si="190"/>
        <v>4.5915809934601585E-2</v>
      </c>
      <c r="P922" s="18">
        <f t="shared" ca="1" si="192"/>
        <v>7.1724883468937684E-4</v>
      </c>
      <c r="Q922" s="18">
        <f t="shared" ca="1" si="191"/>
        <v>-1.1735146800396067E-3</v>
      </c>
      <c r="R922" s="39"/>
      <c r="V922" s="29">
        <v>42143</v>
      </c>
      <c r="W922" s="19">
        <f t="shared" ca="1" si="196"/>
        <v>4.1004266410926693E-3</v>
      </c>
      <c r="X922" s="17">
        <f t="shared" si="197"/>
        <v>7.1724883468937684E-4</v>
      </c>
    </row>
    <row r="923" spans="3:24">
      <c r="C923" s="29">
        <v>42144</v>
      </c>
      <c r="D923" s="19">
        <f ca="1">VLOOKUP(C923,MarketData!$B$7:$C$5000,2)</f>
        <v>1643.4</v>
      </c>
      <c r="E923" s="17">
        <f>VLOOKUP('Beta-GARCH'!C923,MarketData!$E$7:$F$5000,2)</f>
        <v>139.009995</v>
      </c>
      <c r="F923" s="17">
        <f t="shared" ca="1" si="193"/>
        <v>211.15793801716597</v>
      </c>
      <c r="G923" s="17">
        <f t="shared" si="194"/>
        <v>195.32106070875554</v>
      </c>
      <c r="H923" s="18">
        <f t="array" aca="1" ref="H923" ca="1">IF(ROW()-ROW($C$14)&gt;=$C$3,IF($C$8,_xlfn.COVARIANCE.P(OFFSET(E923,-$C$3+1,0):E923/OFFSET(E922,-$C$3+1,0):E922,OFFSET(D923,-$C$3+1,0):D923/OFFSET(D922,-$C$3+1,0):D922)/_xlfn.VAR.P(OFFSET(D923,-$C$3+1,0):D923/OFFSET(D922,-$C$3+1,0):D922),$C$9),"")</f>
        <v>0.45918684968592755</v>
      </c>
      <c r="I923" s="19">
        <f t="array" aca="1" ref="I923" ca="1">IF(ROW()-ROW($C$14)&gt;=$C$3,_xlfn.VAR.P(OFFSET(E923,-$C$3+1,0):E923/OFFSET(E922,-$C$3+1,0):E922),"")</f>
        <v>1.0758333195374802E-4</v>
      </c>
      <c r="J923" s="19">
        <f t="array" aca="1" ref="J923" ca="1">IF(ROW()-ROW($C$14)&gt;=$C$3,_xlfn.VAR.P(OFFSET(D923,-$C$3+1,0):D923/OFFSET(D922,-$C$3+1,0):D922),"")</f>
        <v>9.6173460330837971E-5</v>
      </c>
      <c r="K923" s="19">
        <f t="shared" ca="1" si="195"/>
        <v>0.41048727038587962</v>
      </c>
      <c r="L923" s="46">
        <f t="array" aca="1" ref="L923" ca="1">IF(ROW()-ROW($C$14)&lt;$C$3,"",IF(L922="",_xlfn.VAR.P(OFFSET(E923,-$C$3+1,0):E923/OFFSET(E922,-$C$3+1,0):E922),$C$4*L922+$C$5*(1-$C$4)*(E923/E922-1)^2+(1-$C$4)*(1-$C$5)*$C$6))</f>
        <v>4.0999999999999999E-4</v>
      </c>
      <c r="M923" s="30">
        <f t="array" aca="1" ref="M923" ca="1">IF(ROW()-ROW($C$14)&gt;=$C$3,_xlfn.VAR.P(OFFSET(D923,-$C$3+1,0):D923/OFFSET(D922,-$C$3+1,0):D922)*H923^2,"")</f>
        <v>2.0278420596073629E-5</v>
      </c>
      <c r="N923" s="17">
        <f t="shared" ca="1" si="189"/>
        <v>3.8972157940392636E-4</v>
      </c>
      <c r="O923" s="18">
        <f t="shared" ca="1" si="190"/>
        <v>4.5925287644584332E-2</v>
      </c>
      <c r="P923" s="18">
        <f t="shared" ca="1" si="192"/>
        <v>-3.7268257989452325E-3</v>
      </c>
      <c r="Q923" s="18">
        <f t="shared" ca="1" si="191"/>
        <v>-6.5578590722809062E-3</v>
      </c>
      <c r="R923" s="39"/>
      <c r="V923" s="29">
        <v>42144</v>
      </c>
      <c r="W923" s="19">
        <f t="shared" ca="1" si="196"/>
        <v>6.1653187047321367E-3</v>
      </c>
      <c r="X923" s="17">
        <f t="shared" si="197"/>
        <v>-3.7268257989452325E-3</v>
      </c>
    </row>
    <row r="924" spans="3:24">
      <c r="C924" s="29">
        <v>42145</v>
      </c>
      <c r="D924" s="19">
        <f ca="1">VLOOKUP(C924,MarketData!$B$7:$C$5000,2)</f>
        <v>1646.8</v>
      </c>
      <c r="E924" s="17">
        <f>VLOOKUP('Beta-GARCH'!C924,MarketData!$E$7:$F$5000,2)</f>
        <v>139.44000199999999</v>
      </c>
      <c r="F924" s="17">
        <f t="shared" ca="1" si="193"/>
        <v>211.59479878706881</v>
      </c>
      <c r="G924" s="17">
        <f t="shared" si="194"/>
        <v>195.92525771884959</v>
      </c>
      <c r="H924" s="18">
        <f t="array" aca="1" ref="H924" ca="1">IF(ROW()-ROW($C$14)&gt;=$C$3,IF($C$8,_xlfn.COVARIANCE.P(OFFSET(E924,-$C$3+1,0):E924/OFFSET(E923,-$C$3+1,0):E923,OFFSET(D924,-$C$3+1,0):D924/OFFSET(D923,-$C$3+1,0):D923)/_xlfn.VAR.P(OFFSET(D924,-$C$3+1,0):D924/OFFSET(D923,-$C$3+1,0):D923),$C$9),"")</f>
        <v>0.46112485511365309</v>
      </c>
      <c r="I924" s="19">
        <f t="array" aca="1" ref="I924" ca="1">IF(ROW()-ROW($C$14)&gt;=$C$3,_xlfn.VAR.P(OFFSET(E924,-$C$3+1,0):E924/OFFSET(E923,-$C$3+1,0):E923),"")</f>
        <v>1.0758284229528774E-4</v>
      </c>
      <c r="J924" s="19">
        <f t="array" aca="1" ref="J924" ca="1">IF(ROW()-ROW($C$14)&gt;=$C$3,_xlfn.VAR.P(OFFSET(D924,-$C$3+1,0):D924/OFFSET(D923,-$C$3+1,0):D923),"")</f>
        <v>9.5924265041581562E-5</v>
      </c>
      <c r="K924" s="19">
        <f t="shared" ca="1" si="195"/>
        <v>0.41115350622336561</v>
      </c>
      <c r="L924" s="46">
        <f t="array" aca="1" ref="L924" ca="1">IF(ROW()-ROW($C$14)&lt;$C$3,"",IF(L923="",_xlfn.VAR.P(OFFSET(E924,-$C$3+1,0):E924/OFFSET(E923,-$C$3+1,0):E923),$C$4*L923+$C$5*(1-$C$4)*(E924/E923-1)^2+(1-$C$4)*(1-$C$5)*$C$6))</f>
        <v>4.0999999999999999E-4</v>
      </c>
      <c r="M924" s="30">
        <f t="array" aca="1" ref="M924" ca="1">IF(ROW()-ROW($C$14)&gt;=$C$3,_xlfn.VAR.P(OFFSET(D924,-$C$3+1,0):D924/OFFSET(D923,-$C$3+1,0):D923)*H924^2,"")</f>
        <v>2.0396964683728857E-5</v>
      </c>
      <c r="N924" s="17">
        <f t="shared" ca="1" si="189"/>
        <v>3.8960303531627115E-4</v>
      </c>
      <c r="O924" s="18">
        <f t="shared" ca="1" si="190"/>
        <v>4.5918302420167874E-2</v>
      </c>
      <c r="P924" s="18">
        <f t="shared" ca="1" si="192"/>
        <v>3.0933531074508469E-3</v>
      </c>
      <c r="Q924" s="18">
        <f t="shared" ca="1" si="191"/>
        <v>2.1393403854194524E-3</v>
      </c>
      <c r="R924" s="39"/>
      <c r="V924" s="29">
        <v>42145</v>
      </c>
      <c r="W924" s="19">
        <f t="shared" ca="1" si="196"/>
        <v>2.0688815869538413E-3</v>
      </c>
      <c r="X924" s="17">
        <f t="shared" si="197"/>
        <v>3.0933531074508469E-3</v>
      </c>
    </row>
    <row r="925" spans="3:24">
      <c r="C925" s="29">
        <v>42146</v>
      </c>
      <c r="D925" s="19">
        <f ca="1">VLOOKUP(C925,MarketData!$B$7:$C$5000,2)</f>
        <v>1647.85</v>
      </c>
      <c r="E925" s="17">
        <f>VLOOKUP('Beta-GARCH'!C925,MarketData!$E$7:$F$5000,2)</f>
        <v>138.220001</v>
      </c>
      <c r="F925" s="17">
        <f t="shared" ca="1" si="193"/>
        <v>211.72971167189178</v>
      </c>
      <c r="G925" s="17">
        <f t="shared" si="194"/>
        <v>194.21105084195747</v>
      </c>
      <c r="H925" s="18">
        <f t="array" aca="1" ref="H925" ca="1">IF(ROW()-ROW($C$14)&gt;=$C$3,IF($C$8,_xlfn.COVARIANCE.P(OFFSET(E925,-$C$3+1,0):E925/OFFSET(E924,-$C$3+1,0):E924,OFFSET(D925,-$C$3+1,0):D925/OFFSET(D924,-$C$3+1,0):D924)/_xlfn.VAR.P(OFFSET(D925,-$C$3+1,0):D925/OFFSET(D924,-$C$3+1,0):D924),$C$9),"")</f>
        <v>0.45367550745208574</v>
      </c>
      <c r="I925" s="19">
        <f t="array" aca="1" ref="I925" ca="1">IF(ROW()-ROW($C$14)&gt;=$C$3,_xlfn.VAR.P(OFFSET(E925,-$C$3+1,0):E925/OFFSET(E924,-$C$3+1,0):E924),"")</f>
        <v>1.0653952888759089E-4</v>
      </c>
      <c r="J925" s="19">
        <f t="array" aca="1" ref="J925" ca="1">IF(ROW()-ROW($C$14)&gt;=$C$3,_xlfn.VAR.P(OFFSET(D925,-$C$3+1,0):D925/OFFSET(D924,-$C$3+1,0):D924),"")</f>
        <v>9.4880105387702511E-5</v>
      </c>
      <c r="K925" s="19">
        <f t="shared" ca="1" si="195"/>
        <v>0.40402637789293733</v>
      </c>
      <c r="L925" s="46">
        <f t="array" aca="1" ref="L925" ca="1">IF(ROW()-ROW($C$14)&lt;$C$3,"",IF(L924="",_xlfn.VAR.P(OFFSET(E925,-$C$3+1,0):E925/OFFSET(E924,-$C$3+1,0):E924),$C$4*L924+$C$5*(1-$C$4)*(E925/E924-1)^2+(1-$C$4)*(1-$C$5)*$C$6))</f>
        <v>4.0999999999999999E-4</v>
      </c>
      <c r="M925" s="30">
        <f t="array" aca="1" ref="M925" ca="1">IF(ROW()-ROW($C$14)&gt;=$C$3,_xlfn.VAR.P(OFFSET(D925,-$C$3+1,0):D925/OFFSET(D924,-$C$3+1,0):D924)*H925^2,"")</f>
        <v>1.9528362391005218E-5</v>
      </c>
      <c r="N925" s="17">
        <f t="shared" ca="1" si="189"/>
        <v>3.9047163760899477E-4</v>
      </c>
      <c r="O925" s="18">
        <f t="shared" ca="1" si="190"/>
        <v>4.5969460308565593E-2</v>
      </c>
      <c r="P925" s="18">
        <f t="shared" ca="1" si="192"/>
        <v>-8.749289891719858E-3</v>
      </c>
      <c r="Q925" s="18">
        <f t="shared" ca="1" si="191"/>
        <v>-9.0385534834278285E-3</v>
      </c>
      <c r="R925" s="39"/>
      <c r="V925" s="29">
        <v>42146</v>
      </c>
      <c r="W925" s="19">
        <f t="shared" ca="1" si="196"/>
        <v>6.3760019431624571E-4</v>
      </c>
      <c r="X925" s="17">
        <f t="shared" si="197"/>
        <v>-8.749289891719858E-3</v>
      </c>
    </row>
    <row r="926" spans="3:24">
      <c r="C926" s="29">
        <v>42149</v>
      </c>
      <c r="D926" s="19">
        <f ca="1">VLOOKUP(C926,MarketData!$B$7:$C$5000,2)</f>
        <v>1659.15</v>
      </c>
      <c r="E926" s="17">
        <f>VLOOKUP('Beta-GARCH'!C926,MarketData!$E$7:$F$5000,2)</f>
        <v>138.220001</v>
      </c>
      <c r="F926" s="17">
        <f t="shared" ca="1" si="193"/>
        <v>213.18163128951014</v>
      </c>
      <c r="G926" s="17">
        <f t="shared" si="194"/>
        <v>194.21105084195747</v>
      </c>
      <c r="H926" s="18">
        <f t="array" aca="1" ref="H926" ca="1">IF(ROW()-ROW($C$14)&gt;=$C$3,IF($C$8,_xlfn.COVARIANCE.P(OFFSET(E926,-$C$3+1,0):E926/OFFSET(E925,-$C$3+1,0):E925,OFFSET(D926,-$C$3+1,0):D926/OFFSET(D925,-$C$3+1,0):D925)/_xlfn.VAR.P(OFFSET(D926,-$C$3+1,0):D926/OFFSET(D925,-$C$3+1,0):D925),$C$9),"")</f>
        <v>0.45409525375257487</v>
      </c>
      <c r="I926" s="19">
        <f t="array" aca="1" ref="I926" ca="1">IF(ROW()-ROW($C$14)&gt;=$C$3,_xlfn.VAR.P(OFFSET(E926,-$C$3+1,0):E926/OFFSET(E925,-$C$3+1,0):E925),"")</f>
        <v>1.0618807881647209E-4</v>
      </c>
      <c r="J926" s="19">
        <f t="array" aca="1" ref="J926" ca="1">IF(ROW()-ROW($C$14)&gt;=$C$3,_xlfn.VAR.P(OFFSET(D926,-$C$3+1,0):D926/OFFSET(D925,-$C$3+1,0):D925),"")</f>
        <v>9.4970272302127685E-5</v>
      </c>
      <c r="K926" s="19">
        <f t="shared" ca="1" si="195"/>
        <v>0.40612421262956394</v>
      </c>
      <c r="L926" s="46">
        <f t="array" aca="1" ref="L926" ca="1">IF(ROW()-ROW($C$14)&lt;$C$3,"",IF(L925="",_xlfn.VAR.P(OFFSET(E926,-$C$3+1,0):E926/OFFSET(E925,-$C$3+1,0):E925),$C$4*L925+$C$5*(1-$C$4)*(E926/E925-1)^2+(1-$C$4)*(1-$C$5)*$C$6))</f>
        <v>4.0999999999999999E-4</v>
      </c>
      <c r="M926" s="30">
        <f t="array" aca="1" ref="M926" ca="1">IF(ROW()-ROW($C$14)&gt;=$C$3,_xlfn.VAR.P(OFFSET(D926,-$C$3+1,0):D926/OFFSET(D925,-$C$3+1,0):D925)*H926^2,"")</f>
        <v>1.9583107525053384E-5</v>
      </c>
      <c r="N926" s="17">
        <f t="shared" ca="1" si="189"/>
        <v>3.9041689247494663E-4</v>
      </c>
      <c r="O926" s="18">
        <f t="shared" ca="1" si="190"/>
        <v>4.5966237676959211E-2</v>
      </c>
      <c r="P926" s="18">
        <f t="shared" ca="1" si="192"/>
        <v>0</v>
      </c>
      <c r="Q926" s="18">
        <f t="shared" ca="1" si="191"/>
        <v>-3.1139219998205293E-3</v>
      </c>
      <c r="R926" s="39"/>
      <c r="V926" s="29">
        <v>42149</v>
      </c>
      <c r="W926" s="19">
        <f t="shared" ca="1" si="196"/>
        <v>6.8574202749038804E-3</v>
      </c>
      <c r="X926" s="17">
        <f t="shared" si="197"/>
        <v>0</v>
      </c>
    </row>
    <row r="927" spans="3:24">
      <c r="C927" s="29">
        <v>42150</v>
      </c>
      <c r="D927" s="19">
        <f ca="1">VLOOKUP(C927,MarketData!$B$7:$C$5000,2)</f>
        <v>1659.57</v>
      </c>
      <c r="E927" s="17">
        <f>VLOOKUP('Beta-GARCH'!C927,MarketData!$E$7:$F$5000,2)</f>
        <v>137.699997</v>
      </c>
      <c r="F927" s="17">
        <f t="shared" ca="1" si="193"/>
        <v>213.23559644343931</v>
      </c>
      <c r="G927" s="17">
        <f t="shared" si="194"/>
        <v>193.48040026641578</v>
      </c>
      <c r="H927" s="18">
        <f t="array" aca="1" ref="H927" ca="1">IF(ROW()-ROW($C$14)&gt;=$C$3,IF($C$8,_xlfn.COVARIANCE.P(OFFSET(E927,-$C$3+1,0):E927/OFFSET(E926,-$C$3+1,0):E926,OFFSET(D927,-$C$3+1,0):D927/OFFSET(D926,-$C$3+1,0):D926)/_xlfn.VAR.P(OFFSET(D927,-$C$3+1,0):D927/OFFSET(D926,-$C$3+1,0):D926),$C$9),"")</f>
        <v>0.45271270383318868</v>
      </c>
      <c r="I927" s="19">
        <f t="array" aca="1" ref="I927" ca="1">IF(ROW()-ROW($C$14)&gt;=$C$3,_xlfn.VAR.P(OFFSET(E927,-$C$3+1,0):E927/OFFSET(E926,-$C$3+1,0):E926),"")</f>
        <v>1.0592754738553023E-4</v>
      </c>
      <c r="J927" s="19">
        <f t="array" aca="1" ref="J927" ca="1">IF(ROW()-ROW($C$14)&gt;=$C$3,_xlfn.VAR.P(OFFSET(D927,-$C$3+1,0):D927/OFFSET(D926,-$C$3+1,0):D926),"")</f>
        <v>9.4855161706858257E-5</v>
      </c>
      <c r="K927" s="19">
        <f t="shared" ca="1" si="195"/>
        <v>0.40539158876732445</v>
      </c>
      <c r="L927" s="46">
        <f t="array" aca="1" ref="L927" ca="1">IF(ROW()-ROW($C$14)&lt;$C$3,"",IF(L926="",_xlfn.VAR.P(OFFSET(E927,-$C$3+1,0):E927/OFFSET(E926,-$C$3+1,0):E926),$C$4*L926+$C$5*(1-$C$4)*(E927/E926-1)^2+(1-$C$4)*(1-$C$5)*$C$6))</f>
        <v>4.0999999999999999E-4</v>
      </c>
      <c r="M927" s="30">
        <f t="array" aca="1" ref="M927" ca="1">IF(ROW()-ROW($C$14)&gt;=$C$3,_xlfn.VAR.P(OFFSET(D927,-$C$3+1,0):D927/OFFSET(D926,-$C$3+1,0):D926)*H927^2,"")</f>
        <v>1.9440450826890417E-5</v>
      </c>
      <c r="N927" s="17">
        <f t="shared" ca="1" si="189"/>
        <v>3.9055954917310956E-4</v>
      </c>
      <c r="O927" s="18">
        <f t="shared" ca="1" si="190"/>
        <v>4.5974634845369303E-2</v>
      </c>
      <c r="P927" s="18">
        <f t="shared" ca="1" si="192"/>
        <v>-3.7621472741850015E-3</v>
      </c>
      <c r="Q927" s="18">
        <f t="shared" ca="1" si="191"/>
        <v>-3.876747723577731E-3</v>
      </c>
      <c r="R927" s="39"/>
      <c r="V927" s="29">
        <v>42150</v>
      </c>
      <c r="W927" s="19">
        <f t="shared" ca="1" si="196"/>
        <v>2.5314166892687062E-4</v>
      </c>
      <c r="X927" s="17">
        <f t="shared" si="197"/>
        <v>-3.7621472741850015E-3</v>
      </c>
    </row>
    <row r="928" spans="3:24">
      <c r="C928" s="29">
        <v>42151</v>
      </c>
      <c r="D928" s="19">
        <f ca="1">VLOOKUP(C928,MarketData!$B$7:$C$5000,2)</f>
        <v>1661.33</v>
      </c>
      <c r="E928" s="17">
        <f>VLOOKUP('Beta-GARCH'!C928,MarketData!$E$7:$F$5000,2)</f>
        <v>138.770004</v>
      </c>
      <c r="F928" s="17">
        <f t="shared" ca="1" si="193"/>
        <v>213.46173613609488</v>
      </c>
      <c r="G928" s="17">
        <f t="shared" si="194"/>
        <v>194.9838526059817</v>
      </c>
      <c r="H928" s="18">
        <f t="array" aca="1" ref="H928" ca="1">IF(ROW()-ROW($C$14)&gt;=$C$3,IF($C$8,_xlfn.COVARIANCE.P(OFFSET(E928,-$C$3+1,0):E928/OFFSET(E927,-$C$3+1,0):E927,OFFSET(D928,-$C$3+1,0):D928/OFFSET(D927,-$C$3+1,0):D927)/_xlfn.VAR.P(OFFSET(D928,-$C$3+1,0):D928/OFFSET(D927,-$C$3+1,0):D927),$C$9),"")</f>
        <v>0.45867076554384323</v>
      </c>
      <c r="I928" s="19">
        <f t="array" aca="1" ref="I928" ca="1">IF(ROW()-ROW($C$14)&gt;=$C$3,_xlfn.VAR.P(OFFSET(E928,-$C$3+1,0):E928/OFFSET(E927,-$C$3+1,0):E927),"")</f>
        <v>1.0611074384694846E-4</v>
      </c>
      <c r="J928" s="19">
        <f t="array" aca="1" ref="J928" ca="1">IF(ROW()-ROW($C$14)&gt;=$C$3,_xlfn.VAR.P(OFFSET(D928,-$C$3+1,0):D928/OFFSET(D927,-$C$3+1,0):D927),"")</f>
        <v>9.3604984654089594E-5</v>
      </c>
      <c r="K928" s="19">
        <f t="shared" ca="1" si="195"/>
        <v>0.40461378757214006</v>
      </c>
      <c r="L928" s="46">
        <f t="array" aca="1" ref="L928" ca="1">IF(ROW()-ROW($C$14)&lt;$C$3,"",IF(L927="",_xlfn.VAR.P(OFFSET(E928,-$C$3+1,0):E928/OFFSET(E927,-$C$3+1,0):E927),$C$4*L927+$C$5*(1-$C$4)*(E928/E927-1)^2+(1-$C$4)*(1-$C$5)*$C$6))</f>
        <v>4.0999999999999999E-4</v>
      </c>
      <c r="M928" s="30">
        <f t="array" aca="1" ref="M928" ca="1">IF(ROW()-ROW($C$14)&gt;=$C$3,_xlfn.VAR.P(OFFSET(D928,-$C$3+1,0):D928/OFFSET(D927,-$C$3+1,0):D927)*H928^2,"")</f>
        <v>1.9692511006904753E-5</v>
      </c>
      <c r="N928" s="17">
        <f t="shared" ca="1" si="189"/>
        <v>3.9030748899309526E-4</v>
      </c>
      <c r="O928" s="18">
        <f t="shared" ca="1" si="190"/>
        <v>4.5959796845509826E-2</v>
      </c>
      <c r="P928" s="18">
        <f t="shared" ca="1" si="192"/>
        <v>7.7705666180951649E-3</v>
      </c>
      <c r="Q928" s="18">
        <f t="shared" ca="1" si="191"/>
        <v>7.2841390812289162E-3</v>
      </c>
      <c r="R928" s="39"/>
      <c r="V928" s="29">
        <v>42151</v>
      </c>
      <c r="W928" s="19">
        <f t="shared" ca="1" si="196"/>
        <v>1.0605156757472756E-3</v>
      </c>
      <c r="X928" s="17">
        <f t="shared" si="197"/>
        <v>7.7705666180951649E-3</v>
      </c>
    </row>
    <row r="929" spans="3:24">
      <c r="C929" s="29">
        <v>42152</v>
      </c>
      <c r="D929" s="19">
        <f ca="1">VLOOKUP(C929,MarketData!$B$7:$C$5000,2)</f>
        <v>1672.76</v>
      </c>
      <c r="E929" s="17">
        <f>VLOOKUP('Beta-GARCH'!C929,MarketData!$E$7:$F$5000,2)</f>
        <v>139.740005</v>
      </c>
      <c r="F929" s="17">
        <f t="shared" ca="1" si="193"/>
        <v>214.93035925373894</v>
      </c>
      <c r="G929" s="17">
        <f t="shared" si="194"/>
        <v>196.3467878697989</v>
      </c>
      <c r="H929" s="18">
        <f t="array" aca="1" ref="H929" ca="1">IF(ROW()-ROW($C$14)&gt;=$C$3,IF($C$8,_xlfn.COVARIANCE.P(OFFSET(E929,-$C$3+1,0):E929/OFFSET(E928,-$C$3+1,0):E928,OFFSET(D929,-$C$3+1,0):D929/OFFSET(D928,-$C$3+1,0):D928)/_xlfn.VAR.P(OFFSET(D929,-$C$3+1,0):D929/OFFSET(D928,-$C$3+1,0):D928),$C$9),"")</f>
        <v>0.45714954249483919</v>
      </c>
      <c r="I929" s="19">
        <f t="array" aca="1" ref="I929" ca="1">IF(ROW()-ROW($C$14)&gt;=$C$3,_xlfn.VAR.P(OFFSET(E929,-$C$3+1,0):E929/OFFSET(E928,-$C$3+1,0):E928),"")</f>
        <v>1.0584372260358173E-4</v>
      </c>
      <c r="J929" s="19">
        <f t="array" aca="1" ref="J929" ca="1">IF(ROW()-ROW($C$14)&gt;=$C$3,_xlfn.VAR.P(OFFSET(D929,-$C$3+1,0):D929/OFFSET(D928,-$C$3+1,0):D928),"")</f>
        <v>9.3378599078457888E-5</v>
      </c>
      <c r="K929" s="19">
        <f t="shared" ca="1" si="195"/>
        <v>0.40331143687572341</v>
      </c>
      <c r="L929" s="46">
        <f t="array" aca="1" ref="L929" ca="1">IF(ROW()-ROW($C$14)&lt;$C$3,"",IF(L928="",_xlfn.VAR.P(OFFSET(E929,-$C$3+1,0):E929/OFFSET(E928,-$C$3+1,0):E928),$C$4*L928+$C$5*(1-$C$4)*(E929/E928-1)^2+(1-$C$4)*(1-$C$5)*$C$6))</f>
        <v>4.0999999999999999E-4</v>
      </c>
      <c r="M929" s="30">
        <f t="array" aca="1" ref="M929" ca="1">IF(ROW()-ROW($C$14)&gt;=$C$3,_xlfn.VAR.P(OFFSET(D929,-$C$3+1,0):D929/OFFSET(D928,-$C$3+1,0):D928)*H929^2,"")</f>
        <v>1.9514792285923611E-5</v>
      </c>
      <c r="N929" s="17">
        <f t="shared" ca="1" si="189"/>
        <v>3.9048520771407639E-4</v>
      </c>
      <c r="O929" s="18">
        <f t="shared" ca="1" si="190"/>
        <v>4.5970259092557954E-2</v>
      </c>
      <c r="P929" s="18">
        <f t="shared" ca="1" si="192"/>
        <v>6.9899904304968619E-3</v>
      </c>
      <c r="Q929" s="18">
        <f t="shared" ca="1" si="191"/>
        <v>3.844787929659507E-3</v>
      </c>
      <c r="R929" s="39"/>
      <c r="V929" s="29">
        <v>42152</v>
      </c>
      <c r="W929" s="19">
        <f t="shared" ca="1" si="196"/>
        <v>6.880029855597769E-3</v>
      </c>
      <c r="X929" s="17">
        <f t="shared" si="197"/>
        <v>6.9899904304968619E-3</v>
      </c>
    </row>
    <row r="930" spans="3:24">
      <c r="C930" s="29">
        <v>42153</v>
      </c>
      <c r="D930" s="19">
        <f ca="1">VLOOKUP(C930,MarketData!$B$7:$C$5000,2)</f>
        <v>1673.65</v>
      </c>
      <c r="E930" s="17">
        <f>VLOOKUP('Beta-GARCH'!C930,MarketData!$E$7:$F$5000,2)</f>
        <v>137.88999899999999</v>
      </c>
      <c r="F930" s="17">
        <f t="shared" ca="1" si="193"/>
        <v>215.04471398468411</v>
      </c>
      <c r="G930" s="17">
        <f t="shared" si="194"/>
        <v>193.74736950252563</v>
      </c>
      <c r="H930" s="18">
        <f t="array" aca="1" ref="H930" ca="1">IF(ROW()-ROW($C$14)&gt;=$C$3,IF($C$8,_xlfn.COVARIANCE.P(OFFSET(E930,-$C$3+1,0):E930/OFFSET(E929,-$C$3+1,0):E929,OFFSET(D930,-$C$3+1,0):D930/OFFSET(D929,-$C$3+1,0):D929)/_xlfn.VAR.P(OFFSET(D930,-$C$3+1,0):D930/OFFSET(D929,-$C$3+1,0):D929),$C$9),"")</f>
        <v>0.4583269015982579</v>
      </c>
      <c r="I930" s="19">
        <f t="array" aca="1" ref="I930" ca="1">IF(ROW()-ROW($C$14)&gt;=$C$3,_xlfn.VAR.P(OFFSET(E930,-$C$3+1,0):E930/OFFSET(E929,-$C$3+1,0):E929),"")</f>
        <v>1.062799780030116E-4</v>
      </c>
      <c r="J930" s="19">
        <f t="array" aca="1" ref="J930" ca="1">IF(ROW()-ROW($C$14)&gt;=$C$3,_xlfn.VAR.P(OFFSET(D930,-$C$3+1,0):D930/OFFSET(D929,-$C$3+1,0):D929),"")</f>
        <v>9.3375334668273081E-5</v>
      </c>
      <c r="K930" s="19">
        <f t="shared" ca="1" si="195"/>
        <v>0.40267629546364125</v>
      </c>
      <c r="L930" s="46">
        <f t="array" aca="1" ref="L930" ca="1">IF(ROW()-ROW($C$14)&lt;$C$3,"",IF(L929="",_xlfn.VAR.P(OFFSET(E930,-$C$3+1,0):E930/OFFSET(E929,-$C$3+1,0):E929),$C$4*L929+$C$5*(1-$C$4)*(E930/E929-1)^2+(1-$C$4)*(1-$C$5)*$C$6))</f>
        <v>4.0999999999999999E-4</v>
      </c>
      <c r="M930" s="30">
        <f t="array" aca="1" ref="M930" ca="1">IF(ROW()-ROW($C$14)&gt;=$C$3,_xlfn.VAR.P(OFFSET(D930,-$C$3+1,0):D930/OFFSET(D929,-$C$3+1,0):D929)*H930^2,"")</f>
        <v>1.961475416414364E-5</v>
      </c>
      <c r="N930" s="17">
        <f t="shared" ca="1" si="189"/>
        <v>3.9038524583585638E-4</v>
      </c>
      <c r="O930" s="18">
        <f t="shared" ca="1" si="190"/>
        <v>4.5964374660217563E-2</v>
      </c>
      <c r="P930" s="18">
        <f t="shared" ca="1" si="192"/>
        <v>-1.3238914654396972E-2</v>
      </c>
      <c r="Q930" s="18">
        <f t="shared" ca="1" si="191"/>
        <v>-1.3482769685855418E-2</v>
      </c>
      <c r="R930" s="39"/>
      <c r="V930" s="29">
        <v>42153</v>
      </c>
      <c r="W930" s="19">
        <f t="shared" ca="1" si="196"/>
        <v>5.3205480762330559E-4</v>
      </c>
      <c r="X930" s="17">
        <f t="shared" si="197"/>
        <v>-1.3238914654396972E-2</v>
      </c>
    </row>
    <row r="931" spans="3:24">
      <c r="C931" s="29">
        <v>42156</v>
      </c>
      <c r="D931" s="19">
        <f ca="1">VLOOKUP(C931,MarketData!$B$7:$C$5000,2)</f>
        <v>1678.56</v>
      </c>
      <c r="E931" s="17">
        <f>VLOOKUP('Beta-GARCH'!C931,MarketData!$E$7:$F$5000,2)</f>
        <v>137.240005</v>
      </c>
      <c r="F931" s="17">
        <f t="shared" ca="1" si="193"/>
        <v>215.6755923318085</v>
      </c>
      <c r="G931" s="17">
        <f t="shared" si="194"/>
        <v>192.83407173904951</v>
      </c>
      <c r="H931" s="18">
        <f t="array" aca="1" ref="H931" ca="1">IF(ROW()-ROW($C$14)&gt;=$C$3,IF($C$8,_xlfn.COVARIANCE.P(OFFSET(E931,-$C$3+1,0):E931/OFFSET(E930,-$C$3+1,0):E930,OFFSET(D931,-$C$3+1,0):D931/OFFSET(D930,-$C$3+1,0):D930)/_xlfn.VAR.P(OFFSET(D931,-$C$3+1,0):D931/OFFSET(D930,-$C$3+1,0):D930),$C$9),"")</f>
        <v>0.45881956188691547</v>
      </c>
      <c r="I931" s="19">
        <f t="array" aca="1" ref="I931" ca="1">IF(ROW()-ROW($C$14)&gt;=$C$3,_xlfn.VAR.P(OFFSET(E931,-$C$3+1,0):E931/OFFSET(E930,-$C$3+1,0):E930),"")</f>
        <v>1.0638348126104225E-4</v>
      </c>
      <c r="J931" s="19">
        <f t="array" aca="1" ref="J931" ca="1">IF(ROW()-ROW($C$14)&gt;=$C$3,_xlfn.VAR.P(OFFSET(D931,-$C$3+1,0):D931/OFFSET(D930,-$C$3+1,0):D930),"")</f>
        <v>9.3305420886294799E-5</v>
      </c>
      <c r="K931" s="19">
        <f t="shared" ca="1" si="195"/>
        <v>0.40241541097603878</v>
      </c>
      <c r="L931" s="46">
        <f t="array" aca="1" ref="L931" ca="1">IF(ROW()-ROW($C$14)&lt;$C$3,"",IF(L930="",_xlfn.VAR.P(OFFSET(E931,-$C$3+1,0):E931/OFFSET(E930,-$C$3+1,0):E930),$C$4*L930+$C$5*(1-$C$4)*(E931/E930-1)^2+(1-$C$4)*(1-$C$5)*$C$6))</f>
        <v>4.0999999999999999E-4</v>
      </c>
      <c r="M931" s="30">
        <f t="array" aca="1" ref="M931" ca="1">IF(ROW()-ROW($C$14)&gt;=$C$3,_xlfn.VAR.P(OFFSET(D931,-$C$3+1,0):D931/OFFSET(D930,-$C$3+1,0):D930)*H931^2,"")</f>
        <v>1.9642227101524929E-5</v>
      </c>
      <c r="N931" s="17">
        <f t="shared" ref="N931:N973" ca="1" si="198">IF(M931="","",L931-M931)</f>
        <v>3.9035777289847507E-4</v>
      </c>
      <c r="O931" s="18">
        <f t="shared" ref="O931:O973" ca="1" si="199">IF(N931="","",_xlfn.NORM.INV(1-$C$10,0,1)*$C$7*SQRT(N931))</f>
        <v>4.5962757285306896E-2</v>
      </c>
      <c r="P931" s="18">
        <f t="shared" ca="1" si="192"/>
        <v>-4.7138589072003301E-3</v>
      </c>
      <c r="Q931" s="18">
        <f t="shared" ref="Q931:Q973" ca="1" si="200">IF(P931="","",P931-H931*$C$7*(D931/D930-1))</f>
        <v>-6.0599014183972694E-3</v>
      </c>
      <c r="R931" s="39"/>
      <c r="V931" s="29">
        <v>42156</v>
      </c>
      <c r="W931" s="19">
        <f t="shared" ca="1" si="196"/>
        <v>2.9337077644668863E-3</v>
      </c>
      <c r="X931" s="17">
        <f t="shared" si="197"/>
        <v>-4.7138589072003301E-3</v>
      </c>
    </row>
    <row r="932" spans="3:24">
      <c r="C932" s="29">
        <v>42157</v>
      </c>
      <c r="D932" s="19">
        <f ca="1">VLOOKUP(C932,MarketData!$B$7:$C$5000,2)</f>
        <v>1674.21</v>
      </c>
      <c r="E932" s="17">
        <f>VLOOKUP('Beta-GARCH'!C932,MarketData!$E$7:$F$5000,2)</f>
        <v>136.570007</v>
      </c>
      <c r="F932" s="17">
        <f t="shared" ca="1" si="193"/>
        <v>215.11666752325633</v>
      </c>
      <c r="G932" s="17">
        <f t="shared" si="194"/>
        <v>191.89266662618161</v>
      </c>
      <c r="H932" s="18">
        <f t="array" aca="1" ref="H932" ca="1">IF(ROW()-ROW($C$14)&gt;=$C$3,IF($C$8,_xlfn.COVARIANCE.P(OFFSET(E932,-$C$3+1,0):E932/OFFSET(E931,-$C$3+1,0):E931,OFFSET(D932,-$C$3+1,0):D932/OFFSET(D931,-$C$3+1,0):D931)/_xlfn.VAR.P(OFFSET(D932,-$C$3+1,0):D932/OFFSET(D931,-$C$3+1,0):D931),$C$9),"")</f>
        <v>0.45606892591762432</v>
      </c>
      <c r="I932" s="19">
        <f t="array" aca="1" ref="I932" ca="1">IF(ROW()-ROW($C$14)&gt;=$C$3,_xlfn.VAR.P(OFFSET(E932,-$C$3+1,0):E932/OFFSET(E931,-$C$3+1,0):E931),"")</f>
        <v>1.0592203140413523E-4</v>
      </c>
      <c r="J932" s="19">
        <f t="array" aca="1" ref="J932" ca="1">IF(ROW()-ROW($C$14)&gt;=$C$3,_xlfn.VAR.P(OFFSET(D932,-$C$3+1,0):D932/OFFSET(D931,-$C$3+1,0):D931),"")</f>
        <v>9.2447677225923565E-5</v>
      </c>
      <c r="K932" s="19">
        <f t="shared" ca="1" si="195"/>
        <v>0.398052343757827</v>
      </c>
      <c r="L932" s="46">
        <f t="array" aca="1" ref="L932" ca="1">IF(ROW()-ROW($C$14)&lt;$C$3,"",IF(L931="",_xlfn.VAR.P(OFFSET(E932,-$C$3+1,0):E932/OFFSET(E931,-$C$3+1,0):E931),$C$4*L931+$C$5*(1-$C$4)*(E932/E931-1)^2+(1-$C$4)*(1-$C$5)*$C$6))</f>
        <v>4.0999999999999999E-4</v>
      </c>
      <c r="M932" s="30">
        <f t="array" aca="1" ref="M932" ca="1">IF(ROW()-ROW($C$14)&gt;=$C$3,_xlfn.VAR.P(OFFSET(D932,-$C$3+1,0):D932/OFFSET(D931,-$C$3+1,0):D931)*H932^2,"")</f>
        <v>1.9229011952226767E-5</v>
      </c>
      <c r="N932" s="17">
        <f t="shared" ca="1" si="198"/>
        <v>3.9077098804777324E-4</v>
      </c>
      <c r="O932" s="18">
        <f t="shared" ca="1" si="199"/>
        <v>4.5987077902747267E-2</v>
      </c>
      <c r="P932" s="18">
        <f t="shared" ca="1" si="192"/>
        <v>-4.8819438617769828E-3</v>
      </c>
      <c r="Q932" s="18">
        <f t="shared" ca="1" si="200"/>
        <v>-3.7000380450402486E-3</v>
      </c>
      <c r="R932" s="39"/>
      <c r="V932" s="29">
        <v>42157</v>
      </c>
      <c r="W932" s="19">
        <f t="shared" ca="1" si="196"/>
        <v>-2.5915070060050782E-3</v>
      </c>
      <c r="X932" s="17">
        <f t="shared" si="197"/>
        <v>-4.8819438617769828E-3</v>
      </c>
    </row>
    <row r="933" spans="3:24">
      <c r="C933" s="29">
        <v>42158</v>
      </c>
      <c r="D933" s="19">
        <f ca="1">VLOOKUP(C933,MarketData!$B$7:$C$5000,2)</f>
        <v>1669.99</v>
      </c>
      <c r="E933" s="17">
        <f>VLOOKUP('Beta-GARCH'!C933,MarketData!$E$7:$F$5000,2)</f>
        <v>137.44000199999999</v>
      </c>
      <c r="F933" s="17">
        <f t="shared" ca="1" si="193"/>
        <v>214.57444621472982</v>
      </c>
      <c r="G933" s="17">
        <f t="shared" si="194"/>
        <v>193.11508481425011</v>
      </c>
      <c r="H933" s="18">
        <f t="array" aca="1" ref="H933" ca="1">IF(ROW()-ROW($C$14)&gt;=$C$3,IF($C$8,_xlfn.COVARIANCE.P(OFFSET(E933,-$C$3+1,0):E933/OFFSET(E932,-$C$3+1,0):E932,OFFSET(D933,-$C$3+1,0):D933/OFFSET(D932,-$C$3+1,0):D932)/_xlfn.VAR.P(OFFSET(D933,-$C$3+1,0):D933/OFFSET(D932,-$C$3+1,0):D932),$C$9),"")</f>
        <v>0.45595410587055452</v>
      </c>
      <c r="I933" s="19">
        <f t="array" aca="1" ref="I933" ca="1">IF(ROW()-ROW($C$14)&gt;=$C$3,_xlfn.VAR.P(OFFSET(E933,-$C$3+1,0):E933/OFFSET(E932,-$C$3+1,0):E932),"")</f>
        <v>1.0603831052062286E-4</v>
      </c>
      <c r="J933" s="19">
        <f t="array" aca="1" ref="J933" ca="1">IF(ROW()-ROW($C$14)&gt;=$C$3,_xlfn.VAR.P(OFFSET(D933,-$C$3+1,0):D933/OFFSET(D932,-$C$3+1,0):D932),"")</f>
        <v>9.2253325750658746E-5</v>
      </c>
      <c r="K933" s="19">
        <f t="shared" ca="1" si="195"/>
        <v>0.3966800531780062</v>
      </c>
      <c r="L933" s="46">
        <f t="array" aca="1" ref="L933" ca="1">IF(ROW()-ROW($C$14)&lt;$C$3,"",IF(L932="",_xlfn.VAR.P(OFFSET(E933,-$C$3+1,0):E933/OFFSET(E932,-$C$3+1,0):E932),$C$4*L932+$C$5*(1-$C$4)*(E933/E932-1)^2+(1-$C$4)*(1-$C$5)*$C$6))</f>
        <v>4.0999999999999999E-4</v>
      </c>
      <c r="M933" s="30">
        <f t="array" aca="1" ref="M933" ca="1">IF(ROW()-ROW($C$14)&gt;=$C$3,_xlfn.VAR.P(OFFSET(D933,-$C$3+1,0):D933/OFFSET(D932,-$C$3+1,0):D932)*H933^2,"")</f>
        <v>1.9178926433500208E-5</v>
      </c>
      <c r="N933" s="17">
        <f t="shared" ca="1" si="198"/>
        <v>3.9082107356649981E-4</v>
      </c>
      <c r="O933" s="18">
        <f t="shared" ca="1" si="199"/>
        <v>4.5990024913813848E-2</v>
      </c>
      <c r="P933" s="18">
        <f t="shared" ca="1" si="192"/>
        <v>6.3703225848117384E-3</v>
      </c>
      <c r="Q933" s="18">
        <f t="shared" ca="1" si="200"/>
        <v>7.5195967659322542E-3</v>
      </c>
      <c r="R933" s="39"/>
      <c r="V933" s="29">
        <v>42158</v>
      </c>
      <c r="W933" s="19">
        <f t="shared" ca="1" si="196"/>
        <v>-2.5205918015064332E-3</v>
      </c>
      <c r="X933" s="17">
        <f t="shared" si="197"/>
        <v>6.3703225848117384E-3</v>
      </c>
    </row>
    <row r="934" spans="3:24">
      <c r="C934" s="29">
        <v>42159</v>
      </c>
      <c r="D934" s="19">
        <f ca="1">VLOOKUP(C934,MarketData!$B$7:$C$5000,2)</f>
        <v>1673.89</v>
      </c>
      <c r="E934" s="17">
        <f>VLOOKUP('Beta-GARCH'!C934,MarketData!$E$7:$F$5000,2)</f>
        <v>136.85000600000001</v>
      </c>
      <c r="F934" s="17">
        <f t="shared" ca="1" si="193"/>
        <v>215.07555121550078</v>
      </c>
      <c r="G934" s="17">
        <f t="shared" si="194"/>
        <v>192.28608942773909</v>
      </c>
      <c r="H934" s="18">
        <f t="array" aca="1" ref="H934" ca="1">IF(ROW()-ROW($C$14)&gt;=$C$3,IF($C$8,_xlfn.COVARIANCE.P(OFFSET(E934,-$C$3+1,0):E934/OFFSET(E933,-$C$3+1,0):E933,OFFSET(D934,-$C$3+1,0):D934/OFFSET(D933,-$C$3+1,0):D933)/_xlfn.VAR.P(OFFSET(D934,-$C$3+1,0):D934/OFFSET(D933,-$C$3+1,0):D933),$C$9),"")</f>
        <v>0.45840322124638883</v>
      </c>
      <c r="I934" s="19">
        <f t="array" aca="1" ref="I934" ca="1">IF(ROW()-ROW($C$14)&gt;=$C$3,_xlfn.VAR.P(OFFSET(E934,-$C$3+1,0):E934/OFFSET(E933,-$C$3+1,0):E933),"")</f>
        <v>1.0614351354341546E-4</v>
      </c>
      <c r="J934" s="19">
        <f t="array" aca="1" ref="J934" ca="1">IF(ROW()-ROW($C$14)&gt;=$C$3,_xlfn.VAR.P(OFFSET(D934,-$C$3+1,0):D934/OFFSET(D933,-$C$3+1,0):D933),"")</f>
        <v>9.1805202857658764E-5</v>
      </c>
      <c r="K934" s="19">
        <f t="shared" ca="1" si="195"/>
        <v>0.39648019282794505</v>
      </c>
      <c r="L934" s="46">
        <f t="array" aca="1" ref="L934" ca="1">IF(ROW()-ROW($C$14)&lt;$C$3,"",IF(L933="",_xlfn.VAR.P(OFFSET(E934,-$C$3+1,0):E934/OFFSET(E933,-$C$3+1,0):E933),$C$4*L933+$C$5*(1-$C$4)*(E934/E933-1)^2+(1-$C$4)*(1-$C$5)*$C$6))</f>
        <v>4.0999999999999999E-4</v>
      </c>
      <c r="M934" s="30">
        <f t="array" aca="1" ref="M934" ca="1">IF(ROW()-ROW($C$14)&gt;=$C$3,_xlfn.VAR.P(OFFSET(D934,-$C$3+1,0):D934/OFFSET(D933,-$C$3+1,0):D933)*H934^2,"")</f>
        <v>1.9291349811023002E-5</v>
      </c>
      <c r="N934" s="17">
        <f t="shared" ca="1" si="198"/>
        <v>3.9070865018897701E-4</v>
      </c>
      <c r="O934" s="18">
        <f t="shared" ca="1" si="199"/>
        <v>4.5983409705267424E-2</v>
      </c>
      <c r="P934" s="18">
        <f t="shared" ca="1" si="192"/>
        <v>-4.292753138929517E-3</v>
      </c>
      <c r="Q934" s="18">
        <f t="shared" ca="1" si="200"/>
        <v>-5.3632820420133429E-3</v>
      </c>
      <c r="R934" s="39"/>
      <c r="V934" s="29">
        <v>42159</v>
      </c>
      <c r="W934" s="19">
        <f t="shared" ca="1" si="196"/>
        <v>2.3353433254091893E-3</v>
      </c>
      <c r="X934" s="17">
        <f t="shared" si="197"/>
        <v>-4.292753138929517E-3</v>
      </c>
    </row>
    <row r="935" spans="3:24">
      <c r="C935" s="29">
        <v>42160</v>
      </c>
      <c r="D935" s="19">
        <f ca="1">VLOOKUP(C935,MarketData!$B$7:$C$5000,2)</f>
        <v>1667.06</v>
      </c>
      <c r="E935" s="17">
        <f>VLOOKUP('Beta-GARCH'!C935,MarketData!$E$7:$F$5000,2)</f>
        <v>135.509995</v>
      </c>
      <c r="F935" s="17">
        <f t="shared" ca="1" si="193"/>
        <v>214.19797502184295</v>
      </c>
      <c r="G935" s="17">
        <f t="shared" si="194"/>
        <v>190.40325812570646</v>
      </c>
      <c r="H935" s="18">
        <f t="array" aca="1" ref="H935" ca="1">IF(ROW()-ROW($C$14)&gt;=$C$3,IF($C$8,_xlfn.COVARIANCE.P(OFFSET(E935,-$C$3+1,0):E935/OFFSET(E934,-$C$3+1,0):E934,OFFSET(D935,-$C$3+1,0):D935/OFFSET(D934,-$C$3+1,0):D934)/_xlfn.VAR.P(OFFSET(D935,-$C$3+1,0):D935/OFFSET(D934,-$C$3+1,0):D934),$C$9),"")</f>
        <v>0.46050419699195377</v>
      </c>
      <c r="I935" s="19">
        <f t="array" aca="1" ref="I935" ca="1">IF(ROW()-ROW($C$14)&gt;=$C$3,_xlfn.VAR.P(OFFSET(E935,-$C$3+1,0):E935/OFFSET(E934,-$C$3+1,0):E934),"")</f>
        <v>1.0655219440046119E-4</v>
      </c>
      <c r="J935" s="19">
        <f t="array" aca="1" ref="J935" ca="1">IF(ROW()-ROW($C$14)&gt;=$C$3,_xlfn.VAR.P(OFFSET(D935,-$C$3+1,0):D935/OFFSET(D934,-$C$3+1,0):D934),"")</f>
        <v>9.1919187253735425E-5</v>
      </c>
      <c r="K935" s="19">
        <f t="shared" ca="1" si="195"/>
        <v>0.39726231592515426</v>
      </c>
      <c r="L935" s="46">
        <f t="array" aca="1" ref="L935" ca="1">IF(ROW()-ROW($C$14)&lt;$C$3,"",IF(L934="",_xlfn.VAR.P(OFFSET(E935,-$C$3+1,0):E935/OFFSET(E934,-$C$3+1,0):E934),$C$4*L934+$C$5*(1-$C$4)*(E935/E934-1)^2+(1-$C$4)*(1-$C$5)*$C$6))</f>
        <v>4.0999999999999999E-4</v>
      </c>
      <c r="M935" s="30">
        <f t="array" aca="1" ref="M935" ca="1">IF(ROW()-ROW($C$14)&gt;=$C$3,_xlfn.VAR.P(OFFSET(D935,-$C$3+1,0):D935/OFFSET(D934,-$C$3+1,0):D934)*H935^2,"")</f>
        <v>1.9492761137589326E-5</v>
      </c>
      <c r="N935" s="17">
        <f t="shared" ca="1" si="198"/>
        <v>3.9050723886241065E-4</v>
      </c>
      <c r="O935" s="18">
        <f t="shared" ca="1" si="199"/>
        <v>4.597155589368155E-2</v>
      </c>
      <c r="P935" s="18">
        <f t="shared" ca="1" si="192"/>
        <v>-9.7918227347392195E-3</v>
      </c>
      <c r="Q935" s="18">
        <f t="shared" ca="1" si="200"/>
        <v>-7.9128201327432202E-3</v>
      </c>
      <c r="R935" s="39"/>
      <c r="V935" s="29">
        <v>42160</v>
      </c>
      <c r="W935" s="19">
        <f t="shared" ca="1" si="196"/>
        <v>-4.080315910842458E-3</v>
      </c>
      <c r="X935" s="17">
        <f t="shared" si="197"/>
        <v>-9.7918227347392195E-3</v>
      </c>
    </row>
    <row r="936" spans="3:24">
      <c r="C936" s="29">
        <v>42163</v>
      </c>
      <c r="D936" s="19">
        <f ca="1">VLOOKUP(C936,MarketData!$B$7:$C$5000,2)</f>
        <v>1661.99</v>
      </c>
      <c r="E936" s="17">
        <f>VLOOKUP('Beta-GARCH'!C936,MarketData!$E$7:$F$5000,2)</f>
        <v>133.14999399999999</v>
      </c>
      <c r="F936" s="17">
        <f t="shared" ca="1" si="193"/>
        <v>213.54653852084073</v>
      </c>
      <c r="G936" s="17">
        <f t="shared" si="194"/>
        <v>187.0872526931926</v>
      </c>
      <c r="H936" s="18">
        <f t="array" aca="1" ref="H936" ca="1">IF(ROW()-ROW($C$14)&gt;=$C$3,IF($C$8,_xlfn.COVARIANCE.P(OFFSET(E936,-$C$3+1,0):E936/OFFSET(E935,-$C$3+1,0):E935,OFFSET(D936,-$C$3+1,0):D936/OFFSET(D935,-$C$3+1,0):D935)/_xlfn.VAR.P(OFFSET(D936,-$C$3+1,0):D936/OFFSET(D935,-$C$3+1,0):D935),$C$9),"")</f>
        <v>0.46375146762779756</v>
      </c>
      <c r="I936" s="19">
        <f t="array" aca="1" ref="I936" ca="1">IF(ROW()-ROW($C$14)&gt;=$C$3,_xlfn.VAR.P(OFFSET(E936,-$C$3+1,0):E936/OFFSET(E935,-$C$3+1,0):E935),"")</f>
        <v>1.0784746144421776E-4</v>
      </c>
      <c r="J936" s="19">
        <f t="array" aca="1" ref="J936" ca="1">IF(ROW()-ROW($C$14)&gt;=$C$3,_xlfn.VAR.P(OFFSET(D936,-$C$3+1,0):D936/OFFSET(D935,-$C$3+1,0):D935),"")</f>
        <v>9.1990176166440097E-5</v>
      </c>
      <c r="K936" s="19">
        <f t="shared" ca="1" si="195"/>
        <v>0.39556405531707106</v>
      </c>
      <c r="L936" s="46">
        <f t="array" aca="1" ref="L936" ca="1">IF(ROW()-ROW($C$14)&lt;$C$3,"",IF(L935="",_xlfn.VAR.P(OFFSET(E936,-$C$3+1,0):E936/OFFSET(E935,-$C$3+1,0):E935),$C$4*L935+$C$5*(1-$C$4)*(E936/E935-1)^2+(1-$C$4)*(1-$C$5)*$C$6))</f>
        <v>4.0999999999999999E-4</v>
      </c>
      <c r="M936" s="30">
        <f t="array" aca="1" ref="M936" ca="1">IF(ROW()-ROW($C$14)&gt;=$C$3,_xlfn.VAR.P(OFFSET(D936,-$C$3+1,0):D936/OFFSET(D935,-$C$3+1,0):D935)*H936^2,"")</f>
        <v>1.9783906215950947E-5</v>
      </c>
      <c r="N936" s="17">
        <f t="shared" ca="1" si="198"/>
        <v>3.9021609378404903E-4</v>
      </c>
      <c r="O936" s="18">
        <f t="shared" ca="1" si="199"/>
        <v>4.5954415509912354E-2</v>
      </c>
      <c r="P936" s="18">
        <f t="shared" ca="1" si="192"/>
        <v>-1.7415696901176947E-2</v>
      </c>
      <c r="Q936" s="18">
        <f t="shared" ca="1" si="200"/>
        <v>-1.600529779084325E-2</v>
      </c>
      <c r="R936" s="39"/>
      <c r="V936" s="29">
        <v>42163</v>
      </c>
      <c r="W936" s="19">
        <f t="shared" ca="1" si="196"/>
        <v>-3.0412822573872011E-3</v>
      </c>
      <c r="X936" s="17">
        <f t="shared" si="197"/>
        <v>-1.7415696901176947E-2</v>
      </c>
    </row>
    <row r="937" spans="3:24">
      <c r="C937" s="29">
        <v>42164</v>
      </c>
      <c r="D937" s="19">
        <f ca="1">VLOOKUP(C937,MarketData!$B$7:$C$5000,2)</f>
        <v>1634.37</v>
      </c>
      <c r="E937" s="17">
        <f>VLOOKUP('Beta-GARCH'!C937,MarketData!$E$7:$F$5000,2)</f>
        <v>132.300003</v>
      </c>
      <c r="F937" s="17">
        <f t="shared" ca="1" si="193"/>
        <v>209.99768720768864</v>
      </c>
      <c r="G937" s="17">
        <f t="shared" si="194"/>
        <v>185.8929418545159</v>
      </c>
      <c r="H937" s="18">
        <f t="array" aca="1" ref="H937" ca="1">IF(ROW()-ROW($C$14)&gt;=$C$3,IF($C$8,_xlfn.COVARIANCE.P(OFFSET(E937,-$C$3+1,0):E937/OFFSET(E936,-$C$3+1,0):E936,OFFSET(D937,-$C$3+1,0):D937/OFFSET(D936,-$C$3+1,0):D936)/_xlfn.VAR.P(OFFSET(D937,-$C$3+1,0):D937/OFFSET(D936,-$C$3+1,0):D936),$C$9),"")</f>
        <v>0.46242676477987726</v>
      </c>
      <c r="I937" s="19">
        <f t="array" aca="1" ref="I937" ca="1">IF(ROW()-ROW($C$14)&gt;=$C$3,_xlfn.VAR.P(OFFSET(E937,-$C$3+1,0):E937/OFFSET(E936,-$C$3+1,0):E936),"")</f>
        <v>1.0731666049592437E-4</v>
      </c>
      <c r="J937" s="19">
        <f t="array" aca="1" ref="J937" ca="1">IF(ROW()-ROW($C$14)&gt;=$C$3,_xlfn.VAR.P(OFFSET(D937,-$C$3+1,0):D937/OFFSET(D936,-$C$3+1,0):D936),"")</f>
        <v>9.3262987447721141E-5</v>
      </c>
      <c r="K937" s="19">
        <f t="shared" ca="1" si="195"/>
        <v>0.40186958259657984</v>
      </c>
      <c r="L937" s="46">
        <f t="array" aca="1" ref="L937" ca="1">IF(ROW()-ROW($C$14)&lt;$C$3,"",IF(L936="",_xlfn.VAR.P(OFFSET(E937,-$C$3+1,0):E937/OFFSET(E936,-$C$3+1,0):E936),$C$4*L936+$C$5*(1-$C$4)*(E937/E936-1)^2+(1-$C$4)*(1-$C$5)*$C$6))</f>
        <v>4.0999999999999999E-4</v>
      </c>
      <c r="M937" s="30">
        <f t="array" aca="1" ref="M937" ca="1">IF(ROW()-ROW($C$14)&gt;=$C$3,_xlfn.VAR.P(OFFSET(D937,-$C$3+1,0):D937/OFFSET(D936,-$C$3+1,0):D936)*H937^2,"")</f>
        <v>1.9943218533686663E-5</v>
      </c>
      <c r="N937" s="17">
        <f t="shared" ca="1" si="198"/>
        <v>3.9005678146631333E-4</v>
      </c>
      <c r="O937" s="18">
        <f t="shared" ca="1" si="199"/>
        <v>4.5945033718700443E-2</v>
      </c>
      <c r="P937" s="18">
        <f t="shared" ca="1" si="192"/>
        <v>-6.3837103890518332E-3</v>
      </c>
      <c r="Q937" s="18">
        <f t="shared" ca="1" si="200"/>
        <v>1.3011897867736717E-3</v>
      </c>
      <c r="R937" s="39"/>
      <c r="V937" s="29">
        <v>42164</v>
      </c>
      <c r="W937" s="19">
        <f t="shared" ca="1" si="196"/>
        <v>-1.6618631881058277E-2</v>
      </c>
      <c r="X937" s="17">
        <f t="shared" si="197"/>
        <v>-6.3837103890518332E-3</v>
      </c>
    </row>
    <row r="938" spans="3:24">
      <c r="C938" s="29">
        <v>42165</v>
      </c>
      <c r="D938" s="19">
        <f ca="1">VLOOKUP(C938,MarketData!$B$7:$C$5000,2)</f>
        <v>1628.23</v>
      </c>
      <c r="E938" s="17">
        <f>VLOOKUP('Beta-GARCH'!C938,MarketData!$E$7:$F$5000,2)</f>
        <v>134.240005</v>
      </c>
      <c r="F938" s="17">
        <f t="shared" ca="1" si="193"/>
        <v>209.20876805262878</v>
      </c>
      <c r="G938" s="17">
        <f t="shared" si="194"/>
        <v>188.61881238215031</v>
      </c>
      <c r="H938" s="18">
        <f t="array" aca="1" ref="H938" ca="1">IF(ROW()-ROW($C$14)&gt;=$C$3,IF($C$8,_xlfn.COVARIANCE.P(OFFSET(E938,-$C$3+1,0):E938/OFFSET(E937,-$C$3+1,0):E937,OFFSET(D938,-$C$3+1,0):D938/OFFSET(D937,-$C$3+1,0):D937)/_xlfn.VAR.P(OFFSET(D938,-$C$3+1,0):D938/OFFSET(D937,-$C$3+1,0):D937),$C$9),"")</f>
        <v>0.45935191186377605</v>
      </c>
      <c r="I938" s="19">
        <f t="array" aca="1" ref="I938" ca="1">IF(ROW()-ROW($C$14)&gt;=$C$3,_xlfn.VAR.P(OFFSET(E938,-$C$3+1,0):E938/OFFSET(E937,-$C$3+1,0):E937),"")</f>
        <v>1.0733131443409566E-4</v>
      </c>
      <c r="J938" s="19">
        <f t="array" aca="1" ref="J938" ca="1">IF(ROW()-ROW($C$14)&gt;=$C$3,_xlfn.VAR.P(OFFSET(D938,-$C$3+1,0):D938/OFFSET(D937,-$C$3+1,0):D937),"")</f>
        <v>9.3361254329345686E-5</v>
      </c>
      <c r="K938" s="19">
        <f t="shared" ca="1" si="195"/>
        <v>0.39956345355779782</v>
      </c>
      <c r="L938" s="46">
        <f t="array" aca="1" ref="L938" ca="1">IF(ROW()-ROW($C$14)&lt;$C$3,"",IF(L937="",_xlfn.VAR.P(OFFSET(E938,-$C$3+1,0):E938/OFFSET(E937,-$C$3+1,0):E937),$C$4*L937+$C$5*(1-$C$4)*(E938/E937-1)^2+(1-$C$4)*(1-$C$5)*$C$6))</f>
        <v>4.0999999999999999E-4</v>
      </c>
      <c r="M938" s="30">
        <f t="array" aca="1" ref="M938" ca="1">IF(ROW()-ROW($C$14)&gt;=$C$3,_xlfn.VAR.P(OFFSET(D938,-$C$3+1,0):D938/OFFSET(D937,-$C$3+1,0):D937)*H938^2,"")</f>
        <v>1.9699614813909831E-5</v>
      </c>
      <c r="N938" s="17">
        <f t="shared" ca="1" si="198"/>
        <v>3.9030038518609016E-4</v>
      </c>
      <c r="O938" s="18">
        <f t="shared" ca="1" si="199"/>
        <v>4.5959378597049863E-2</v>
      </c>
      <c r="P938" s="18">
        <f t="shared" ca="1" si="192"/>
        <v>1.4663658019720582E-2</v>
      </c>
      <c r="Q938" s="18">
        <f t="shared" ca="1" si="200"/>
        <v>1.63893509404445E-2</v>
      </c>
      <c r="R938" s="39"/>
      <c r="V938" s="29">
        <v>42165</v>
      </c>
      <c r="W938" s="19">
        <f t="shared" ca="1" si="196"/>
        <v>-3.7567992559823793E-3</v>
      </c>
      <c r="X938" s="17">
        <f t="shared" si="197"/>
        <v>1.4663658019720582E-2</v>
      </c>
    </row>
    <row r="939" spans="3:24">
      <c r="C939" s="29">
        <v>42166</v>
      </c>
      <c r="D939" s="19">
        <f ca="1">VLOOKUP(C939,MarketData!$B$7:$C$5000,2)</f>
        <v>1648.88</v>
      </c>
      <c r="E939" s="17">
        <f>VLOOKUP('Beta-GARCH'!C939,MarketData!$E$7:$F$5000,2)</f>
        <v>135.179993</v>
      </c>
      <c r="F939" s="17">
        <f t="shared" ca="1" si="193"/>
        <v>211.86205478747999</v>
      </c>
      <c r="G939" s="17">
        <f t="shared" si="194"/>
        <v>189.93957678627464</v>
      </c>
      <c r="H939" s="18">
        <f t="array" aca="1" ref="H939" ca="1">IF(ROW()-ROW($C$14)&gt;=$C$3,IF($C$8,_xlfn.COVARIANCE.P(OFFSET(E939,-$C$3+1,0):E939/OFFSET(E938,-$C$3+1,0):E938,OFFSET(D939,-$C$3+1,0):D939/OFFSET(D938,-$C$3+1,0):D938)/_xlfn.VAR.P(OFFSET(D939,-$C$3+1,0):D939/OFFSET(D938,-$C$3+1,0):D938),$C$9),"")</f>
        <v>0.45986086368269352</v>
      </c>
      <c r="I939" s="19">
        <f t="array" aca="1" ref="I939" ca="1">IF(ROW()-ROW($C$14)&gt;=$C$3,_xlfn.VAR.P(OFFSET(E939,-$C$3+1,0):E939/OFFSET(E938,-$C$3+1,0):E938),"")</f>
        <v>1.0730949913614837E-4</v>
      </c>
      <c r="J939" s="19">
        <f t="array" aca="1" ref="J939" ca="1">IF(ROW()-ROW($C$14)&gt;=$C$3,_xlfn.VAR.P(OFFSET(D939,-$C$3+1,0):D939/OFFSET(D938,-$C$3+1,0):D938),"")</f>
        <v>9.3032267982793291E-5</v>
      </c>
      <c r="K939" s="19">
        <f t="shared" ca="1" si="195"/>
        <v>0.3986776515529889</v>
      </c>
      <c r="L939" s="46">
        <f t="array" aca="1" ref="L939" ca="1">IF(ROW()-ROW($C$14)&lt;$C$3,"",IF(L938="",_xlfn.VAR.P(OFFSET(E939,-$C$3+1,0):E939/OFFSET(E938,-$C$3+1,0):E938),$C$4*L938+$C$5*(1-$C$4)*(E939/E938-1)^2+(1-$C$4)*(1-$C$5)*$C$6))</f>
        <v>4.0999999999999999E-4</v>
      </c>
      <c r="M939" s="30">
        <f t="array" aca="1" ref="M939" ca="1">IF(ROW()-ROW($C$14)&gt;=$C$3,_xlfn.VAR.P(OFFSET(D939,-$C$3+1,0):D939/OFFSET(D938,-$C$3+1,0):D938)*H939^2,"")</f>
        <v>1.9673721072377639E-5</v>
      </c>
      <c r="N939" s="17">
        <f t="shared" ca="1" si="198"/>
        <v>3.9032627892762235E-4</v>
      </c>
      <c r="O939" s="18">
        <f t="shared" ca="1" si="199"/>
        <v>4.5960903115828372E-2</v>
      </c>
      <c r="P939" s="18">
        <f t="shared" ca="1" si="192"/>
        <v>7.0022941372804848E-3</v>
      </c>
      <c r="Q939" s="18">
        <f t="shared" ca="1" si="200"/>
        <v>1.1701163521717446E-3</v>
      </c>
      <c r="R939" s="39"/>
      <c r="V939" s="29">
        <v>42166</v>
      </c>
      <c r="W939" s="19">
        <f t="shared" ca="1" si="196"/>
        <v>1.2682483432930214E-2</v>
      </c>
      <c r="X939" s="17">
        <f t="shared" si="197"/>
        <v>7.0022941372804848E-3</v>
      </c>
    </row>
    <row r="940" spans="3:24">
      <c r="C940" s="29">
        <v>42167</v>
      </c>
      <c r="D940" s="19">
        <f ca="1">VLOOKUP(C940,MarketData!$B$7:$C$5000,2)</f>
        <v>1651.48</v>
      </c>
      <c r="E940" s="17">
        <f>VLOOKUP('Beta-GARCH'!C940,MarketData!$E$7:$F$5000,2)</f>
        <v>135.490005</v>
      </c>
      <c r="F940" s="17">
        <f t="shared" ca="1" si="193"/>
        <v>212.19612478799391</v>
      </c>
      <c r="G940" s="17">
        <f t="shared" si="194"/>
        <v>190.37517044752499</v>
      </c>
      <c r="H940" s="18">
        <f t="array" aca="1" ref="H940" ca="1">IF(ROW()-ROW($C$14)&gt;=$C$3,IF($C$8,_xlfn.COVARIANCE.P(OFFSET(E940,-$C$3+1,0):E940/OFFSET(E939,-$C$3+1,0):E939,OFFSET(D940,-$C$3+1,0):D940/OFFSET(D939,-$C$3+1,0):D939)/_xlfn.VAR.P(OFFSET(D940,-$C$3+1,0):D940/OFFSET(D939,-$C$3+1,0):D939),$C$9),"")</f>
        <v>0.45865450542467084</v>
      </c>
      <c r="I940" s="19">
        <f t="array" aca="1" ref="I940" ca="1">IF(ROW()-ROW($C$14)&gt;=$C$3,_xlfn.VAR.P(OFFSET(E940,-$C$3+1,0):E940/OFFSET(E939,-$C$3+1,0):E939),"")</f>
        <v>1.0707832512195383E-4</v>
      </c>
      <c r="J940" s="19">
        <f t="array" aca="1" ref="J940" ca="1">IF(ROW()-ROW($C$14)&gt;=$C$3,_xlfn.VAR.P(OFFSET(D940,-$C$3+1,0):D940/OFFSET(D939,-$C$3+1,0):D939),"")</f>
        <v>9.291607366286261E-5</v>
      </c>
      <c r="K940" s="19">
        <f t="shared" ca="1" si="195"/>
        <v>0.39799255137121181</v>
      </c>
      <c r="L940" s="46">
        <f t="array" aca="1" ref="L940" ca="1">IF(ROW()-ROW($C$14)&lt;$C$3,"",IF(L939="",_xlfn.VAR.P(OFFSET(E940,-$C$3+1,0):E940/OFFSET(E939,-$C$3+1,0):E939),$C$4*L939+$C$5*(1-$C$4)*(E940/E939-1)^2+(1-$C$4)*(1-$C$5)*$C$6))</f>
        <v>4.0999999999999999E-4</v>
      </c>
      <c r="M940" s="30">
        <f t="array" aca="1" ref="M940" ca="1">IF(ROW()-ROW($C$14)&gt;=$C$3,_xlfn.VAR.P(OFFSET(D940,-$C$3+1,0):D940/OFFSET(D939,-$C$3+1,0):D939)*H940^2,"")</f>
        <v>1.9546192770972544E-5</v>
      </c>
      <c r="N940" s="17">
        <f t="shared" ca="1" si="198"/>
        <v>3.9045380722902746E-4</v>
      </c>
      <c r="O940" s="18">
        <f t="shared" ca="1" si="199"/>
        <v>4.5968410728746523E-2</v>
      </c>
      <c r="P940" s="18">
        <f t="shared" ca="1" si="192"/>
        <v>2.2933275340530912E-3</v>
      </c>
      <c r="Q940" s="18">
        <f t="shared" ca="1" si="200"/>
        <v>1.5701083100318975E-3</v>
      </c>
      <c r="R940" s="39"/>
      <c r="V940" s="29">
        <v>42167</v>
      </c>
      <c r="W940" s="19">
        <f t="shared" ca="1" si="196"/>
        <v>1.576827907427969E-3</v>
      </c>
      <c r="X940" s="17">
        <f t="shared" si="197"/>
        <v>2.2933275340530912E-3</v>
      </c>
    </row>
    <row r="941" spans="3:24">
      <c r="C941" s="29">
        <v>42170</v>
      </c>
      <c r="D941" s="19">
        <f ca="1">VLOOKUP(C941,MarketData!$B$7:$C$5000,2)</f>
        <v>1651.92</v>
      </c>
      <c r="E941" s="17">
        <f>VLOOKUP('Beta-GARCH'!C941,MarketData!$E$7:$F$5000,2)</f>
        <v>135.509995</v>
      </c>
      <c r="F941" s="17">
        <f t="shared" ca="1" si="193"/>
        <v>212.2526597111578</v>
      </c>
      <c r="G941" s="17">
        <f t="shared" si="194"/>
        <v>190.40325812570646</v>
      </c>
      <c r="H941" s="18">
        <f t="array" aca="1" ref="H941" ca="1">IF(ROW()-ROW($C$14)&gt;=$C$3,IF($C$8,_xlfn.COVARIANCE.P(OFFSET(E941,-$C$3+1,0):E941/OFFSET(E940,-$C$3+1,0):E940,OFFSET(D941,-$C$3+1,0):D941/OFFSET(D940,-$C$3+1,0):D940)/_xlfn.VAR.P(OFFSET(D941,-$C$3+1,0):D941/OFFSET(D940,-$C$3+1,0):D940),$C$9),"")</f>
        <v>0.45946581857764146</v>
      </c>
      <c r="I941" s="19">
        <f t="array" aca="1" ref="I941" ca="1">IF(ROW()-ROW($C$14)&gt;=$C$3,_xlfn.VAR.P(OFFSET(E941,-$C$3+1,0):E941/OFFSET(E940,-$C$3+1,0):E940),"")</f>
        <v>1.0699768003106841E-4</v>
      </c>
      <c r="J941" s="19">
        <f t="array" aca="1" ref="J941" ca="1">IF(ROW()-ROW($C$14)&gt;=$C$3,_xlfn.VAR.P(OFFSET(D941,-$C$3+1,0):D941/OFFSET(D940,-$C$3+1,0):D940),"")</f>
        <v>9.2880252720466927E-5</v>
      </c>
      <c r="K941" s="19">
        <f t="shared" ca="1" si="195"/>
        <v>0.39884323971805852</v>
      </c>
      <c r="L941" s="46">
        <f t="array" aca="1" ref="L941" ca="1">IF(ROW()-ROW($C$14)&lt;$C$3,"",IF(L940="",_xlfn.VAR.P(OFFSET(E941,-$C$3+1,0):E941/OFFSET(E940,-$C$3+1,0):E940),$C$4*L940+$C$5*(1-$C$4)*(E941/E940-1)^2+(1-$C$4)*(1-$C$5)*$C$6))</f>
        <v>4.0999999999999999E-4</v>
      </c>
      <c r="M941" s="30">
        <f t="array" aca="1" ref="M941" ca="1">IF(ROW()-ROW($C$14)&gt;=$C$3,_xlfn.VAR.P(OFFSET(D941,-$C$3+1,0):D941/OFFSET(D940,-$C$3+1,0):D940)*H941^2,"")</f>
        <v>1.9607842265944934E-5</v>
      </c>
      <c r="N941" s="17">
        <f t="shared" ca="1" si="198"/>
        <v>3.9039215773405508E-4</v>
      </c>
      <c r="O941" s="18">
        <f t="shared" ca="1" si="199"/>
        <v>4.5964781565544503E-2</v>
      </c>
      <c r="P941" s="18">
        <f t="shared" ca="1" si="192"/>
        <v>1.4753855828697482E-4</v>
      </c>
      <c r="Q941" s="18">
        <f t="shared" ca="1" si="200"/>
        <v>2.5124142021459763E-5</v>
      </c>
      <c r="R941" s="39"/>
      <c r="V941" s="29">
        <v>42170</v>
      </c>
      <c r="W941" s="19">
        <f t="shared" ca="1" si="196"/>
        <v>2.6642768910312142E-4</v>
      </c>
      <c r="X941" s="17">
        <f t="shared" si="197"/>
        <v>1.4753855828697482E-4</v>
      </c>
    </row>
    <row r="942" spans="3:24">
      <c r="C942" s="29">
        <v>42171</v>
      </c>
      <c r="D942" s="19">
        <f ca="1">VLOOKUP(C942,MarketData!$B$7:$C$5000,2)</f>
        <v>1639.86</v>
      </c>
      <c r="E942" s="17">
        <f>VLOOKUP('Beta-GARCH'!C942,MarketData!$E$7:$F$5000,2)</f>
        <v>136.05999800000001</v>
      </c>
      <c r="F942" s="17">
        <f t="shared" ca="1" si="193"/>
        <v>210.70308886261998</v>
      </c>
      <c r="G942" s="17">
        <f t="shared" si="194"/>
        <v>191.17605988973068</v>
      </c>
      <c r="H942" s="18">
        <f t="array" aca="1" ref="H942" ca="1">IF(ROW()-ROW($C$14)&gt;=$C$3,IF($C$8,_xlfn.COVARIANCE.P(OFFSET(E942,-$C$3+1,0):E942/OFFSET(E941,-$C$3+1,0):E941,OFFSET(D942,-$C$3+1,0):D942/OFFSET(D941,-$C$3+1,0):D941)/_xlfn.VAR.P(OFFSET(D942,-$C$3+1,0):D942/OFFSET(D941,-$C$3+1,0):D941),$C$9),"")</f>
        <v>0.45696239829158253</v>
      </c>
      <c r="I942" s="19">
        <f t="array" aca="1" ref="I942" ca="1">IF(ROW()-ROW($C$14)&gt;=$C$3,_xlfn.VAR.P(OFFSET(E942,-$C$3+1,0):E942/OFFSET(E941,-$C$3+1,0):E941),"")</f>
        <v>1.0704146538861861E-4</v>
      </c>
      <c r="J942" s="19">
        <f t="array" aca="1" ref="J942" ca="1">IF(ROW()-ROW($C$14)&gt;=$C$3,_xlfn.VAR.P(OFFSET(D942,-$C$3+1,0):D942/OFFSET(D941,-$C$3+1,0):D941),"")</f>
        <v>9.314787147245054E-5</v>
      </c>
      <c r="K942" s="19">
        <f t="shared" ca="1" si="195"/>
        <v>0.3976503366174291</v>
      </c>
      <c r="L942" s="46">
        <f t="array" aca="1" ref="L942" ca="1">IF(ROW()-ROW($C$14)&lt;$C$3,"",IF(L941="",_xlfn.VAR.P(OFFSET(E942,-$C$3+1,0):E942/OFFSET(E941,-$C$3+1,0):E941),$C$4*L941+$C$5*(1-$C$4)*(E942/E941-1)^2+(1-$C$4)*(1-$C$5)*$C$6))</f>
        <v>4.0999999999999999E-4</v>
      </c>
      <c r="M942" s="30">
        <f t="array" aca="1" ref="M942" ca="1">IF(ROW()-ROW($C$14)&gt;=$C$3,_xlfn.VAR.P(OFFSET(D942,-$C$3+1,0):D942/OFFSET(D941,-$C$3+1,0):D941)*H942^2,"")</f>
        <v>1.9450638638390552E-5</v>
      </c>
      <c r="N942" s="17">
        <f t="shared" ca="1" si="198"/>
        <v>3.9054936136160944E-4</v>
      </c>
      <c r="O942" s="18">
        <f t="shared" ca="1" si="199"/>
        <v>4.5974035213419362E-2</v>
      </c>
      <c r="P942" s="18">
        <f t="shared" ca="1" si="192"/>
        <v>4.0587633406672374E-3</v>
      </c>
      <c r="Q942" s="18">
        <f t="shared" ca="1" si="200"/>
        <v>7.3948610472126669E-3</v>
      </c>
      <c r="R942" s="39"/>
      <c r="V942" s="29">
        <v>42171</v>
      </c>
      <c r="W942" s="19">
        <f t="shared" ca="1" si="196"/>
        <v>-7.3005956704925712E-3</v>
      </c>
      <c r="X942" s="17">
        <f t="shared" si="197"/>
        <v>4.0587633406672374E-3</v>
      </c>
    </row>
    <row r="943" spans="3:24">
      <c r="C943" s="29">
        <v>42172</v>
      </c>
      <c r="D943" s="19">
        <f ca="1">VLOOKUP(C943,MarketData!$B$7:$C$5000,2)</f>
        <v>1633.7</v>
      </c>
      <c r="E943" s="17">
        <f>VLOOKUP('Beta-GARCH'!C943,MarketData!$E$7:$F$5000,2)</f>
        <v>134.86999499999999</v>
      </c>
      <c r="F943" s="17">
        <f t="shared" ca="1" si="193"/>
        <v>209.91159993832539</v>
      </c>
      <c r="G943" s="17">
        <f t="shared" si="194"/>
        <v>189.50400279623457</v>
      </c>
      <c r="H943" s="18">
        <f t="array" aca="1" ref="H943" ca="1">IF(ROW()-ROW($C$14)&gt;=$C$3,IF($C$8,_xlfn.COVARIANCE.P(OFFSET(E943,-$C$3+1,0):E943/OFFSET(E942,-$C$3+1,0):E942,OFFSET(D943,-$C$3+1,0):D943/OFFSET(D942,-$C$3+1,0):D942)/_xlfn.VAR.P(OFFSET(D943,-$C$3+1,0):D943/OFFSET(D942,-$C$3+1,0):D942),$C$9),"")</f>
        <v>0.458419573301385</v>
      </c>
      <c r="I943" s="19">
        <f t="array" aca="1" ref="I943" ca="1">IF(ROW()-ROW($C$14)&gt;=$C$3,_xlfn.VAR.P(OFFSET(E943,-$C$3+1,0):E943/OFFSET(E942,-$C$3+1,0):E942),"")</f>
        <v>1.0732685449871973E-4</v>
      </c>
      <c r="J943" s="19">
        <f t="array" aca="1" ref="J943" ca="1">IF(ROW()-ROW($C$14)&gt;=$C$3,_xlfn.VAR.P(OFFSET(D943,-$C$3+1,0):D943/OFFSET(D942,-$C$3+1,0):D942),"")</f>
        <v>9.3243770399181137E-5</v>
      </c>
      <c r="K943" s="19">
        <f t="shared" ca="1" si="195"/>
        <v>0.39826723366717903</v>
      </c>
      <c r="L943" s="46">
        <f t="array" aca="1" ref="L943" ca="1">IF(ROW()-ROW($C$14)&lt;$C$3,"",IF(L942="",_xlfn.VAR.P(OFFSET(E943,-$C$3+1,0):E943/OFFSET(E942,-$C$3+1,0):E942),$C$4*L942+$C$5*(1-$C$4)*(E943/E942-1)^2+(1-$C$4)*(1-$C$5)*$C$6))</f>
        <v>4.0999999999999999E-4</v>
      </c>
      <c r="M943" s="30">
        <f t="array" aca="1" ref="M943" ca="1">IF(ROW()-ROW($C$14)&gt;=$C$3,_xlfn.VAR.P(OFFSET(D943,-$C$3+1,0):D943/OFFSET(D942,-$C$3+1,0):D942)*H943^2,"")</f>
        <v>1.9595038967278089E-5</v>
      </c>
      <c r="N943" s="17">
        <f t="shared" ca="1" si="198"/>
        <v>3.9040496103272189E-4</v>
      </c>
      <c r="O943" s="18">
        <f t="shared" ca="1" si="199"/>
        <v>4.5965535289703457E-2</v>
      </c>
      <c r="P943" s="18">
        <f t="shared" ca="1" si="192"/>
        <v>-8.746163585861666E-3</v>
      </c>
      <c r="Q943" s="18">
        <f t="shared" ca="1" si="200"/>
        <v>-7.0241479433455507E-3</v>
      </c>
      <c r="R943" s="39"/>
      <c r="V943" s="29">
        <v>42172</v>
      </c>
      <c r="W943" s="19">
        <f t="shared" ca="1" si="196"/>
        <v>-3.7564182308245098E-3</v>
      </c>
      <c r="X943" s="17">
        <f t="shared" si="197"/>
        <v>-8.746163585861666E-3</v>
      </c>
    </row>
    <row r="944" spans="3:24">
      <c r="C944" s="29">
        <v>42173</v>
      </c>
      <c r="D944" s="19">
        <f ca="1">VLOOKUP(C944,MarketData!$B$7:$C$5000,2)</f>
        <v>1616.66</v>
      </c>
      <c r="E944" s="17">
        <f>VLOOKUP('Beta-GARCH'!C944,MarketData!$E$7:$F$5000,2)</f>
        <v>134.479996</v>
      </c>
      <c r="F944" s="17">
        <f t="shared" ca="1" si="193"/>
        <v>207.72215655034162</v>
      </c>
      <c r="G944" s="17">
        <f t="shared" si="194"/>
        <v>188.95602048492412</v>
      </c>
      <c r="H944" s="18">
        <f t="array" aca="1" ref="H944" ca="1">IF(ROW()-ROW($C$14)&gt;=$C$3,IF($C$8,_xlfn.COVARIANCE.P(OFFSET(E944,-$C$3+1,0):E944/OFFSET(E943,-$C$3+1,0):E943,OFFSET(D944,-$C$3+1,0):D944/OFFSET(D943,-$C$3+1,0):D943)/_xlfn.VAR.P(OFFSET(D944,-$C$3+1,0):D944/OFFSET(D943,-$C$3+1,0):D943),$C$9),"")</f>
        <v>0.45753237174875161</v>
      </c>
      <c r="I944" s="19">
        <f t="array" aca="1" ref="I944" ca="1">IF(ROW()-ROW($C$14)&gt;=$C$3,_xlfn.VAR.P(OFFSET(E944,-$C$3+1,0):E944/OFFSET(E943,-$C$3+1,0):E943),"")</f>
        <v>1.0736991816860557E-4</v>
      </c>
      <c r="J944" s="19">
        <f t="array" aca="1" ref="J944" ca="1">IF(ROW()-ROW($C$14)&gt;=$C$3,_xlfn.VAR.P(OFFSET(D944,-$C$3+1,0):D944/OFFSET(D943,-$C$3+1,0):D943),"")</f>
        <v>9.3771082942463153E-5</v>
      </c>
      <c r="K944" s="19">
        <f t="shared" ca="1" si="195"/>
        <v>0.39958404282978016</v>
      </c>
      <c r="L944" s="46">
        <f t="array" aca="1" ref="L944" ca="1">IF(ROW()-ROW($C$14)&lt;$C$3,"",IF(L943="",_xlfn.VAR.P(OFFSET(E944,-$C$3+1,0):E944/OFFSET(E943,-$C$3+1,0):E943),$C$4*L943+$C$5*(1-$C$4)*(E944/E943-1)^2+(1-$C$4)*(1-$C$5)*$C$6))</f>
        <v>4.0999999999999999E-4</v>
      </c>
      <c r="M944" s="30">
        <f t="array" aca="1" ref="M944" ca="1">IF(ROW()-ROW($C$14)&gt;=$C$3,_xlfn.VAR.P(OFFSET(D944,-$C$3+1,0):D944/OFFSET(D943,-$C$3+1,0):D943)*H944^2,"")</f>
        <v>1.9629651340943991E-5</v>
      </c>
      <c r="N944" s="17">
        <f t="shared" ca="1" si="198"/>
        <v>3.9037034865905602E-4</v>
      </c>
      <c r="O944" s="18">
        <f t="shared" ca="1" si="199"/>
        <v>4.5963497647118698E-2</v>
      </c>
      <c r="P944" s="18">
        <f t="shared" ca="1" si="192"/>
        <v>-2.8916661559895696E-3</v>
      </c>
      <c r="Q944" s="18">
        <f t="shared" ca="1" si="200"/>
        <v>1.8805390313757237E-3</v>
      </c>
      <c r="R944" s="39"/>
      <c r="V944" s="29">
        <v>42173</v>
      </c>
      <c r="W944" s="19">
        <f t="shared" ca="1" si="196"/>
        <v>-1.0430311562710348E-2</v>
      </c>
      <c r="X944" s="17">
        <f t="shared" si="197"/>
        <v>-2.8916661559895696E-3</v>
      </c>
    </row>
    <row r="945" spans="3:24">
      <c r="C945" s="29">
        <v>42174</v>
      </c>
      <c r="D945" s="19">
        <f ca="1">VLOOKUP(C945,MarketData!$B$7:$C$5000,2)</f>
        <v>1631.01</v>
      </c>
      <c r="E945" s="17">
        <f>VLOOKUP('Beta-GARCH'!C945,MarketData!$E$7:$F$5000,2)</f>
        <v>134.020004</v>
      </c>
      <c r="F945" s="17">
        <f t="shared" ca="1" si="193"/>
        <v>209.56596597625514</v>
      </c>
      <c r="G945" s="17">
        <f t="shared" si="194"/>
        <v>188.30969195755785</v>
      </c>
      <c r="H945" s="18">
        <f t="array" aca="1" ref="H945" ca="1">IF(ROW()-ROW($C$14)&gt;=$C$3,IF($C$8,_xlfn.COVARIANCE.P(OFFSET(E945,-$C$3+1,0):E945/OFFSET(E944,-$C$3+1,0):E944,OFFSET(D945,-$C$3+1,0):D945/OFFSET(D944,-$C$3+1,0):D944)/_xlfn.VAR.P(OFFSET(D945,-$C$3+1,0):D945/OFFSET(D944,-$C$3+1,0):D944),$C$9),"")</f>
        <v>0.45290006026935842</v>
      </c>
      <c r="I945" s="19">
        <f t="array" aca="1" ref="I945" ca="1">IF(ROW()-ROW($C$14)&gt;=$C$3,_xlfn.VAR.P(OFFSET(E945,-$C$3+1,0):E945/OFFSET(E944,-$C$3+1,0):E944),"")</f>
        <v>1.0694662811214674E-4</v>
      </c>
      <c r="J945" s="19">
        <f t="array" aca="1" ref="J945" ca="1">IF(ROW()-ROW($C$14)&gt;=$C$3,_xlfn.VAR.P(OFFSET(D945,-$C$3+1,0):D945/OFFSET(D944,-$C$3+1,0):D944),"")</f>
        <v>9.3863395931142709E-5</v>
      </c>
      <c r="K945" s="19">
        <f t="shared" ca="1" si="195"/>
        <v>0.39749488529664934</v>
      </c>
      <c r="L945" s="46">
        <f t="array" aca="1" ref="L945" ca="1">IF(ROW()-ROW($C$14)&lt;$C$3,"",IF(L944="",_xlfn.VAR.P(OFFSET(E945,-$C$3+1,0):E945/OFFSET(E944,-$C$3+1,0):E944),$C$4*L944+$C$5*(1-$C$4)*(E945/E944-1)^2+(1-$C$4)*(1-$C$5)*$C$6))</f>
        <v>4.0999999999999999E-4</v>
      </c>
      <c r="M945" s="30">
        <f t="array" aca="1" ref="M945" ca="1">IF(ROW()-ROW($C$14)&gt;=$C$3,_xlfn.VAR.P(OFFSET(D945,-$C$3+1,0):D945/OFFSET(D944,-$C$3+1,0):D944)*H945^2,"")</f>
        <v>1.9253115654785892E-5</v>
      </c>
      <c r="N945" s="17">
        <f t="shared" ca="1" si="198"/>
        <v>3.9074688434521411E-4</v>
      </c>
      <c r="O945" s="18">
        <f t="shared" ca="1" si="199"/>
        <v>4.5985659583610387E-2</v>
      </c>
      <c r="P945" s="18">
        <f t="shared" ca="1" si="192"/>
        <v>-3.4205235996586092E-3</v>
      </c>
      <c r="Q945" s="18">
        <f t="shared" ca="1" si="200"/>
        <v>-7.4406118463309261E-3</v>
      </c>
      <c r="R945" s="39"/>
      <c r="V945" s="29">
        <v>42174</v>
      </c>
      <c r="W945" s="19">
        <f t="shared" ca="1" si="196"/>
        <v>8.8763252631969269E-3</v>
      </c>
      <c r="X945" s="17">
        <f t="shared" si="197"/>
        <v>-3.4205235996586092E-3</v>
      </c>
    </row>
    <row r="946" spans="3:24">
      <c r="C946" s="29">
        <v>42177</v>
      </c>
      <c r="D946" s="19">
        <f ca="1">VLOOKUP(C946,MarketData!$B$7:$C$5000,2)</f>
        <v>1648.61</v>
      </c>
      <c r="E946" s="17">
        <f>VLOOKUP('Beta-GARCH'!C946,MarketData!$E$7:$F$5000,2)</f>
        <v>135.479996</v>
      </c>
      <c r="F946" s="17">
        <f t="shared" ca="1" si="193"/>
        <v>211.82736290281113</v>
      </c>
      <c r="G946" s="17">
        <f t="shared" si="194"/>
        <v>190.36110693722384</v>
      </c>
      <c r="H946" s="18">
        <f t="array" aca="1" ref="H946" ca="1">IF(ROW()-ROW($C$14)&gt;=$C$3,IF($C$8,_xlfn.COVARIANCE.P(OFFSET(E946,-$C$3+1,0):E946/OFFSET(E945,-$C$3+1,0):E945,OFFSET(D946,-$C$3+1,0):D946/OFFSET(D945,-$C$3+1,0):D945)/_xlfn.VAR.P(OFFSET(D946,-$C$3+1,0):D946/OFFSET(D945,-$C$3+1,0):D945),$C$9),"")</f>
        <v>0.45597358678399441</v>
      </c>
      <c r="I946" s="19">
        <f t="array" aca="1" ref="I946" ca="1">IF(ROW()-ROW($C$14)&gt;=$C$3,_xlfn.VAR.P(OFFSET(E946,-$C$3+1,0):E946/OFFSET(E945,-$C$3+1,0):E945),"")</f>
        <v>1.0735391757058207E-4</v>
      </c>
      <c r="J946" s="19">
        <f t="array" aca="1" ref="J946" ca="1">IF(ROW()-ROW($C$14)&gt;=$C$3,_xlfn.VAR.P(OFFSET(D946,-$C$3+1,0):D946/OFFSET(D945,-$C$3+1,0):D945),"")</f>
        <v>9.4022282274985154E-5</v>
      </c>
      <c r="K946" s="19">
        <f t="shared" ca="1" si="195"/>
        <v>0.3993489781903421</v>
      </c>
      <c r="L946" s="46">
        <f t="array" aca="1" ref="L946" ca="1">IF(ROW()-ROW($C$14)&lt;$C$3,"",IF(L945="",_xlfn.VAR.P(OFFSET(E946,-$C$3+1,0):E946/OFFSET(E945,-$C$3+1,0):E945),$C$4*L945+$C$5*(1-$C$4)*(E946/E945-1)^2+(1-$C$4)*(1-$C$5)*$C$6))</f>
        <v>4.0999999999999999E-4</v>
      </c>
      <c r="M946" s="30">
        <f t="array" aca="1" ref="M946" ca="1">IF(ROW()-ROW($C$14)&gt;=$C$3,_xlfn.VAR.P(OFFSET(D946,-$C$3+1,0):D946/OFFSET(D945,-$C$3+1,0):D945)*H946^2,"")</f>
        <v>1.9548352463790535E-5</v>
      </c>
      <c r="N946" s="17">
        <f t="shared" ca="1" si="198"/>
        <v>3.9045164753620943E-4</v>
      </c>
      <c r="O946" s="18">
        <f t="shared" ca="1" si="199"/>
        <v>4.5968283597467539E-2</v>
      </c>
      <c r="P946" s="18">
        <f t="shared" ca="1" si="192"/>
        <v>1.0893836415644342E-2</v>
      </c>
      <c r="Q946" s="18">
        <f t="shared" ca="1" si="200"/>
        <v>5.9734894359211397E-3</v>
      </c>
      <c r="R946" s="39"/>
      <c r="V946" s="29">
        <v>42177</v>
      </c>
      <c r="W946" s="19">
        <f t="shared" ca="1" si="196"/>
        <v>1.0790859651381712E-2</v>
      </c>
      <c r="X946" s="17">
        <f t="shared" si="197"/>
        <v>1.0893836415644342E-2</v>
      </c>
    </row>
    <row r="947" spans="3:24">
      <c r="C947" s="29">
        <v>42178</v>
      </c>
      <c r="D947" s="19">
        <f ca="1">VLOOKUP(C947,MarketData!$B$7:$C$5000,2)</f>
        <v>1676.4</v>
      </c>
      <c r="E947" s="17">
        <f>VLOOKUP('Beta-GARCH'!C947,MarketData!$E$7:$F$5000,2)</f>
        <v>137.10000600000001</v>
      </c>
      <c r="F947" s="17">
        <f t="shared" ca="1" si="193"/>
        <v>215.39805725445837</v>
      </c>
      <c r="G947" s="17">
        <f t="shared" si="194"/>
        <v>192.63736104081394</v>
      </c>
      <c r="H947" s="18">
        <f t="array" aca="1" ref="H947" ca="1">IF(ROW()-ROW($C$14)&gt;=$C$3,IF($C$8,_xlfn.COVARIANCE.P(OFFSET(E947,-$C$3+1,0):E947/OFFSET(E946,-$C$3+1,0):E946,OFFSET(D947,-$C$3+1,0):D947/OFFSET(D946,-$C$3+1,0):D946)/_xlfn.VAR.P(OFFSET(D947,-$C$3+1,0):D947/OFFSET(D946,-$C$3+1,0):D946),$C$9),"")</f>
        <v>0.45882691425391414</v>
      </c>
      <c r="I947" s="19">
        <f t="array" aca="1" ref="I947" ca="1">IF(ROW()-ROW($C$14)&gt;=$C$3,_xlfn.VAR.P(OFFSET(E947,-$C$3+1,0):E947/OFFSET(E946,-$C$3+1,0):E946),"")</f>
        <v>1.0784780929095311E-4</v>
      </c>
      <c r="J947" s="19">
        <f t="array" aca="1" ref="J947" ca="1">IF(ROW()-ROW($C$14)&gt;=$C$3,_xlfn.VAR.P(OFFSET(D947,-$C$3+1,0):D947/OFFSET(D946,-$C$3+1,0):D946),"")</f>
        <v>9.497233403772524E-5</v>
      </c>
      <c r="K947" s="19">
        <f t="shared" ca="1" si="195"/>
        <v>0.40404958851284561</v>
      </c>
      <c r="L947" s="46">
        <f t="array" aca="1" ref="L947" ca="1">IF(ROW()-ROW($C$14)&lt;$C$3,"",IF(L946="",_xlfn.VAR.P(OFFSET(E947,-$C$3+1,0):E947/OFFSET(E946,-$C$3+1,0):E946),$C$4*L946+$C$5*(1-$C$4)*(E947/E946-1)^2+(1-$C$4)*(1-$C$5)*$C$6))</f>
        <v>4.0999999999999999E-4</v>
      </c>
      <c r="M947" s="30">
        <f t="array" aca="1" ref="M947" ca="1">IF(ROW()-ROW($C$14)&gt;=$C$3,_xlfn.VAR.P(OFFSET(D947,-$C$3+1,0):D947/OFFSET(D946,-$C$3+1,0):D946)*H947^2,"")</f>
        <v>1.9993778740651035E-5</v>
      </c>
      <c r="N947" s="17">
        <f t="shared" ca="1" si="198"/>
        <v>3.9000622125934898E-4</v>
      </c>
      <c r="O947" s="18">
        <f t="shared" ca="1" si="199"/>
        <v>4.5942055862902099E-2</v>
      </c>
      <c r="P947" s="18">
        <f t="shared" ca="1" si="192"/>
        <v>1.1957558664232648E-2</v>
      </c>
      <c r="Q947" s="18">
        <f t="shared" ca="1" si="200"/>
        <v>4.2232855813832387E-3</v>
      </c>
      <c r="R947" s="39"/>
      <c r="V947" s="29">
        <v>42178</v>
      </c>
      <c r="W947" s="19">
        <f t="shared" ca="1" si="196"/>
        <v>1.6856624671693243E-2</v>
      </c>
      <c r="X947" s="17">
        <f t="shared" si="197"/>
        <v>1.1957558664232648E-2</v>
      </c>
    </row>
    <row r="948" spans="3:24">
      <c r="C948" s="29">
        <v>42179</v>
      </c>
      <c r="D948" s="19">
        <f ca="1">VLOOKUP(C948,MarketData!$B$7:$C$5000,2)</f>
        <v>1679.89</v>
      </c>
      <c r="E948" s="17">
        <f>VLOOKUP('Beta-GARCH'!C948,MarketData!$E$7:$F$5000,2)</f>
        <v>135.39999399999999</v>
      </c>
      <c r="F948" s="17">
        <f t="shared" ca="1" si="193"/>
        <v>215.84648198591748</v>
      </c>
      <c r="G948" s="17">
        <f t="shared" si="194"/>
        <v>190.24869721086694</v>
      </c>
      <c r="H948" s="18">
        <f t="array" aca="1" ref="H948" ca="1">IF(ROW()-ROW($C$14)&gt;=$C$3,IF($C$8,_xlfn.COVARIANCE.P(OFFSET(E948,-$C$3+1,0):E948/OFFSET(E947,-$C$3+1,0):E947,OFFSET(D948,-$C$3+1,0):D948/OFFSET(D947,-$C$3+1,0):D947)/_xlfn.VAR.P(OFFSET(D948,-$C$3+1,0):D948/OFFSET(D947,-$C$3+1,0):D947),$C$9),"")</f>
        <v>0.45877451914153061</v>
      </c>
      <c r="I948" s="19">
        <f t="array" aca="1" ref="I948" ca="1">IF(ROW()-ROW($C$14)&gt;=$C$3,_xlfn.VAR.P(OFFSET(E948,-$C$3+1,0):E948/OFFSET(E947,-$C$3+1,0):E947),"")</f>
        <v>1.085308768591057E-4</v>
      </c>
      <c r="J948" s="19">
        <f t="array" aca="1" ref="J948" ca="1">IF(ROW()-ROW($C$14)&gt;=$C$3,_xlfn.VAR.P(OFFSET(D948,-$C$3+1,0):D948/OFFSET(D947,-$C$3+1,0):D947),"")</f>
        <v>9.4918430028100167E-5</v>
      </c>
      <c r="K948" s="19">
        <f t="shared" ca="1" si="195"/>
        <v>0.40123288739611035</v>
      </c>
      <c r="L948" s="46">
        <f t="array" aca="1" ref="L948" ca="1">IF(ROW()-ROW($C$14)&lt;$C$3,"",IF(L947="",_xlfn.VAR.P(OFFSET(E948,-$C$3+1,0):E948/OFFSET(E947,-$C$3+1,0):E947),$C$4*L947+$C$5*(1-$C$4)*(E948/E947-1)^2+(1-$C$4)*(1-$C$5)*$C$6))</f>
        <v>4.0999999999999999E-4</v>
      </c>
      <c r="M948" s="30">
        <f t="array" aca="1" ref="M948" ca="1">IF(ROW()-ROW($C$14)&gt;=$C$3,_xlfn.VAR.P(OFFSET(D948,-$C$3+1,0):D948/OFFSET(D947,-$C$3+1,0):D947)*H948^2,"")</f>
        <v>1.9977867281174546E-5</v>
      </c>
      <c r="N948" s="17">
        <f t="shared" ca="1" si="198"/>
        <v>3.9002213271882547E-4</v>
      </c>
      <c r="O948" s="18">
        <f t="shared" ca="1" si="199"/>
        <v>4.5942993024496649E-2</v>
      </c>
      <c r="P948" s="18">
        <f t="shared" ca="1" si="192"/>
        <v>-1.2399795226850752E-2</v>
      </c>
      <c r="Q948" s="18">
        <f t="shared" ca="1" si="200"/>
        <v>-1.3354891308814452E-2</v>
      </c>
      <c r="R948" s="39"/>
      <c r="V948" s="29">
        <v>42179</v>
      </c>
      <c r="W948" s="19">
        <f t="shared" ca="1" si="196"/>
        <v>2.0818420424719708E-3</v>
      </c>
      <c r="X948" s="17">
        <f t="shared" si="197"/>
        <v>-1.2399795226850752E-2</v>
      </c>
    </row>
    <row r="949" spans="3:24">
      <c r="C949" s="29">
        <v>42180</v>
      </c>
      <c r="D949" s="19">
        <f ca="1">VLOOKUP(C949,MarketData!$B$7:$C$5000,2)</f>
        <v>1670.91</v>
      </c>
      <c r="E949" s="17">
        <f>VLOOKUP('Beta-GARCH'!C949,MarketData!$E$7:$F$5000,2)</f>
        <v>134.86999499999999</v>
      </c>
      <c r="F949" s="17">
        <f t="shared" ca="1" si="193"/>
        <v>214.69265559952697</v>
      </c>
      <c r="G949" s="17">
        <f t="shared" si="194"/>
        <v>189.50400279623452</v>
      </c>
      <c r="H949" s="18">
        <f t="array" aca="1" ref="H949" ca="1">IF(ROW()-ROW($C$14)&gt;=$C$3,IF($C$8,_xlfn.COVARIANCE.P(OFFSET(E949,-$C$3+1,0):E949/OFFSET(E948,-$C$3+1,0):E948,OFFSET(D949,-$C$3+1,0):D949/OFFSET(D948,-$C$3+1,0):D948)/_xlfn.VAR.P(OFFSET(D949,-$C$3+1,0):D949/OFFSET(D948,-$C$3+1,0):D948),$C$9),"")</f>
        <v>0.46118078079315983</v>
      </c>
      <c r="I949" s="19">
        <f t="array" aca="1" ref="I949" ca="1">IF(ROW()-ROW($C$14)&gt;=$C$3,_xlfn.VAR.P(OFFSET(E949,-$C$3+1,0):E949/OFFSET(E948,-$C$3+1,0):E948),"")</f>
        <v>1.0860838036389565E-4</v>
      </c>
      <c r="J949" s="19">
        <f t="array" aca="1" ref="J949" ca="1">IF(ROW()-ROW($C$14)&gt;=$C$3,_xlfn.VAR.P(OFFSET(D949,-$C$3+1,0):D949/OFFSET(D948,-$C$3+1,0):D948),"")</f>
        <v>9.4789547129508681E-5</v>
      </c>
      <c r="K949" s="19">
        <f t="shared" ca="1" si="195"/>
        <v>0.40250224899540915</v>
      </c>
      <c r="L949" s="46">
        <f t="array" aca="1" ref="L949" ca="1">IF(ROW()-ROW($C$14)&lt;$C$3,"",IF(L948="",_xlfn.VAR.P(OFFSET(E949,-$C$3+1,0):E949/OFFSET(E948,-$C$3+1,0):E948),$C$4*L948+$C$5*(1-$C$4)*(E949/E948-1)^2+(1-$C$4)*(1-$C$5)*$C$6))</f>
        <v>4.0999999999999999E-4</v>
      </c>
      <c r="M949" s="30">
        <f t="array" aca="1" ref="M949" ca="1">IF(ROW()-ROW($C$14)&gt;=$C$3,_xlfn.VAR.P(OFFSET(D949,-$C$3+1,0):D949/OFFSET(D948,-$C$3+1,0):D948)*H949^2,"")</f>
        <v>2.0160571954804695E-5</v>
      </c>
      <c r="N949" s="17">
        <f t="shared" ca="1" si="198"/>
        <v>3.8983942804519532E-4</v>
      </c>
      <c r="O949" s="18">
        <f t="shared" ca="1" si="199"/>
        <v>4.5932230836779546E-2</v>
      </c>
      <c r="P949" s="18">
        <f t="shared" ca="1" si="192"/>
        <v>-3.9143207052136919E-3</v>
      </c>
      <c r="Q949" s="18">
        <f t="shared" ca="1" si="200"/>
        <v>-1.4490382096201846E-3</v>
      </c>
      <c r="R949" s="39"/>
      <c r="V949" s="29">
        <v>42180</v>
      </c>
      <c r="W949" s="19">
        <f t="shared" ca="1" si="196"/>
        <v>-5.3455881039830011E-3</v>
      </c>
      <c r="X949" s="17">
        <f t="shared" si="197"/>
        <v>-3.9143207052136919E-3</v>
      </c>
    </row>
    <row r="950" spans="3:24">
      <c r="C950" s="29">
        <v>42181</v>
      </c>
      <c r="D950" s="19">
        <f ca="1">VLOOKUP(C950,MarketData!$B$7:$C$5000,2)</f>
        <v>1667.03</v>
      </c>
      <c r="E950" s="17">
        <f>VLOOKUP('Beta-GARCH'!C950,MarketData!$E$7:$F$5000,2)</f>
        <v>135.46000699999999</v>
      </c>
      <c r="F950" s="17">
        <f t="shared" ca="1" si="193"/>
        <v>214.19412036799076</v>
      </c>
      <c r="G950" s="17">
        <f t="shared" si="194"/>
        <v>190.33302066412881</v>
      </c>
      <c r="H950" s="18">
        <f t="array" aca="1" ref="H950" ca="1">IF(ROW()-ROW($C$14)&gt;=$C$3,IF($C$8,_xlfn.COVARIANCE.P(OFFSET(E950,-$C$3+1,0):E950/OFFSET(E949,-$C$3+1,0):E949,OFFSET(D950,-$C$3+1,0):D950/OFFSET(D949,-$C$3+1,0):D949)/_xlfn.VAR.P(OFFSET(D950,-$C$3+1,0):D950/OFFSET(D949,-$C$3+1,0):D949),$C$9),"")</f>
        <v>0.46035254687495936</v>
      </c>
      <c r="I950" s="19">
        <f t="array" aca="1" ref="I950" ca="1">IF(ROW()-ROW($C$14)&gt;=$C$3,_xlfn.VAR.P(OFFSET(E950,-$C$3+1,0):E950/OFFSET(E949,-$C$3+1,0):E949),"")</f>
        <v>1.0865498614638045E-4</v>
      </c>
      <c r="J950" s="19">
        <f t="array" aca="1" ref="J950" ca="1">IF(ROW()-ROW($C$14)&gt;=$C$3,_xlfn.VAR.P(OFFSET(D950,-$C$3+1,0):D950/OFFSET(D949,-$C$3+1,0):D949),"")</f>
        <v>9.4829532895586568E-5</v>
      </c>
      <c r="K950" s="19">
        <f t="shared" ca="1" si="195"/>
        <v>0.40177647189272842</v>
      </c>
      <c r="L950" s="46">
        <f t="array" aca="1" ref="L950" ca="1">IF(ROW()-ROW($C$14)&lt;$C$3,"",IF(L949="",_xlfn.VAR.P(OFFSET(E950,-$C$3+1,0):E950/OFFSET(E949,-$C$3+1,0):E949),$C$4*L949+$C$5*(1-$C$4)*(E950/E949-1)^2+(1-$C$4)*(1-$C$5)*$C$6))</f>
        <v>4.0999999999999999E-4</v>
      </c>
      <c r="M950" s="30">
        <f t="array" aca="1" ref="M950" ca="1">IF(ROW()-ROW($C$14)&gt;=$C$3,_xlfn.VAR.P(OFFSET(D950,-$C$3+1,0):D950/OFFSET(D949,-$C$3+1,0):D949)*H950^2,"")</f>
        <v>2.0096698254040388E-5</v>
      </c>
      <c r="N950" s="17">
        <f t="shared" ca="1" si="198"/>
        <v>3.8990330174595958E-4</v>
      </c>
      <c r="O950" s="18">
        <f t="shared" ca="1" si="199"/>
        <v>4.5935993592918598E-2</v>
      </c>
      <c r="P950" s="18">
        <f t="shared" ca="1" si="192"/>
        <v>4.374672068461205E-3</v>
      </c>
      <c r="Q950" s="18">
        <f t="shared" ca="1" si="200"/>
        <v>5.4436511767763885E-3</v>
      </c>
      <c r="R950" s="39"/>
      <c r="V950" s="29">
        <v>42181</v>
      </c>
      <c r="W950" s="19">
        <f t="shared" ca="1" si="196"/>
        <v>-2.3220879640436509E-3</v>
      </c>
      <c r="X950" s="17">
        <f t="shared" si="197"/>
        <v>4.374672068461205E-3</v>
      </c>
    </row>
    <row r="951" spans="3:24">
      <c r="C951" s="29">
        <v>42184</v>
      </c>
      <c r="D951" s="19">
        <f ca="1">VLOOKUP(C951,MarketData!$B$7:$C$5000,2)</f>
        <v>1624.82</v>
      </c>
      <c r="E951" s="17">
        <f>VLOOKUP('Beta-GARCH'!C951,MarketData!$E$7:$F$5000,2)</f>
        <v>132.449997</v>
      </c>
      <c r="F951" s="17">
        <f t="shared" ca="1" si="193"/>
        <v>208.77062239810846</v>
      </c>
      <c r="G951" s="17">
        <f t="shared" si="194"/>
        <v>186.10369639184205</v>
      </c>
      <c r="H951" s="18">
        <f t="array" aca="1" ref="H951" ca="1">IF(ROW()-ROW($C$14)&gt;=$C$3,IF($C$8,_xlfn.COVARIANCE.P(OFFSET(E951,-$C$3+1,0):E951/OFFSET(E950,-$C$3+1,0):E950,OFFSET(D951,-$C$3+1,0):D951/OFFSET(D950,-$C$3+1,0):D950)/_xlfn.VAR.P(OFFSET(D951,-$C$3+1,0):D951/OFFSET(D950,-$C$3+1,0):D950),$C$9),"")</f>
        <v>0.46952686857958059</v>
      </c>
      <c r="I951" s="19">
        <f t="array" aca="1" ref="I951" ca="1">IF(ROW()-ROW($C$14)&gt;=$C$3,_xlfn.VAR.P(OFFSET(E951,-$C$3+1,0):E951/OFFSET(E950,-$C$3+1,0):E950),"")</f>
        <v>1.1024689411074048E-4</v>
      </c>
      <c r="J951" s="19">
        <f t="array" aca="1" ref="J951" ca="1">IF(ROW()-ROW($C$14)&gt;=$C$3,_xlfn.VAR.P(OFFSET(D951,-$C$3+1,0):D951/OFFSET(D950,-$C$3+1,0):D950),"")</f>
        <v>9.7377951179965317E-5</v>
      </c>
      <c r="K951" s="19">
        <f t="shared" ca="1" si="195"/>
        <v>0.41471975110970588</v>
      </c>
      <c r="L951" s="46">
        <f t="array" aca="1" ref="L951" ca="1">IF(ROW()-ROW($C$14)&lt;$C$3,"",IF(L950="",_xlfn.VAR.P(OFFSET(E951,-$C$3+1,0):E951/OFFSET(E950,-$C$3+1,0):E950),$C$4*L950+$C$5*(1-$C$4)*(E951/E950-1)^2+(1-$C$4)*(1-$C$5)*$C$6))</f>
        <v>4.0999999999999999E-4</v>
      </c>
      <c r="M951" s="30">
        <f t="array" aca="1" ref="M951" ca="1">IF(ROW()-ROW($C$14)&gt;=$C$3,_xlfn.VAR.P(OFFSET(D951,-$C$3+1,0):D951/OFFSET(D950,-$C$3+1,0):D950)*H951^2,"")</f>
        <v>2.1467502999776297E-5</v>
      </c>
      <c r="N951" s="17">
        <f t="shared" ca="1" si="198"/>
        <v>3.8853249700022372E-4</v>
      </c>
      <c r="O951" s="18">
        <f t="shared" ca="1" si="199"/>
        <v>4.5855172628604807E-2</v>
      </c>
      <c r="P951" s="18">
        <f t="shared" ca="1" si="192"/>
        <v>-2.2220654395802564E-2</v>
      </c>
      <c r="Q951" s="18">
        <f t="shared" ca="1" si="200"/>
        <v>-1.0332008646929357E-2</v>
      </c>
      <c r="R951" s="39"/>
      <c r="V951" s="29">
        <v>42184</v>
      </c>
      <c r="W951" s="19">
        <f t="shared" ca="1" si="196"/>
        <v>-2.5320480135330503E-2</v>
      </c>
      <c r="X951" s="17">
        <f t="shared" si="197"/>
        <v>-2.2220654395802564E-2</v>
      </c>
    </row>
    <row r="952" spans="3:24">
      <c r="C952" s="29">
        <v>42185</v>
      </c>
      <c r="D952" s="19">
        <f ca="1">VLOOKUP(C952,MarketData!$B$7:$C$5000,2)</f>
        <v>1630.4</v>
      </c>
      <c r="E952" s="17">
        <f>VLOOKUP('Beta-GARCH'!C952,MarketData!$E$7:$F$5000,2)</f>
        <v>133.75</v>
      </c>
      <c r="F952" s="17">
        <f t="shared" ca="1" si="193"/>
        <v>209.48758801459613</v>
      </c>
      <c r="G952" s="17">
        <f t="shared" si="194"/>
        <v>187.93031299509107</v>
      </c>
      <c r="H952" s="18">
        <f t="array" aca="1" ref="H952" ca="1">IF(ROW()-ROW($C$14)&gt;=$C$3,IF($C$8,_xlfn.COVARIANCE.P(OFFSET(E952,-$C$3+1,0):E952/OFFSET(E951,-$C$3+1,0):E951,OFFSET(D952,-$C$3+1,0):D952/OFFSET(D951,-$C$3+1,0):D951)/_xlfn.VAR.P(OFFSET(D952,-$C$3+1,0):D952/OFFSET(D951,-$C$3+1,0):D951),$C$9),"")</f>
        <v>0.4659797600726045</v>
      </c>
      <c r="I952" s="19">
        <f t="array" aca="1" ref="I952" ca="1">IF(ROW()-ROW($C$14)&gt;=$C$3,_xlfn.VAR.P(OFFSET(E952,-$C$3+1,0):E952/OFFSET(E951,-$C$3+1,0):E951),"")</f>
        <v>1.097995054826283E-4</v>
      </c>
      <c r="J952" s="19">
        <f t="array" aca="1" ref="J952" ca="1">IF(ROW()-ROW($C$14)&gt;=$C$3,_xlfn.VAR.P(OFFSET(D952,-$C$3+1,0):D952/OFFSET(D951,-$C$3+1,0):D951),"")</f>
        <v>9.6524486409692702E-5</v>
      </c>
      <c r="K952" s="19">
        <f t="shared" ca="1" si="195"/>
        <v>0.40964170849964482</v>
      </c>
      <c r="L952" s="46">
        <f t="array" aca="1" ref="L952" ca="1">IF(ROW()-ROW($C$14)&lt;$C$3,"",IF(L951="",_xlfn.VAR.P(OFFSET(E952,-$C$3+1,0):E952/OFFSET(E951,-$C$3+1,0):E951),$C$4*L951+$C$5*(1-$C$4)*(E952/E951-1)^2+(1-$C$4)*(1-$C$5)*$C$6))</f>
        <v>4.0999999999999999E-4</v>
      </c>
      <c r="M952" s="30">
        <f t="array" aca="1" ref="M952" ca="1">IF(ROW()-ROW($C$14)&gt;=$C$3,_xlfn.VAR.P(OFFSET(D952,-$C$3+1,0):D952/OFFSET(D951,-$C$3+1,0):D951)*H952^2,"")</f>
        <v>2.0959050609832697E-5</v>
      </c>
      <c r="N952" s="17">
        <f t="shared" ca="1" si="198"/>
        <v>3.8904094939016729E-4</v>
      </c>
      <c r="O952" s="18">
        <f t="shared" ca="1" si="199"/>
        <v>4.5885166965553684E-2</v>
      </c>
      <c r="P952" s="18">
        <f t="shared" ca="1" si="192"/>
        <v>9.8150474099294449E-3</v>
      </c>
      <c r="Q952" s="18">
        <f t="shared" ca="1" si="200"/>
        <v>8.2147673412417584E-3</v>
      </c>
      <c r="R952" s="39"/>
      <c r="V952" s="29">
        <v>42185</v>
      </c>
      <c r="W952" s="19">
        <f t="shared" ca="1" si="196"/>
        <v>3.4342265604805355E-3</v>
      </c>
      <c r="X952" s="17">
        <f t="shared" si="197"/>
        <v>9.8150474099294449E-3</v>
      </c>
    </row>
    <row r="953" spans="3:24">
      <c r="C953" s="29">
        <v>42186</v>
      </c>
      <c r="D953" s="19">
        <f ca="1">VLOOKUP(C953,MarketData!$B$7:$C$5000,2)</f>
        <v>1636.41</v>
      </c>
      <c r="E953" s="17">
        <f>VLOOKUP('Beta-GARCH'!C953,MarketData!$E$7:$F$5000,2)</f>
        <v>133.60000600000001</v>
      </c>
      <c r="F953" s="17">
        <f t="shared" ca="1" si="193"/>
        <v>210.25980366963029</v>
      </c>
      <c r="G953" s="17">
        <f t="shared" si="194"/>
        <v>187.71955845776483</v>
      </c>
      <c r="H953" s="18">
        <f t="array" aca="1" ref="H953" ca="1">IF(ROW()-ROW($C$14)&gt;=$C$3,IF($C$8,_xlfn.COVARIANCE.P(OFFSET(E953,-$C$3+1,0):E953/OFFSET(E952,-$C$3+1,0):E952,OFFSET(D953,-$C$3+1,0):D953/OFFSET(D952,-$C$3+1,0):D952)/_xlfn.VAR.P(OFFSET(D953,-$C$3+1,0):D953/OFFSET(D952,-$C$3+1,0):D952),$C$9),"")</f>
        <v>0.46585265673998483</v>
      </c>
      <c r="I953" s="19">
        <f t="array" aca="1" ref="I953" ca="1">IF(ROW()-ROW($C$14)&gt;=$C$3,_xlfn.VAR.P(OFFSET(E953,-$C$3+1,0):E953/OFFSET(E952,-$C$3+1,0):E952),"")</f>
        <v>1.0976360521498579E-4</v>
      </c>
      <c r="J953" s="19">
        <f t="array" aca="1" ref="J953" ca="1">IF(ROW()-ROW($C$14)&gt;=$C$3,_xlfn.VAR.P(OFFSET(D953,-$C$3+1,0):D953/OFFSET(D952,-$C$3+1,0):D952),"")</f>
        <v>9.6546851588349202E-5</v>
      </c>
      <c r="K953" s="19">
        <f t="shared" ca="1" si="195"/>
        <v>0.40975883786088452</v>
      </c>
      <c r="L953" s="46">
        <f t="array" aca="1" ref="L953" ca="1">IF(ROW()-ROW($C$14)&lt;$C$3,"",IF(L952="",_xlfn.VAR.P(OFFSET(E953,-$C$3+1,0):E953/OFFSET(E952,-$C$3+1,0):E952),$C$4*L952+$C$5*(1-$C$4)*(E953/E952-1)^2+(1-$C$4)*(1-$C$5)*$C$6))</f>
        <v>4.0999999999999999E-4</v>
      </c>
      <c r="M953" s="30">
        <f t="array" aca="1" ref="M953" ca="1">IF(ROW()-ROW($C$14)&gt;=$C$3,_xlfn.VAR.P(OFFSET(D953,-$C$3+1,0):D953/OFFSET(D952,-$C$3+1,0):D952)*H953^2,"")</f>
        <v>2.0952472007592271E-5</v>
      </c>
      <c r="N953" s="17">
        <f t="shared" ca="1" si="198"/>
        <v>3.8904752799240772E-4</v>
      </c>
      <c r="O953" s="18">
        <f t="shared" ca="1" si="199"/>
        <v>4.5885554918269955E-2</v>
      </c>
      <c r="P953" s="18">
        <f t="shared" ca="1" si="192"/>
        <v>-1.1214504672896197E-3</v>
      </c>
      <c r="Q953" s="18">
        <f t="shared" ca="1" si="200"/>
        <v>-2.8386821079957603E-3</v>
      </c>
      <c r="R953" s="39"/>
      <c r="V953" s="29">
        <v>42186</v>
      </c>
      <c r="W953" s="19">
        <f t="shared" ca="1" si="196"/>
        <v>3.6862119725220577E-3</v>
      </c>
      <c r="X953" s="17">
        <f t="shared" si="197"/>
        <v>-1.1214504672896197E-3</v>
      </c>
    </row>
    <row r="954" spans="3:24">
      <c r="C954" s="29">
        <v>42187</v>
      </c>
      <c r="D954" s="19">
        <f ca="1">VLOOKUP(C954,MarketData!$B$7:$C$5000,2)</f>
        <v>1648.24</v>
      </c>
      <c r="E954" s="17">
        <f>VLOOKUP('Beta-GARCH'!C954,MarketData!$E$7:$F$5000,2)</f>
        <v>132.75</v>
      </c>
      <c r="F954" s="17">
        <f t="shared" ca="1" si="193"/>
        <v>211.77982217196876</v>
      </c>
      <c r="G954" s="17">
        <f t="shared" si="194"/>
        <v>186.52522654279133</v>
      </c>
      <c r="H954" s="18">
        <f t="array" aca="1" ref="H954" ca="1">IF(ROW()-ROW($C$14)&gt;=$C$3,IF($C$8,_xlfn.COVARIANCE.P(OFFSET(E954,-$C$3+1,0):E954/OFFSET(E953,-$C$3+1,0):E953,OFFSET(D954,-$C$3+1,0):D954/OFFSET(D953,-$C$3+1,0):D953)/_xlfn.VAR.P(OFFSET(D954,-$C$3+1,0):D954/OFFSET(D953,-$C$3+1,0):D953),$C$9),"")</f>
        <v>0.46266040371600037</v>
      </c>
      <c r="I954" s="19">
        <f t="array" aca="1" ref="I954" ca="1">IF(ROW()-ROW($C$14)&gt;=$C$3,_xlfn.VAR.P(OFFSET(E954,-$C$3+1,0):E954/OFFSET(E953,-$C$3+1,0):E953),"")</f>
        <v>1.0963124523615298E-4</v>
      </c>
      <c r="J954" s="19">
        <f t="array" aca="1" ref="J954" ca="1">IF(ROW()-ROW($C$14)&gt;=$C$3,_xlfn.VAR.P(OFFSET(D954,-$C$3+1,0):D954/OFFSET(D953,-$C$3+1,0):D953),"")</f>
        <v>9.6677798222777626E-5</v>
      </c>
      <c r="K954" s="19">
        <f t="shared" ca="1" si="195"/>
        <v>0.40799490199874233</v>
      </c>
      <c r="L954" s="46">
        <f t="array" aca="1" ref="L954" ca="1">IF(ROW()-ROW($C$14)&lt;$C$3,"",IF(L953="",_xlfn.VAR.P(OFFSET(E954,-$C$3+1,0):E954/OFFSET(E953,-$C$3+1,0):E953),$C$4*L953+$C$5*(1-$C$4)*(E954/E953-1)^2+(1-$C$4)*(1-$C$5)*$C$6))</f>
        <v>4.0999999999999999E-4</v>
      </c>
      <c r="M954" s="30">
        <f t="array" aca="1" ref="M954" ca="1">IF(ROW()-ROW($C$14)&gt;=$C$3,_xlfn.VAR.P(OFFSET(D954,-$C$3+1,0):D954/OFFSET(D953,-$C$3+1,0):D953)*H954^2,"")</f>
        <v>2.069433218078108E-5</v>
      </c>
      <c r="N954" s="17">
        <f t="shared" ca="1" si="198"/>
        <v>3.8930566781921892E-4</v>
      </c>
      <c r="O954" s="18">
        <f t="shared" ca="1" si="199"/>
        <v>4.5900775327315783E-2</v>
      </c>
      <c r="P954" s="18">
        <f t="shared" ca="1" si="192"/>
        <v>-6.362320073548533E-3</v>
      </c>
      <c r="Q954" s="18">
        <f t="shared" ca="1" si="200"/>
        <v>-9.7070029928414923E-3</v>
      </c>
      <c r="R954" s="39"/>
      <c r="V954" s="29">
        <v>42187</v>
      </c>
      <c r="W954" s="19">
        <f t="shared" ca="1" si="196"/>
        <v>7.2292396159885364E-3</v>
      </c>
      <c r="X954" s="17">
        <f t="shared" si="197"/>
        <v>-6.362320073548533E-3</v>
      </c>
    </row>
    <row r="955" spans="3:24">
      <c r="C955" s="29">
        <v>42188</v>
      </c>
      <c r="D955" s="19">
        <f ca="1">VLOOKUP(C955,MarketData!$B$7:$C$5000,2)</f>
        <v>1652.09</v>
      </c>
      <c r="E955" s="17">
        <f>VLOOKUP('Beta-GARCH'!C955,MarketData!$E$7:$F$5000,2)</f>
        <v>132.75</v>
      </c>
      <c r="F955" s="17">
        <f t="shared" ca="1" si="193"/>
        <v>212.27450274965287</v>
      </c>
      <c r="G955" s="17">
        <f t="shared" si="194"/>
        <v>186.52522654279133</v>
      </c>
      <c r="H955" s="18">
        <f t="array" aca="1" ref="H955" ca="1">IF(ROW()-ROW($C$14)&gt;=$C$3,IF($C$8,_xlfn.COVARIANCE.P(OFFSET(E955,-$C$3+1,0):E955/OFFSET(E954,-$C$3+1,0):E954,OFFSET(D955,-$C$3+1,0):D955/OFFSET(D954,-$C$3+1,0):D954)/_xlfn.VAR.P(OFFSET(D955,-$C$3+1,0):D955/OFFSET(D954,-$C$3+1,0):D954),$C$9),"")</f>
        <v>0.46252963382645068</v>
      </c>
      <c r="I955" s="19">
        <f t="array" aca="1" ref="I955" ca="1">IF(ROW()-ROW($C$14)&gt;=$C$3,_xlfn.VAR.P(OFFSET(E955,-$C$3+1,0):E955/OFFSET(E954,-$C$3+1,0):E954),"")</f>
        <v>1.0947620761449558E-4</v>
      </c>
      <c r="J955" s="19">
        <f t="array" aca="1" ref="J955" ca="1">IF(ROW()-ROW($C$14)&gt;=$C$3,_xlfn.VAR.P(OFFSET(D955,-$C$3+1,0):D955/OFFSET(D954,-$C$3+1,0):D954),"")</f>
        <v>9.6683583307810564E-5</v>
      </c>
      <c r="K955" s="19">
        <f t="shared" ca="1" si="195"/>
        <v>0.40848165422264393</v>
      </c>
      <c r="L955" s="46">
        <f t="array" aca="1" ref="L955" ca="1">IF(ROW()-ROW($C$14)&lt;$C$3,"",IF(L954="",_xlfn.VAR.P(OFFSET(E955,-$C$3+1,0):E955/OFFSET(E954,-$C$3+1,0):E954),$C$4*L954+$C$5*(1-$C$4)*(E955/E954-1)^2+(1-$C$4)*(1-$C$5)*$C$6))</f>
        <v>4.0999999999999999E-4</v>
      </c>
      <c r="M955" s="30">
        <f t="array" aca="1" ref="M955" ca="1">IF(ROW()-ROW($C$14)&gt;=$C$3,_xlfn.VAR.P(OFFSET(D955,-$C$3+1,0):D955/OFFSET(D954,-$C$3+1,0):D954)*H955^2,"")</f>
        <v>2.0683873048529109E-5</v>
      </c>
      <c r="N955" s="17">
        <f t="shared" ca="1" si="198"/>
        <v>3.8931612695147089E-4</v>
      </c>
      <c r="O955" s="18">
        <f t="shared" ca="1" si="199"/>
        <v>4.5901391911011905E-2</v>
      </c>
      <c r="P955" s="18">
        <f t="shared" ca="1" si="192"/>
        <v>0</v>
      </c>
      <c r="Q955" s="18">
        <f t="shared" ca="1" si="200"/>
        <v>-1.0803882263697787E-3</v>
      </c>
      <c r="R955" s="39"/>
      <c r="V955" s="29">
        <v>42188</v>
      </c>
      <c r="W955" s="19">
        <f t="shared" ca="1" si="196"/>
        <v>2.3358248798717174E-3</v>
      </c>
      <c r="X955" s="17">
        <f t="shared" si="197"/>
        <v>0</v>
      </c>
    </row>
    <row r="956" spans="3:24">
      <c r="C956" s="29">
        <v>42191</v>
      </c>
      <c r="D956" s="19">
        <f ca="1">VLOOKUP(C956,MarketData!$B$7:$C$5000,2)</f>
        <v>1620.36</v>
      </c>
      <c r="E956" s="17">
        <f>VLOOKUP('Beta-GARCH'!C956,MarketData!$E$7:$F$5000,2)</f>
        <v>132.729996</v>
      </c>
      <c r="F956" s="17">
        <f t="shared" ca="1" si="193"/>
        <v>208.19756385876525</v>
      </c>
      <c r="G956" s="17">
        <f t="shared" si="194"/>
        <v>186.49711919339953</v>
      </c>
      <c r="H956" s="18">
        <f t="array" aca="1" ref="H956" ca="1">IF(ROW()-ROW($C$14)&gt;=$C$3,IF($C$8,_xlfn.COVARIANCE.P(OFFSET(E956,-$C$3+1,0):E956/OFFSET(E955,-$C$3+1,0):E955,OFFSET(D956,-$C$3+1,0):D956/OFFSET(D955,-$C$3+1,0):D955)/_xlfn.VAR.P(OFFSET(D956,-$C$3+1,0):D956/OFFSET(D955,-$C$3+1,0):D955),$C$9),"")</f>
        <v>0.45847717007147831</v>
      </c>
      <c r="I956" s="19">
        <f t="array" aca="1" ref="I956" ca="1">IF(ROW()-ROW($C$14)&gt;=$C$3,_xlfn.VAR.P(OFFSET(E956,-$C$3+1,0):E956/OFFSET(E955,-$C$3+1,0):E955),"")</f>
        <v>1.0926448847816737E-4</v>
      </c>
      <c r="J956" s="19">
        <f t="array" aca="1" ref="J956" ca="1">IF(ROW()-ROW($C$14)&gt;=$C$3,_xlfn.VAR.P(OFFSET(D956,-$C$3+1,0):D956/OFFSET(D955,-$C$3+1,0):D955),"")</f>
        <v>9.8114139619924932E-5</v>
      </c>
      <c r="K956" s="19">
        <f t="shared" ca="1" si="195"/>
        <v>0.41168996170177802</v>
      </c>
      <c r="L956" s="46">
        <f t="array" aca="1" ref="L956" ca="1">IF(ROW()-ROW($C$14)&lt;$C$3,"",IF(L955="",_xlfn.VAR.P(OFFSET(E956,-$C$3+1,0):E956/OFFSET(E955,-$C$3+1,0):E955),$C$4*L955+$C$5*(1-$C$4)*(E956/E955-1)^2+(1-$C$4)*(1-$C$5)*$C$6))</f>
        <v>4.0999999999999999E-4</v>
      </c>
      <c r="M956" s="30">
        <f t="array" aca="1" ref="M956" ca="1">IF(ROW()-ROW($C$14)&gt;=$C$3,_xlfn.VAR.P(OFFSET(D956,-$C$3+1,0):D956/OFFSET(D955,-$C$3+1,0):D955)*H956^2,"")</f>
        <v>2.0623721214977861E-5</v>
      </c>
      <c r="N956" s="17">
        <f t="shared" ca="1" si="198"/>
        <v>3.8937627878502212E-4</v>
      </c>
      <c r="O956" s="18">
        <f t="shared" ca="1" si="199"/>
        <v>4.5904937803479519E-2</v>
      </c>
      <c r="P956" s="18">
        <f t="shared" ca="1" si="192"/>
        <v>-1.5068926553674089E-4</v>
      </c>
      <c r="Q956" s="18">
        <f t="shared" ca="1" si="200"/>
        <v>8.6548120124614238E-3</v>
      </c>
      <c r="R956" s="39"/>
      <c r="V956" s="29">
        <v>42191</v>
      </c>
      <c r="W956" s="19">
        <f t="shared" ca="1" si="196"/>
        <v>-1.920597546138525E-2</v>
      </c>
      <c r="X956" s="17">
        <f t="shared" si="197"/>
        <v>-1.5068926553674089E-4</v>
      </c>
    </row>
    <row r="957" spans="3:24">
      <c r="C957" s="29">
        <v>42192</v>
      </c>
      <c r="D957" s="19">
        <f ca="1">VLOOKUP(C957,MarketData!$B$7:$C$5000,2)</f>
        <v>1637.23</v>
      </c>
      <c r="E957" s="17">
        <f>VLOOKUP('Beta-GARCH'!C957,MarketData!$E$7:$F$5000,2)</f>
        <v>132.38000500000001</v>
      </c>
      <c r="F957" s="17">
        <f t="shared" ca="1" si="193"/>
        <v>210.36516420825387</v>
      </c>
      <c r="G957" s="17">
        <f t="shared" si="194"/>
        <v>186.00535158087268</v>
      </c>
      <c r="H957" s="18">
        <f t="array" aca="1" ref="H957" ca="1">IF(ROW()-ROW($C$14)&gt;=$C$3,IF($C$8,_xlfn.COVARIANCE.P(OFFSET(E957,-$C$3+1,0):E957/OFFSET(E956,-$C$3+1,0):E956,OFFSET(D957,-$C$3+1,0):D957/OFFSET(D956,-$C$3+1,0):D956)/_xlfn.VAR.P(OFFSET(D957,-$C$3+1,0):D957/OFFSET(D956,-$C$3+1,0):D956),$C$9),"")</f>
        <v>0.45564619386079214</v>
      </c>
      <c r="I957" s="19">
        <f t="array" aca="1" ref="I957" ca="1">IF(ROW()-ROW($C$14)&gt;=$C$3,_xlfn.VAR.P(OFFSET(E957,-$C$3+1,0):E957/OFFSET(E956,-$C$3+1,0):E956),"")</f>
        <v>1.0930033254030059E-4</v>
      </c>
      <c r="J957" s="19">
        <f t="array" aca="1" ref="J957" ca="1">IF(ROW()-ROW($C$14)&gt;=$C$3,_xlfn.VAR.P(OFFSET(D957,-$C$3+1,0):D957/OFFSET(D956,-$C$3+1,0):D956),"")</f>
        <v>9.845705800444399E-5</v>
      </c>
      <c r="K957" s="19">
        <f t="shared" ca="1" si="195"/>
        <v>0.41044325022446781</v>
      </c>
      <c r="L957" s="46">
        <f t="array" aca="1" ref="L957" ca="1">IF(ROW()-ROW($C$14)&lt;$C$3,"",IF(L956="",_xlfn.VAR.P(OFFSET(E957,-$C$3+1,0):E957/OFFSET(E956,-$C$3+1,0):E956),$C$4*L956+$C$5*(1-$C$4)*(E957/E956-1)^2+(1-$C$4)*(1-$C$5)*$C$6))</f>
        <v>4.0999999999999999E-4</v>
      </c>
      <c r="M957" s="30">
        <f t="array" aca="1" ref="M957" ca="1">IF(ROW()-ROW($C$14)&gt;=$C$3,_xlfn.VAR.P(OFFSET(D957,-$C$3+1,0):D957/OFFSET(D956,-$C$3+1,0):D956)*H957^2,"")</f>
        <v>2.0441009880994748E-5</v>
      </c>
      <c r="N957" s="17">
        <f t="shared" ca="1" si="198"/>
        <v>3.8955899011900526E-4</v>
      </c>
      <c r="O957" s="18">
        <f t="shared" ca="1" si="199"/>
        <v>4.5915706780928427E-2</v>
      </c>
      <c r="P957" s="18">
        <f t="shared" ca="1" si="192"/>
        <v>-2.6368643904727262E-3</v>
      </c>
      <c r="Q957" s="18">
        <f t="shared" ca="1" si="200"/>
        <v>-7.3807184046619503E-3</v>
      </c>
      <c r="R957" s="39"/>
      <c r="V957" s="29">
        <v>42192</v>
      </c>
      <c r="W957" s="19">
        <f t="shared" ca="1" si="196"/>
        <v>1.0411266632106564E-2</v>
      </c>
      <c r="X957" s="17">
        <f t="shared" si="197"/>
        <v>-2.6368643904727262E-3</v>
      </c>
    </row>
    <row r="958" spans="3:24">
      <c r="C958" s="29">
        <v>42193</v>
      </c>
      <c r="D958" s="19">
        <f ca="1">VLOOKUP(C958,MarketData!$B$7:$C$5000,2)</f>
        <v>1582.48</v>
      </c>
      <c r="E958" s="17">
        <f>VLOOKUP('Beta-GARCH'!C958,MarketData!$E$7:$F$5000,2)</f>
        <v>128.11000100000001</v>
      </c>
      <c r="F958" s="17">
        <f t="shared" ca="1" si="193"/>
        <v>203.33042092820043</v>
      </c>
      <c r="G958" s="17">
        <f t="shared" si="194"/>
        <v>180.00562680920697</v>
      </c>
      <c r="H958" s="18">
        <f t="array" aca="1" ref="H958" ca="1">IF(ROW()-ROW($C$14)&gt;=$C$3,IF($C$8,_xlfn.COVARIANCE.P(OFFSET(E958,-$C$3+1,0):E958/OFFSET(E957,-$C$3+1,0):E957,OFFSET(D958,-$C$3+1,0):D958/OFFSET(D957,-$C$3+1,0):D957)/_xlfn.VAR.P(OFFSET(D958,-$C$3+1,0):D958/OFFSET(D957,-$C$3+1,0):D957),$C$9),"")</f>
        <v>0.48314065283423097</v>
      </c>
      <c r="I958" s="19">
        <f t="array" aca="1" ref="I958" ca="1">IF(ROW()-ROW($C$14)&gt;=$C$3,_xlfn.VAR.P(OFFSET(E958,-$C$3+1,0):E958/OFFSET(E957,-$C$3+1,0):E957),"")</f>
        <v>1.1317054023652953E-4</v>
      </c>
      <c r="J958" s="19">
        <f t="array" aca="1" ref="J958" ca="1">IF(ROW()-ROW($C$14)&gt;=$C$3,_xlfn.VAR.P(OFFSET(D958,-$C$3+1,0):D958/OFFSET(D957,-$C$3+1,0):D957),"")</f>
        <v>1.0283838353918536E-4</v>
      </c>
      <c r="K958" s="19">
        <f t="shared" ca="1" si="195"/>
        <v>0.43903125014420885</v>
      </c>
      <c r="L958" s="46">
        <f t="array" aca="1" ref="L958" ca="1">IF(ROW()-ROW($C$14)&lt;$C$3,"",IF(L957="",_xlfn.VAR.P(OFFSET(E958,-$C$3+1,0):E958/OFFSET(E957,-$C$3+1,0):E957),$C$4*L957+$C$5*(1-$C$4)*(E958/E957-1)^2+(1-$C$4)*(1-$C$5)*$C$6))</f>
        <v>4.0999999999999999E-4</v>
      </c>
      <c r="M958" s="30">
        <f t="array" aca="1" ref="M958" ca="1">IF(ROW()-ROW($C$14)&gt;=$C$3,_xlfn.VAR.P(OFFSET(D958,-$C$3+1,0):D958/OFFSET(D957,-$C$3+1,0):D957)*H958^2,"")</f>
        <v>2.4005038408716049E-5</v>
      </c>
      <c r="N958" s="17">
        <f t="shared" ca="1" si="198"/>
        <v>3.8599496159128394E-4</v>
      </c>
      <c r="O958" s="18">
        <f t="shared" ca="1" si="199"/>
        <v>4.5705185515988261E-2</v>
      </c>
      <c r="P958" s="18">
        <f t="shared" ca="1" si="192"/>
        <v>-3.2255656736075777E-2</v>
      </c>
      <c r="Q958" s="18">
        <f t="shared" ca="1" si="200"/>
        <v>-1.6099129710139194E-2</v>
      </c>
      <c r="R958" s="39"/>
      <c r="V958" s="29">
        <v>42193</v>
      </c>
      <c r="W958" s="19">
        <f t="shared" ca="1" si="196"/>
        <v>-3.3440628378419657E-2</v>
      </c>
      <c r="X958" s="17">
        <f t="shared" si="197"/>
        <v>-3.2255656736075777E-2</v>
      </c>
    </row>
    <row r="959" spans="3:24">
      <c r="C959" s="29">
        <v>42194</v>
      </c>
      <c r="D959" s="19">
        <f ca="1">VLOOKUP(C959,MarketData!$B$7:$C$5000,2)</f>
        <v>1579.89</v>
      </c>
      <c r="E959" s="17">
        <f>VLOOKUP('Beta-GARCH'!C959,MarketData!$E$7:$F$5000,2)</f>
        <v>129.029999</v>
      </c>
      <c r="F959" s="17">
        <f t="shared" ca="1" si="193"/>
        <v>202.99763581230386</v>
      </c>
      <c r="G959" s="17">
        <f t="shared" si="194"/>
        <v>181.29830353514984</v>
      </c>
      <c r="H959" s="18">
        <f t="array" aca="1" ref="H959" ca="1">IF(ROW()-ROW($C$14)&gt;=$C$3,IF($C$8,_xlfn.COVARIANCE.P(OFFSET(E959,-$C$3+1,0):E959/OFFSET(E958,-$C$3+1,0):E958,OFFSET(D959,-$C$3+1,0):D959/OFFSET(D958,-$C$3+1,0):D958)/_xlfn.VAR.P(OFFSET(D959,-$C$3+1,0):D959/OFFSET(D958,-$C$3+1,0):D958),$C$9),"")</f>
        <v>0.48147442182475647</v>
      </c>
      <c r="I959" s="19">
        <f t="array" aca="1" ref="I959" ca="1">IF(ROW()-ROW($C$14)&gt;=$C$3,_xlfn.VAR.P(OFFSET(E959,-$C$3+1,0):E959/OFFSET(E958,-$C$3+1,0):E958),"")</f>
        <v>1.1318546133041257E-4</v>
      </c>
      <c r="J959" s="19">
        <f t="array" aca="1" ref="J959" ca="1">IF(ROW()-ROW($C$14)&gt;=$C$3,_xlfn.VAR.P(OFFSET(D959,-$C$3+1,0):D959/OFFSET(D958,-$C$3+1,0):D958),"")</f>
        <v>1.0269491067390986E-4</v>
      </c>
      <c r="K959" s="19">
        <f t="shared" ca="1" si="195"/>
        <v>0.43684915147118858</v>
      </c>
      <c r="L959" s="46">
        <f t="array" aca="1" ref="L959" ca="1">IF(ROW()-ROW($C$14)&lt;$C$3,"",IF(L958="",_xlfn.VAR.P(OFFSET(E959,-$C$3+1,0):E959/OFFSET(E958,-$C$3+1,0):E958),$C$4*L958+$C$5*(1-$C$4)*(E959/E958-1)^2+(1-$C$4)*(1-$C$5)*$C$6))</f>
        <v>4.0999999999999999E-4</v>
      </c>
      <c r="M959" s="30">
        <f t="array" aca="1" ref="M959" ca="1">IF(ROW()-ROW($C$14)&gt;=$C$3,_xlfn.VAR.P(OFFSET(D959,-$C$3+1,0):D959/OFFSET(D958,-$C$3+1,0):D958)*H959^2,"")</f>
        <v>2.3806489662645482E-5</v>
      </c>
      <c r="N959" s="17">
        <f t="shared" ca="1" si="198"/>
        <v>3.8619351033735452E-4</v>
      </c>
      <c r="O959" s="18">
        <f t="shared" ca="1" si="199"/>
        <v>4.5716938960346586E-2</v>
      </c>
      <c r="P959" s="18">
        <f t="shared" ca="1" si="192"/>
        <v>7.1813128781412772E-3</v>
      </c>
      <c r="Q959" s="18">
        <f t="shared" ca="1" si="200"/>
        <v>7.9693283680849544E-3</v>
      </c>
      <c r="R959" s="39"/>
      <c r="V959" s="29">
        <v>42194</v>
      </c>
      <c r="W959" s="19">
        <f t="shared" ca="1" si="196"/>
        <v>-1.6366715535108822E-3</v>
      </c>
      <c r="X959" s="17">
        <f t="shared" si="197"/>
        <v>7.1813128781412772E-3</v>
      </c>
    </row>
    <row r="960" spans="3:24">
      <c r="C960" s="29">
        <v>42195</v>
      </c>
      <c r="D960" s="19">
        <f ca="1">VLOOKUP(C960,MarketData!$B$7:$C$5000,2)</f>
        <v>1583.55</v>
      </c>
      <c r="E960" s="17">
        <f>VLOOKUP('Beta-GARCH'!C960,MarketData!$E$7:$F$5000,2)</f>
        <v>131.520004</v>
      </c>
      <c r="F960" s="17">
        <f t="shared" ca="1" si="193"/>
        <v>203.46790358225809</v>
      </c>
      <c r="G960" s="17">
        <f t="shared" si="194"/>
        <v>184.79697582680848</v>
      </c>
      <c r="H960" s="18">
        <f t="array" aca="1" ref="H960" ca="1">IF(ROW()-ROW($C$14)&gt;=$C$3,IF($C$8,_xlfn.COVARIANCE.P(OFFSET(E960,-$C$3+1,0):E960/OFFSET(E959,-$C$3+1,0):E959,OFFSET(D960,-$C$3+1,0):D960/OFFSET(D959,-$C$3+1,0):D959)/_xlfn.VAR.P(OFFSET(D960,-$C$3+1,0):D960/OFFSET(D959,-$C$3+1,0):D959),$C$9),"")</f>
        <v>0.47613716235574299</v>
      </c>
      <c r="I960" s="19">
        <f t="array" aca="1" ref="I960" ca="1">IF(ROW()-ROW($C$14)&gt;=$C$3,_xlfn.VAR.P(OFFSET(E960,-$C$3+1,0):E960/OFFSET(E959,-$C$3+1,0):E959),"")</f>
        <v>1.1279656586293779E-4</v>
      </c>
      <c r="J960" s="19">
        <f t="array" aca="1" ref="J960" ca="1">IF(ROW()-ROW($C$14)&gt;=$C$3,_xlfn.VAR.P(OFFSET(D960,-$C$3+1,0):D960/OFFSET(D959,-$C$3+1,0):D959),"")</f>
        <v>1.0232276073847239E-4</v>
      </c>
      <c r="K960" s="19">
        <f t="shared" ca="1" si="195"/>
        <v>0.43192510844366028</v>
      </c>
      <c r="L960" s="46">
        <f t="array" aca="1" ref="L960" ca="1">IF(ROW()-ROW($C$14)&lt;$C$3,"",IF(L959="",_xlfn.VAR.P(OFFSET(E960,-$C$3+1,0):E960/OFFSET(E959,-$C$3+1,0):E959),$C$4*L959+$C$5*(1-$C$4)*(E960/E959-1)^2+(1-$C$4)*(1-$C$5)*$C$6))</f>
        <v>4.0999999999999999E-4</v>
      </c>
      <c r="M960" s="30">
        <f t="array" aca="1" ref="M960" ca="1">IF(ROW()-ROW($C$14)&gt;=$C$3,_xlfn.VAR.P(OFFSET(D960,-$C$3+1,0):D960/OFFSET(D959,-$C$3+1,0):D959)*H960^2,"")</f>
        <v>2.3197244921155973E-5</v>
      </c>
      <c r="N960" s="17">
        <f t="shared" ca="1" si="198"/>
        <v>3.8680275507884401E-4</v>
      </c>
      <c r="O960" s="18">
        <f t="shared" ca="1" si="199"/>
        <v>4.5752985434042132E-2</v>
      </c>
      <c r="P960" s="18">
        <f t="shared" ca="1" si="192"/>
        <v>1.9297876612399234E-2</v>
      </c>
      <c r="Q960" s="18">
        <f t="shared" ca="1" si="200"/>
        <v>1.8194849177437303E-2</v>
      </c>
      <c r="R960" s="39"/>
      <c r="V960" s="29">
        <v>42195</v>
      </c>
      <c r="W960" s="19">
        <f t="shared" ca="1" si="196"/>
        <v>2.316616979663122E-3</v>
      </c>
      <c r="X960" s="17">
        <f t="shared" si="197"/>
        <v>1.9297876612399234E-2</v>
      </c>
    </row>
    <row r="961" spans="3:24">
      <c r="C961" s="29">
        <v>42198</v>
      </c>
      <c r="D961" s="19">
        <f ca="1">VLOOKUP(C961,MarketData!$B$7:$C$5000,2)</f>
        <v>1613.51</v>
      </c>
      <c r="E961" s="17">
        <f>VLOOKUP('Beta-GARCH'!C961,MarketData!$E$7:$F$5000,2)</f>
        <v>133.44000199999999</v>
      </c>
      <c r="F961" s="17">
        <f t="shared" ca="1" si="193"/>
        <v>207.31741789587272</v>
      </c>
      <c r="G961" s="17">
        <f t="shared" si="194"/>
        <v>187.49473900505109</v>
      </c>
      <c r="H961" s="18">
        <f t="array" aca="1" ref="H961" ca="1">IF(ROW()-ROW($C$14)&gt;=$C$3,IF($C$8,_xlfn.COVARIANCE.P(OFFSET(E961,-$C$3+1,0):E961/OFFSET(E960,-$C$3+1,0):E960,OFFSET(D961,-$C$3+1,0):D961/OFFSET(D960,-$C$3+1,0):D960)/_xlfn.VAR.P(OFFSET(D961,-$C$3+1,0):D961/OFFSET(D960,-$C$3+1,0):D960),$C$9),"")</f>
        <v>0.4805378606741062</v>
      </c>
      <c r="I961" s="19">
        <f t="array" aca="1" ref="I961" ca="1">IF(ROW()-ROW($C$14)&gt;=$C$3,_xlfn.VAR.P(OFFSET(E961,-$C$3+1,0):E961/OFFSET(E960,-$C$3+1,0):E960),"")</f>
        <v>1.1355036304844514E-4</v>
      </c>
      <c r="J961" s="19">
        <f t="array" aca="1" ref="J961" ca="1">IF(ROW()-ROW($C$14)&gt;=$C$3,_xlfn.VAR.P(OFFSET(D961,-$C$3+1,0):D961/OFFSET(D960,-$C$3+1,0):D960),"")</f>
        <v>1.035758860817849E-4</v>
      </c>
      <c r="K961" s="19">
        <f t="shared" ca="1" si="195"/>
        <v>0.43832651326646183</v>
      </c>
      <c r="L961" s="46">
        <f t="array" aca="1" ref="L961" ca="1">IF(ROW()-ROW($C$14)&lt;$C$3,"",IF(L960="",_xlfn.VAR.P(OFFSET(E961,-$C$3+1,0):E961/OFFSET(E960,-$C$3+1,0):E960),$C$4*L960+$C$5*(1-$C$4)*(E961/E960-1)^2+(1-$C$4)*(1-$C$5)*$C$6))</f>
        <v>4.0999999999999999E-4</v>
      </c>
      <c r="M961" s="30">
        <f t="array" aca="1" ref="M961" ca="1">IF(ROW()-ROW($C$14)&gt;=$C$3,_xlfn.VAR.P(OFFSET(D961,-$C$3+1,0):D961/OFFSET(D960,-$C$3+1,0):D960)*H961^2,"")</f>
        <v>2.3917395137209209E-5</v>
      </c>
      <c r="N961" s="17">
        <f t="shared" ca="1" si="198"/>
        <v>3.8608260486279076E-4</v>
      </c>
      <c r="O961" s="18">
        <f t="shared" ca="1" si="199"/>
        <v>4.5710374087113856E-2</v>
      </c>
      <c r="P961" s="18">
        <f t="shared" ca="1" si="192"/>
        <v>1.4598524495178733E-2</v>
      </c>
      <c r="Q961" s="18">
        <f t="shared" ca="1" si="200"/>
        <v>5.5069806185747971E-3</v>
      </c>
      <c r="R961" s="39"/>
      <c r="V961" s="29">
        <v>42198</v>
      </c>
      <c r="W961" s="19">
        <f t="shared" ca="1" si="196"/>
        <v>1.891951627671995E-2</v>
      </c>
      <c r="X961" s="17">
        <f t="shared" si="197"/>
        <v>1.4598524495178733E-2</v>
      </c>
    </row>
    <row r="962" spans="3:24">
      <c r="C962" s="29">
        <v>42199</v>
      </c>
      <c r="D962" s="19">
        <f ca="1">VLOOKUP(C962,MarketData!$B$7:$C$5000,2)</f>
        <v>1638.71</v>
      </c>
      <c r="E962" s="17">
        <f>VLOOKUP('Beta-GARCH'!C962,MarketData!$E$7:$F$5000,2)</f>
        <v>133.449997</v>
      </c>
      <c r="F962" s="17">
        <f t="shared" ca="1" si="193"/>
        <v>210.55532713162336</v>
      </c>
      <c r="G962" s="17">
        <f t="shared" si="194"/>
        <v>187.50878284414185</v>
      </c>
      <c r="H962" s="18">
        <f t="array" aca="1" ref="H962" ca="1">IF(ROW()-ROW($C$14)&gt;=$C$3,IF($C$8,_xlfn.COVARIANCE.P(OFFSET(E962,-$C$3+1,0):E962/OFFSET(E961,-$C$3+1,0):E961,OFFSET(D962,-$C$3+1,0):D962/OFFSET(D961,-$C$3+1,0):D961)/_xlfn.VAR.P(OFFSET(D962,-$C$3+1,0):D962/OFFSET(D961,-$C$3+1,0):D961),$C$9),"")</f>
        <v>0.47640935039788712</v>
      </c>
      <c r="I962" s="19">
        <f t="array" aca="1" ref="I962" ca="1">IF(ROW()-ROW($C$14)&gt;=$C$3,_xlfn.VAR.P(OFFSET(E962,-$C$3+1,0):E962/OFFSET(E961,-$C$3+1,0):E961),"")</f>
        <v>1.1354003454123279E-4</v>
      </c>
      <c r="J962" s="19">
        <f t="array" aca="1" ref="J962" ca="1">IF(ROW()-ROW($C$14)&gt;=$C$3,_xlfn.VAR.P(OFFSET(D962,-$C$3+1,0):D962/OFFSET(D961,-$C$3+1,0):D961),"")</f>
        <v>1.0439430858491758E-4</v>
      </c>
      <c r="K962" s="19">
        <f t="shared" ca="1" si="195"/>
        <v>0.43803425760026332</v>
      </c>
      <c r="L962" s="46">
        <f t="array" aca="1" ref="L962" ca="1">IF(ROW()-ROW($C$14)&lt;$C$3,"",IF(L961="",_xlfn.VAR.P(OFFSET(E962,-$C$3+1,0):E962/OFFSET(E961,-$C$3+1,0):E961),$C$4*L961+$C$5*(1-$C$4)*(E962/E961-1)^2+(1-$C$4)*(1-$C$5)*$C$6))</f>
        <v>4.0999999999999999E-4</v>
      </c>
      <c r="M962" s="30">
        <f t="array" aca="1" ref="M962" ca="1">IF(ROW()-ROW($C$14)&gt;=$C$3,_xlfn.VAR.P(OFFSET(D962,-$C$3+1,0):D962/OFFSET(D961,-$C$3+1,0):D961)*H962^2,"")</f>
        <v>2.3693944981927586E-5</v>
      </c>
      <c r="N962" s="17">
        <f t="shared" ca="1" si="198"/>
        <v>3.863060550180724E-4</v>
      </c>
      <c r="O962" s="18">
        <f t="shared" ca="1" si="199"/>
        <v>4.5723599900214303E-2</v>
      </c>
      <c r="P962" s="18">
        <f t="shared" ca="1" si="192"/>
        <v>7.4902576814972477E-5</v>
      </c>
      <c r="Q962" s="18">
        <f t="shared" ca="1" si="200"/>
        <v>-7.3657179523585721E-3</v>
      </c>
      <c r="R962" s="39"/>
      <c r="V962" s="29">
        <v>42199</v>
      </c>
      <c r="W962" s="19">
        <f t="shared" ca="1" si="196"/>
        <v>1.561812446157762E-2</v>
      </c>
      <c r="X962" s="17">
        <f t="shared" si="197"/>
        <v>7.4902576814972477E-5</v>
      </c>
    </row>
    <row r="963" spans="3:24">
      <c r="C963" s="29">
        <v>42200</v>
      </c>
      <c r="D963" s="19">
        <f ca="1">VLOOKUP(C963,MarketData!$B$7:$C$5000,2)</f>
        <v>1646.41</v>
      </c>
      <c r="E963" s="17">
        <f>VLOOKUP('Beta-GARCH'!C963,MarketData!$E$7:$F$5000,2)</f>
        <v>133.990005</v>
      </c>
      <c r="F963" s="17">
        <f t="shared" ca="1" si="193"/>
        <v>211.5446882869916</v>
      </c>
      <c r="G963" s="17">
        <f t="shared" si="194"/>
        <v>188.26754076907534</v>
      </c>
      <c r="H963" s="18">
        <f t="array" aca="1" ref="H963" ca="1">IF(ROW()-ROW($C$14)&gt;=$C$3,IF($C$8,_xlfn.COVARIANCE.P(OFFSET(E963,-$C$3+1,0):E963/OFFSET(E962,-$C$3+1,0):E962,OFFSET(D963,-$C$3+1,0):D963/OFFSET(D962,-$C$3+1,0):D962)/_xlfn.VAR.P(OFFSET(D963,-$C$3+1,0):D963/OFFSET(D962,-$C$3+1,0):D962),$C$9),"")</f>
        <v>0.47705217996457433</v>
      </c>
      <c r="I963" s="19">
        <f t="array" aca="1" ref="I963" ca="1">IF(ROW()-ROW($C$14)&gt;=$C$3,_xlfn.VAR.P(OFFSET(E963,-$C$3+1,0):E963/OFFSET(E962,-$C$3+1,0):E962),"")</f>
        <v>1.135912174159784E-4</v>
      </c>
      <c r="J963" s="19">
        <f t="array" aca="1" ref="J963" ca="1">IF(ROW()-ROW($C$14)&gt;=$C$3,_xlfn.VAR.P(OFFSET(D963,-$C$3+1,0):D963/OFFSET(D962,-$C$3+1,0):D962),"")</f>
        <v>1.043787095249132E-4</v>
      </c>
      <c r="K963" s="19">
        <f t="shared" ca="1" si="195"/>
        <v>0.43836215557405045</v>
      </c>
      <c r="L963" s="46">
        <f t="array" aca="1" ref="L963" ca="1">IF(ROW()-ROW($C$14)&lt;$C$3,"",IF(L962="",_xlfn.VAR.P(OFFSET(E963,-$C$3+1,0):E963/OFFSET(E962,-$C$3+1,0):E962),$C$4*L962+$C$5*(1-$C$4)*(E963/E962-1)^2+(1-$C$4)*(1-$C$5)*$C$6))</f>
        <v>4.0999999999999999E-4</v>
      </c>
      <c r="M963" s="30">
        <f t="array" aca="1" ref="M963" ca="1">IF(ROW()-ROW($C$14)&gt;=$C$3,_xlfn.VAR.P(OFFSET(D963,-$C$3+1,0):D963/OFFSET(D962,-$C$3+1,0):D962)*H963^2,"")</f>
        <v>2.375437962309749E-5</v>
      </c>
      <c r="N963" s="17">
        <f t="shared" ca="1" si="198"/>
        <v>3.8624562037690248E-4</v>
      </c>
      <c r="O963" s="18">
        <f t="shared" ca="1" si="199"/>
        <v>4.5720023205778088E-2</v>
      </c>
      <c r="P963" s="18">
        <f t="shared" ca="1" si="192"/>
        <v>4.0465193865835136E-3</v>
      </c>
      <c r="Q963" s="18">
        <f t="shared" ca="1" si="200"/>
        <v>1.8049380294628101E-3</v>
      </c>
      <c r="R963" s="39"/>
      <c r="V963" s="29">
        <v>42200</v>
      </c>
      <c r="W963" s="19">
        <f t="shared" ca="1" si="196"/>
        <v>4.6988179726736856E-3</v>
      </c>
      <c r="X963" s="17">
        <f t="shared" si="197"/>
        <v>4.0465193865835136E-3</v>
      </c>
    </row>
    <row r="964" spans="3:24">
      <c r="C964" s="29">
        <v>42201</v>
      </c>
      <c r="D964" s="19">
        <f ca="1">VLOOKUP(C964,MarketData!$B$7:$C$5000,2)</f>
        <v>1660.83</v>
      </c>
      <c r="E964" s="17">
        <f>VLOOKUP('Beta-GARCH'!C964,MarketData!$E$7:$F$5000,2)</f>
        <v>135.770004</v>
      </c>
      <c r="F964" s="17">
        <f t="shared" ca="1" si="193"/>
        <v>213.39749190522664</v>
      </c>
      <c r="G964" s="17">
        <f t="shared" si="194"/>
        <v>190.76859324908244</v>
      </c>
      <c r="H964" s="18">
        <f t="array" aca="1" ref="H964" ca="1">IF(ROW()-ROW($C$14)&gt;=$C$3,IF($C$8,_xlfn.COVARIANCE.P(OFFSET(E964,-$C$3+1,0):E964/OFFSET(E963,-$C$3+1,0):E963,OFFSET(D964,-$C$3+1,0):D964/OFFSET(D963,-$C$3+1,0):D963)/_xlfn.VAR.P(OFFSET(D964,-$C$3+1,0):D964/OFFSET(D963,-$C$3+1,0):D963),$C$9),"")</f>
        <v>0.47919500470277271</v>
      </c>
      <c r="I964" s="19">
        <f t="array" aca="1" ref="I964" ca="1">IF(ROW()-ROW($C$14)&gt;=$C$3,_xlfn.VAR.P(OFFSET(E964,-$C$3+1,0):E964/OFFSET(E963,-$C$3+1,0):E963),"")</f>
        <v>1.1413704905401073E-4</v>
      </c>
      <c r="J964" s="19">
        <f t="array" aca="1" ref="J964" ca="1">IF(ROW()-ROW($C$14)&gt;=$C$3,_xlfn.VAR.P(OFFSET(D964,-$C$3+1,0):D964/OFFSET(D963,-$C$3+1,0):D963),"")</f>
        <v>1.0450490117722094E-4</v>
      </c>
      <c r="K964" s="19">
        <f t="shared" ca="1" si="195"/>
        <v>0.438755224759523</v>
      </c>
      <c r="L964" s="46">
        <f t="array" aca="1" ref="L964" ca="1">IF(ROW()-ROW($C$14)&lt;$C$3,"",IF(L963="",_xlfn.VAR.P(OFFSET(E964,-$C$3+1,0):E964/OFFSET(E963,-$C$3+1,0):E963),$C$4*L963+$C$5*(1-$C$4)*(E964/E963-1)^2+(1-$C$4)*(1-$C$5)*$C$6))</f>
        <v>4.0999999999999999E-4</v>
      </c>
      <c r="M964" s="30">
        <f t="array" aca="1" ref="M964" ca="1">IF(ROW()-ROW($C$14)&gt;=$C$3,_xlfn.VAR.P(OFFSET(D964,-$C$3+1,0):D964/OFFSET(D963,-$C$3+1,0):D963)*H964^2,"")</f>
        <v>2.3997236036403568E-5</v>
      </c>
      <c r="N964" s="17">
        <f t="shared" ca="1" si="198"/>
        <v>3.8600276396359641E-4</v>
      </c>
      <c r="O964" s="18">
        <f t="shared" ca="1" si="199"/>
        <v>4.5705647448276786E-2</v>
      </c>
      <c r="P964" s="18">
        <f t="shared" ca="1" si="192"/>
        <v>1.3284565516659352E-2</v>
      </c>
      <c r="Q964" s="18">
        <f t="shared" ca="1" si="200"/>
        <v>9.0875599300716606E-3</v>
      </c>
      <c r="R964" s="39"/>
      <c r="V964" s="29">
        <v>42201</v>
      </c>
      <c r="W964" s="19">
        <f t="shared" ca="1" si="196"/>
        <v>8.7584502037765244E-3</v>
      </c>
      <c r="X964" s="17">
        <f t="shared" si="197"/>
        <v>1.3284565516659352E-2</v>
      </c>
    </row>
    <row r="965" spans="3:24">
      <c r="C965" s="29">
        <v>42202</v>
      </c>
      <c r="D965" s="19">
        <f ca="1">VLOOKUP(C965,MarketData!$B$7:$C$5000,2)</f>
        <v>1662.94</v>
      </c>
      <c r="E965" s="17">
        <f>VLOOKUP('Beta-GARCH'!C965,MarketData!$E$7:$F$5000,2)</f>
        <v>135.36000100000001</v>
      </c>
      <c r="F965" s="17">
        <f t="shared" ca="1" si="193"/>
        <v>213.6686025594899</v>
      </c>
      <c r="G965" s="17">
        <f t="shared" si="194"/>
        <v>190.19250358838022</v>
      </c>
      <c r="H965" s="18">
        <f t="array" aca="1" ref="H965" ca="1">IF(ROW()-ROW($C$14)&gt;=$C$3,IF($C$8,_xlfn.COVARIANCE.P(OFFSET(E965,-$C$3+1,0):E965/OFFSET(E964,-$C$3+1,0):E964,OFFSET(D965,-$C$3+1,0):D965/OFFSET(D964,-$C$3+1,0):D964)/_xlfn.VAR.P(OFFSET(D965,-$C$3+1,0):D965/OFFSET(D964,-$C$3+1,0):D964),$C$9),"")</f>
        <v>0.47825628423920258</v>
      </c>
      <c r="I965" s="19">
        <f t="array" aca="1" ref="I965" ca="1">IF(ROW()-ROW($C$14)&gt;=$C$3,_xlfn.VAR.P(OFFSET(E965,-$C$3+1,0):E965/OFFSET(E964,-$C$3+1,0):E964),"")</f>
        <v>1.1395657464532647E-4</v>
      </c>
      <c r="J965" s="19">
        <f t="array" aca="1" ref="J965" ca="1">IF(ROW()-ROW($C$14)&gt;=$C$3,_xlfn.VAR.P(OFFSET(D965,-$C$3+1,0):D965/OFFSET(D964,-$C$3+1,0):D964),"")</f>
        <v>1.0442980041477816E-4</v>
      </c>
      <c r="K965" s="19">
        <f t="shared" ca="1" si="195"/>
        <v>0.43827403961252376</v>
      </c>
      <c r="L965" s="46">
        <f t="array" aca="1" ref="L965" ca="1">IF(ROW()-ROW($C$14)&lt;$C$3,"",IF(L964="",_xlfn.VAR.P(OFFSET(E965,-$C$3+1,0):E965/OFFSET(E964,-$C$3+1,0):E964),$C$4*L964+$C$5*(1-$C$4)*(E965/E964-1)^2+(1-$C$4)*(1-$C$5)*$C$6))</f>
        <v>4.0999999999999999E-4</v>
      </c>
      <c r="M965" s="30">
        <f t="array" aca="1" ref="M965" ca="1">IF(ROW()-ROW($C$14)&gt;=$C$3,_xlfn.VAR.P(OFFSET(D965,-$C$3+1,0):D965/OFFSET(D964,-$C$3+1,0):D964)*H965^2,"")</f>
        <v>2.3886131485711335E-5</v>
      </c>
      <c r="N965" s="17">
        <f t="shared" ca="1" si="198"/>
        <v>3.8611386851428864E-4</v>
      </c>
      <c r="O965" s="18">
        <f t="shared" ca="1" si="199"/>
        <v>4.5712224784682343E-2</v>
      </c>
      <c r="P965" s="18">
        <f t="shared" ca="1" si="192"/>
        <v>-3.019834926129894E-3</v>
      </c>
      <c r="Q965" s="18">
        <f t="shared" ca="1" si="200"/>
        <v>-3.6274351981292943E-3</v>
      </c>
      <c r="R965" s="39"/>
      <c r="V965" s="29">
        <v>42202</v>
      </c>
      <c r="W965" s="19">
        <f t="shared" ca="1" si="196"/>
        <v>1.2704491127930595E-3</v>
      </c>
      <c r="X965" s="17">
        <f t="shared" si="197"/>
        <v>-3.019834926129894E-3</v>
      </c>
    </row>
    <row r="966" spans="3:24">
      <c r="C966" s="29">
        <v>42206</v>
      </c>
      <c r="D966" s="19">
        <f ca="1">VLOOKUP(C966,MarketData!$B$7:$C$5000,2)</f>
        <v>1673.88</v>
      </c>
      <c r="E966" s="17">
        <f>VLOOKUP('Beta-GARCH'!C966,MarketData!$E$7:$F$5000,2)</f>
        <v>134.55999800000001</v>
      </c>
      <c r="F966" s="17">
        <f t="shared" ca="1" si="193"/>
        <v>215.07426633088323</v>
      </c>
      <c r="G966" s="17">
        <f t="shared" si="194"/>
        <v>189.06843021128105</v>
      </c>
      <c r="H966" s="18">
        <f t="array" aca="1" ref="H966" ca="1">IF(ROW()-ROW($C$14)&gt;=$C$3,IF($C$8,_xlfn.COVARIANCE.P(OFFSET(E966,-$C$3+1,0):E966/OFFSET(E965,-$C$3+1,0):E965,OFFSET(D966,-$C$3+1,0):D966/OFFSET(D965,-$C$3+1,0):D965)/_xlfn.VAR.P(OFFSET(D966,-$C$3+1,0):D966/OFFSET(D965,-$C$3+1,0):D965),$C$9),"")</f>
        <v>0.47632566389601383</v>
      </c>
      <c r="I966" s="19">
        <f t="array" aca="1" ref="I966" ca="1">IF(ROW()-ROW($C$14)&gt;=$C$3,_xlfn.VAR.P(OFFSET(E966,-$C$3+1,0):E966/OFFSET(E965,-$C$3+1,0):E965),"")</f>
        <v>1.1409205122309629E-4</v>
      </c>
      <c r="J966" s="19">
        <f t="array" aca="1" ref="J966" ca="1">IF(ROW()-ROW($C$14)&gt;=$C$3,_xlfn.VAR.P(OFFSET(D966,-$C$3+1,0):D966/OFFSET(D965,-$C$3+1,0):D965),"")</f>
        <v>1.0445055518365383E-4</v>
      </c>
      <c r="K966" s="19">
        <f t="shared" ca="1" si="195"/>
        <v>0.43607314890741022</v>
      </c>
      <c r="L966" s="46">
        <f t="array" aca="1" ref="L966" ca="1">IF(ROW()-ROW($C$14)&lt;$C$3,"",IF(L965="",_xlfn.VAR.P(OFFSET(E966,-$C$3+1,0):E966/OFFSET(E965,-$C$3+1,0):E965),$C$4*L965+$C$5*(1-$C$4)*(E966/E965-1)^2+(1-$C$4)*(1-$C$5)*$C$6))</f>
        <v>4.0999999999999999E-4</v>
      </c>
      <c r="M966" s="30">
        <f t="array" aca="1" ref="M966" ca="1">IF(ROW()-ROW($C$14)&gt;=$C$3,_xlfn.VAR.P(OFFSET(D966,-$C$3+1,0):D966/OFFSET(D965,-$C$3+1,0):D965)*H966^2,"")</f>
        <v>2.3698383086555583E-5</v>
      </c>
      <c r="N966" s="17">
        <f t="shared" ca="1" si="198"/>
        <v>3.863016169134444E-4</v>
      </c>
      <c r="O966" s="18">
        <f t="shared" ca="1" si="199"/>
        <v>4.5723337250042857E-2</v>
      </c>
      <c r="P966" s="18">
        <f t="shared" ca="1" si="192"/>
        <v>-5.9101876040914547E-3</v>
      </c>
      <c r="Q966" s="18">
        <f t="shared" ca="1" si="200"/>
        <v>-9.0437960103012006E-3</v>
      </c>
      <c r="R966" s="39"/>
      <c r="V966" s="29">
        <v>42206</v>
      </c>
      <c r="W966" s="19">
        <f t="shared" ca="1" si="196"/>
        <v>6.5787099955501027E-3</v>
      </c>
      <c r="X966" s="17">
        <f t="shared" si="197"/>
        <v>-5.9101876040914547E-3</v>
      </c>
    </row>
    <row r="967" spans="3:24">
      <c r="C967" s="29">
        <v>42207</v>
      </c>
      <c r="D967" s="19">
        <f ca="1">VLOOKUP(C967,MarketData!$B$7:$C$5000,2)</f>
        <v>1655.37</v>
      </c>
      <c r="E967" s="17">
        <f>VLOOKUP('Beta-GARCH'!C967,MarketData!$E$7:$F$5000,2)</f>
        <v>133.990005</v>
      </c>
      <c r="F967" s="17">
        <f t="shared" ca="1" si="193"/>
        <v>212.69594490414735</v>
      </c>
      <c r="G967" s="17">
        <f t="shared" si="194"/>
        <v>188.26754076907534</v>
      </c>
      <c r="H967" s="18">
        <f t="array" aca="1" ref="H967" ca="1">IF(ROW()-ROW($C$14)&gt;=$C$3,IF($C$8,_xlfn.COVARIANCE.P(OFFSET(E967,-$C$3+1,0):E967/OFFSET(E966,-$C$3+1,0):E966,OFFSET(D967,-$C$3+1,0):D967/OFFSET(D966,-$C$3+1,0):D966)/_xlfn.VAR.P(OFFSET(D967,-$C$3+1,0):D967/OFFSET(D966,-$C$3+1,0):D966),$C$9),"")</f>
        <v>0.47109044148340379</v>
      </c>
      <c r="I967" s="19">
        <f t="array" aca="1" ref="I967" ca="1">IF(ROW()-ROW($C$14)&gt;=$C$3,_xlfn.VAR.P(OFFSET(E967,-$C$3+1,0):E967/OFFSET(E966,-$C$3+1,0):E966),"")</f>
        <v>1.1302031760753891E-4</v>
      </c>
      <c r="J967" s="19">
        <f t="array" aca="1" ref="J967" ca="1">IF(ROW()-ROW($C$14)&gt;=$C$3,_xlfn.VAR.P(OFFSET(D967,-$C$3+1,0):D967/OFFSET(D966,-$C$3+1,0):D966),"")</f>
        <v>1.0462458667831124E-4</v>
      </c>
      <c r="K967" s="19">
        <f t="shared" ca="1" si="195"/>
        <v>0.43609541869679375</v>
      </c>
      <c r="L967" s="46">
        <f t="array" aca="1" ref="L967" ca="1">IF(ROW()-ROW($C$14)&lt;$C$3,"",IF(L966="",_xlfn.VAR.P(OFFSET(E967,-$C$3+1,0):E967/OFFSET(E966,-$C$3+1,0):E966),$C$4*L966+$C$5*(1-$C$4)*(E967/E966-1)^2+(1-$C$4)*(1-$C$5)*$C$6))</f>
        <v>4.0999999999999999E-4</v>
      </c>
      <c r="M967" s="30">
        <f t="array" aca="1" ref="M967" ca="1">IF(ROW()-ROW($C$14)&gt;=$C$3,_xlfn.VAR.P(OFFSET(D967,-$C$3+1,0):D967/OFFSET(D966,-$C$3+1,0):D966)*H967^2,"")</f>
        <v>2.3218937372553144E-5</v>
      </c>
      <c r="N967" s="17">
        <f t="shared" ca="1" si="198"/>
        <v>3.8678106262744684E-4</v>
      </c>
      <c r="O967" s="18">
        <f t="shared" ca="1" si="199"/>
        <v>4.5751702469643239E-2</v>
      </c>
      <c r="P967" s="18">
        <f t="shared" ca="1" si="192"/>
        <v>-4.2359765790127568E-3</v>
      </c>
      <c r="Q967" s="18">
        <f t="shared" ca="1" si="200"/>
        <v>9.7340764916242859E-4</v>
      </c>
      <c r="R967" s="39"/>
      <c r="V967" s="29">
        <v>42207</v>
      </c>
      <c r="W967" s="19">
        <f t="shared" ca="1" si="196"/>
        <v>-1.1058140368485292E-2</v>
      </c>
      <c r="X967" s="17">
        <f t="shared" si="197"/>
        <v>-4.2359765790127568E-3</v>
      </c>
    </row>
    <row r="968" spans="3:24">
      <c r="C968" s="29">
        <v>42208</v>
      </c>
      <c r="D968" s="19">
        <f ca="1">VLOOKUP(C968,MarketData!$B$7:$C$5000,2)</f>
        <v>1664.88</v>
      </c>
      <c r="E968" s="17">
        <f>VLOOKUP('Beta-GARCH'!C968,MarketData!$E$7:$F$5000,2)</f>
        <v>133.25</v>
      </c>
      <c r="F968" s="17">
        <f t="shared" ca="1" si="193"/>
        <v>213.91787017525806</v>
      </c>
      <c r="G968" s="17">
        <f t="shared" si="194"/>
        <v>187.22776976894124</v>
      </c>
      <c r="H968" s="18">
        <f t="array" aca="1" ref="H968" ca="1">IF(ROW()-ROW($C$14)&gt;=$C$3,IF($C$8,_xlfn.COVARIANCE.P(OFFSET(E968,-$C$3+1,0):E968/OFFSET(E967,-$C$3+1,0):E967,OFFSET(D968,-$C$3+1,0):D968/OFFSET(D967,-$C$3+1,0):D967)/_xlfn.VAR.P(OFFSET(D968,-$C$3+1,0):D968/OFFSET(D967,-$C$3+1,0):D967),$C$9),"")</f>
        <v>0.47057339390005293</v>
      </c>
      <c r="I968" s="19">
        <f t="array" aca="1" ref="I968" ca="1">IF(ROW()-ROW($C$14)&gt;=$C$3,_xlfn.VAR.P(OFFSET(E968,-$C$3+1,0):E968/OFFSET(E967,-$C$3+1,0):E967),"")</f>
        <v>1.1311920961757185E-4</v>
      </c>
      <c r="J968" s="19">
        <f t="array" aca="1" ref="J968" ca="1">IF(ROW()-ROW($C$14)&gt;=$C$3,_xlfn.VAR.P(OFFSET(D968,-$C$3+1,0):D968/OFFSET(D967,-$C$3+1,0):D967),"")</f>
        <v>1.0463201731346587E-4</v>
      </c>
      <c r="K968" s="19">
        <f t="shared" ca="1" si="195"/>
        <v>0.4352668628455329</v>
      </c>
      <c r="L968" s="46">
        <f t="array" aca="1" ref="L968" ca="1">IF(ROW()-ROW($C$14)&lt;$C$3,"",IF(L967="",_xlfn.VAR.P(OFFSET(E968,-$C$3+1,0):E968/OFFSET(E967,-$C$3+1,0):E967),$C$4*L967+$C$5*(1-$C$4)*(E968/E967-1)^2+(1-$C$4)*(1-$C$5)*$C$6))</f>
        <v>4.0999999999999999E-4</v>
      </c>
      <c r="M968" s="30">
        <f t="array" aca="1" ref="M968" ca="1">IF(ROW()-ROW($C$14)&gt;=$C$3,_xlfn.VAR.P(OFFSET(D968,-$C$3+1,0):D968/OFFSET(D967,-$C$3+1,0):D967)*H968^2,"")</f>
        <v>2.3169642664367447E-5</v>
      </c>
      <c r="N968" s="17">
        <f t="shared" ca="1" si="198"/>
        <v>3.8683035733563255E-4</v>
      </c>
      <c r="O968" s="18">
        <f t="shared" ca="1" si="199"/>
        <v>4.5754617872160945E-2</v>
      </c>
      <c r="P968" s="18">
        <f t="shared" ca="1" si="192"/>
        <v>-5.5228373190969737E-3</v>
      </c>
      <c r="Q968" s="18">
        <f t="shared" ca="1" si="200"/>
        <v>-8.2262528551944308E-3</v>
      </c>
      <c r="R968" s="39"/>
      <c r="V968" s="29">
        <v>42208</v>
      </c>
      <c r="W968" s="19">
        <f t="shared" ca="1" si="196"/>
        <v>5.7449391978834363E-3</v>
      </c>
      <c r="X968" s="17">
        <f t="shared" si="197"/>
        <v>-5.5228373190969737E-3</v>
      </c>
    </row>
    <row r="969" spans="3:24">
      <c r="C969" s="29">
        <v>42209</v>
      </c>
      <c r="D969" s="19">
        <f ca="1">VLOOKUP(C969,MarketData!$B$7:$C$5000,2)</f>
        <v>1655.86</v>
      </c>
      <c r="E969" s="17">
        <f>VLOOKUP('Beta-GARCH'!C969,MarketData!$E$7:$F$5000,2)</f>
        <v>132.550003</v>
      </c>
      <c r="F969" s="17">
        <f t="shared" ca="1" si="193"/>
        <v>212.7589042503981</v>
      </c>
      <c r="G969" s="17">
        <f t="shared" si="194"/>
        <v>186.24421346759078</v>
      </c>
      <c r="H969" s="18">
        <f t="array" aca="1" ref="H969" ca="1">IF(ROW()-ROW($C$14)&gt;=$C$3,IF($C$8,_xlfn.COVARIANCE.P(OFFSET(E969,-$C$3+1,0):E969/OFFSET(E968,-$C$3+1,0):E968,OFFSET(D969,-$C$3+1,0):D969/OFFSET(D968,-$C$3+1,0):D968)/_xlfn.VAR.P(OFFSET(D969,-$C$3+1,0):D969/OFFSET(D968,-$C$3+1,0):D968),$C$9),"")</f>
        <v>0.47117448013162488</v>
      </c>
      <c r="I969" s="19">
        <f t="array" aca="1" ref="I969" ca="1">IF(ROW()-ROW($C$14)&gt;=$C$3,_xlfn.VAR.P(OFFSET(E969,-$C$3+1,0):E969/OFFSET(E968,-$C$3+1,0):E968),"")</f>
        <v>1.132007688792293E-4</v>
      </c>
      <c r="J969" s="19">
        <f t="array" aca="1" ref="J969" ca="1">IF(ROW()-ROW($C$14)&gt;=$C$3,_xlfn.VAR.P(OFFSET(D969,-$C$3+1,0):D969/OFFSET(D968,-$C$3+1,0):D968),"")</f>
        <v>1.0460662158779951E-4</v>
      </c>
      <c r="K969" s="19">
        <f t="shared" ca="1" si="195"/>
        <v>0.4354031428668208</v>
      </c>
      <c r="L969" s="46">
        <f t="array" aca="1" ref="L969" ca="1">IF(ROW()-ROW($C$14)&lt;$C$3,"",IF(L968="",_xlfn.VAR.P(OFFSET(E969,-$C$3+1,0):E969/OFFSET(E968,-$C$3+1,0):E968),$C$4*L968+$C$5*(1-$C$4)*(E969/E968-1)^2+(1-$C$4)*(1-$C$5)*$C$6))</f>
        <v>4.0999999999999999E-4</v>
      </c>
      <c r="M969" s="30">
        <f t="array" aca="1" ref="M969" ca="1">IF(ROW()-ROW($C$14)&gt;=$C$3,_xlfn.VAR.P(OFFSET(D969,-$C$3+1,0):D969/OFFSET(D968,-$C$3+1,0):D968)*H969^2,"")</f>
        <v>2.3223233898262972E-5</v>
      </c>
      <c r="N969" s="17">
        <f t="shared" ca="1" si="198"/>
        <v>3.8677676610173703E-4</v>
      </c>
      <c r="O969" s="18">
        <f t="shared" ca="1" si="199"/>
        <v>4.5751448354420403E-2</v>
      </c>
      <c r="P969" s="18">
        <f t="shared" ca="1" si="192"/>
        <v>-5.2532607879924864E-3</v>
      </c>
      <c r="Q969" s="18">
        <f t="shared" ca="1" si="200"/>
        <v>-2.7005279719412509E-3</v>
      </c>
      <c r="R969" s="39"/>
      <c r="V969" s="29">
        <v>42209</v>
      </c>
      <c r="W969" s="19">
        <f t="shared" ca="1" si="196"/>
        <v>-5.4178078900583015E-3</v>
      </c>
      <c r="X969" s="17">
        <f t="shared" si="197"/>
        <v>-5.2532607879924864E-3</v>
      </c>
    </row>
    <row r="970" spans="3:24">
      <c r="C970" s="29">
        <v>42212</v>
      </c>
      <c r="D970" s="19">
        <f ca="1">VLOOKUP(C970,MarketData!$B$7:$C$5000,2)</f>
        <v>1637.9</v>
      </c>
      <c r="E970" s="17">
        <f>VLOOKUP('Beta-GARCH'!C970,MarketData!$E$7:$F$5000,2)</f>
        <v>131.78999300000001</v>
      </c>
      <c r="F970" s="17">
        <f t="shared" ca="1" si="193"/>
        <v>210.45125147761712</v>
      </c>
      <c r="G970" s="17">
        <f t="shared" si="194"/>
        <v>185.17633371297845</v>
      </c>
      <c r="H970" s="18">
        <f t="array" aca="1" ref="H970" ca="1">IF(ROW()-ROW($C$14)&gt;=$C$3,IF($C$8,_xlfn.COVARIANCE.P(OFFSET(E970,-$C$3+1,0):E970/OFFSET(E969,-$C$3+1,0):E969,OFFSET(D970,-$C$3+1,0):D970/OFFSET(D969,-$C$3+1,0):D969)/_xlfn.VAR.P(OFFSET(D970,-$C$3+1,0):D970/OFFSET(D969,-$C$3+1,0):D969),$C$9),"")</f>
        <v>0.47255694595259923</v>
      </c>
      <c r="I970" s="19">
        <f t="array" aca="1" ref="I970" ca="1">IF(ROW()-ROW($C$14)&gt;=$C$3,_xlfn.VAR.P(OFFSET(E970,-$C$3+1,0):E970/OFFSET(E969,-$C$3+1,0):E969),"")</f>
        <v>1.1332016824641348E-4</v>
      </c>
      <c r="J970" s="19">
        <f t="array" aca="1" ref="J970" ca="1">IF(ROW()-ROW($C$14)&gt;=$C$3,_xlfn.VAR.P(OFFSET(D970,-$C$3+1,0):D970/OFFSET(D969,-$C$3+1,0):D969),"")</f>
        <v>1.0505541628387195E-4</v>
      </c>
      <c r="K970" s="19">
        <f t="shared" ca="1" si="195"/>
        <v>0.43809206642663728</v>
      </c>
      <c r="L970" s="46">
        <f t="array" aca="1" ref="L970" ca="1">IF(ROW()-ROW($C$14)&lt;$C$3,"",IF(L969="",_xlfn.VAR.P(OFFSET(E970,-$C$3+1,0):E970/OFFSET(E969,-$C$3+1,0):E969),$C$4*L969+$C$5*(1-$C$4)*(E970/E969-1)^2+(1-$C$4)*(1-$C$5)*$C$6))</f>
        <v>4.0999999999999999E-4</v>
      </c>
      <c r="M970" s="30">
        <f t="array" aca="1" ref="M970" ca="1">IF(ROW()-ROW($C$14)&gt;=$C$3,_xlfn.VAR.P(OFFSET(D970,-$C$3+1,0):D970/OFFSET(D969,-$C$3+1,0):D969)*H970^2,"")</f>
        <v>2.3459932066718667E-5</v>
      </c>
      <c r="N970" s="17">
        <f t="shared" ca="1" si="198"/>
        <v>3.8654006793328134E-4</v>
      </c>
      <c r="O970" s="18">
        <f t="shared" ca="1" si="199"/>
        <v>4.5737446813606586E-2</v>
      </c>
      <c r="P970" s="18">
        <f t="shared" ca="1" si="192"/>
        <v>-5.7337607151920489E-3</v>
      </c>
      <c r="Q970" s="18">
        <f t="shared" ca="1" si="200"/>
        <v>-6.0825327536706206E-4</v>
      </c>
      <c r="R970" s="39"/>
      <c r="V970" s="29">
        <v>42212</v>
      </c>
      <c r="W970" s="19">
        <f t="shared" ca="1" si="196"/>
        <v>-1.0846327588081017E-2</v>
      </c>
      <c r="X970" s="17">
        <f t="shared" si="197"/>
        <v>-5.7337607151920489E-3</v>
      </c>
    </row>
    <row r="971" spans="3:24">
      <c r="C971" s="29">
        <v>42213</v>
      </c>
      <c r="D971" s="19">
        <f ca="1">VLOOKUP(C971,MarketData!$B$7:$C$5000,2)</f>
        <v>1629.46</v>
      </c>
      <c r="E971" s="17">
        <f>VLOOKUP('Beta-GARCH'!C971,MarketData!$E$7:$F$5000,2)</f>
        <v>131.83999600000001</v>
      </c>
      <c r="F971" s="17">
        <f t="shared" ca="1" si="193"/>
        <v>209.36680886056413</v>
      </c>
      <c r="G971" s="17">
        <f t="shared" si="194"/>
        <v>185.24659225085279</v>
      </c>
      <c r="H971" s="18">
        <f t="array" aca="1" ref="H971" ca="1">IF(ROW()-ROW($C$14)&gt;=$C$3,IF($C$8,_xlfn.COVARIANCE.P(OFFSET(E971,-$C$3+1,0):E971/OFFSET(E970,-$C$3+1,0):E970,OFFSET(D971,-$C$3+1,0):D971/OFFSET(D970,-$C$3+1,0):D970)/_xlfn.VAR.P(OFFSET(D971,-$C$3+1,0):D971/OFFSET(D970,-$C$3+1,0):D970),$C$9),"")</f>
        <v>0.47205101435823049</v>
      </c>
      <c r="I971" s="19">
        <f t="array" aca="1" ref="I971" ca="1">IF(ROW()-ROW($C$14)&gt;=$C$3,_xlfn.VAR.P(OFFSET(E971,-$C$3+1,0):E971/OFFSET(E970,-$C$3+1,0):E970),"")</f>
        <v>1.1327849605671279E-4</v>
      </c>
      <c r="J971" s="19">
        <f t="array" aca="1" ref="J971" ca="1">IF(ROW()-ROW($C$14)&gt;=$C$3,_xlfn.VAR.P(OFFSET(D971,-$C$3+1,0):D971/OFFSET(D970,-$C$3+1,0):D970),"")</f>
        <v>1.0520275148724491E-4</v>
      </c>
      <c r="K971" s="19">
        <f t="shared" ca="1" si="195"/>
        <v>0.43839799504371973</v>
      </c>
      <c r="L971" s="46">
        <f t="array" aca="1" ref="L971" ca="1">IF(ROW()-ROW($C$14)&lt;$C$3,"",IF(L970="",_xlfn.VAR.P(OFFSET(E971,-$C$3+1,0):E971/OFFSET(E970,-$C$3+1,0):E970),$C$4*L970+$C$5*(1-$C$4)*(E971/E970-1)^2+(1-$C$4)*(1-$C$5)*$C$6))</f>
        <v>4.0999999999999999E-4</v>
      </c>
      <c r="M971" s="30">
        <f t="array" aca="1" ref="M971" ca="1">IF(ROW()-ROW($C$14)&gt;=$C$3,_xlfn.VAR.P(OFFSET(D971,-$C$3+1,0):D971/OFFSET(D970,-$C$3+1,0):D970)*H971^2,"")</f>
        <v>2.3442556368324357E-5</v>
      </c>
      <c r="N971" s="17">
        <f t="shared" ca="1" si="198"/>
        <v>3.8655744363167566E-4</v>
      </c>
      <c r="O971" s="18">
        <f t="shared" ca="1" si="199"/>
        <v>4.5738474793907011E-2</v>
      </c>
      <c r="P971" s="18">
        <f t="shared" ca="1" si="192"/>
        <v>3.7941423974441335E-4</v>
      </c>
      <c r="Q971" s="18">
        <f t="shared" ca="1" si="200"/>
        <v>2.8118646708962056E-3</v>
      </c>
      <c r="R971" s="39"/>
      <c r="V971" s="29">
        <v>42213</v>
      </c>
      <c r="W971" s="19">
        <f t="shared" ca="1" si="196"/>
        <v>-5.1529397399109333E-3</v>
      </c>
      <c r="X971" s="17">
        <f t="shared" si="197"/>
        <v>3.7941423974441335E-4</v>
      </c>
    </row>
    <row r="972" spans="3:24">
      <c r="C972" s="29">
        <v>42214</v>
      </c>
      <c r="D972" s="19">
        <f ca="1">VLOOKUP(C972,MarketData!$B$7:$C$5000,2)</f>
        <v>1633.94</v>
      </c>
      <c r="E972" s="17">
        <f>VLOOKUP('Beta-GARCH'!C972,MarketData!$E$7:$F$5000,2)</f>
        <v>132.570007</v>
      </c>
      <c r="F972" s="17">
        <f t="shared" ca="1" si="193"/>
        <v>209.94243716914204</v>
      </c>
      <c r="G972" s="17">
        <f t="shared" si="194"/>
        <v>186.27232081698256</v>
      </c>
      <c r="H972" s="18">
        <f t="array" aca="1" ref="H972" ca="1">IF(ROW()-ROW($C$14)&gt;=$C$3,IF($C$8,_xlfn.COVARIANCE.P(OFFSET(E972,-$C$3+1,0):E972/OFFSET(E971,-$C$3+1,0):E971,OFFSET(D972,-$C$3+1,0):D972/OFFSET(D971,-$C$3+1,0):D971)/_xlfn.VAR.P(OFFSET(D972,-$C$3+1,0):D972/OFFSET(D971,-$C$3+1,0):D971),$C$9),"")</f>
        <v>0.47203633197275213</v>
      </c>
      <c r="I972" s="19">
        <f t="array" aca="1" ref="I972" ca="1">IF(ROW()-ROW($C$14)&gt;=$C$3,_xlfn.VAR.P(OFFSET(E972,-$C$3+1,0):E972/OFFSET(E971,-$C$3+1,0):E971),"")</f>
        <v>1.1318852521577209E-4</v>
      </c>
      <c r="J972" s="19">
        <f t="array" aca="1" ref="J972" ca="1">IF(ROW()-ROW($C$14)&gt;=$C$3,_xlfn.VAR.P(OFFSET(D972,-$C$3+1,0):D972/OFFSET(D971,-$C$3+1,0):D971),"")</f>
        <v>1.052086634618808E-4</v>
      </c>
      <c r="K972" s="19">
        <f t="shared" ca="1" si="195"/>
        <v>0.43875747561539741</v>
      </c>
      <c r="L972" s="46">
        <f t="array" aca="1" ref="L972" ca="1">IF(ROW()-ROW($C$14)&lt;$C$3,"",IF(L971="",_xlfn.VAR.P(OFFSET(E972,-$C$3+1,0):E972/OFFSET(E971,-$C$3+1,0):E971),$C$4*L971+$C$5*(1-$C$4)*(E972/E971-1)^2+(1-$C$4)*(1-$C$5)*$C$6))</f>
        <v>4.0999999999999999E-4</v>
      </c>
      <c r="M972" s="30">
        <f t="array" aca="1" ref="M972" ca="1">IF(ROW()-ROW($C$14)&gt;=$C$3,_xlfn.VAR.P(OFFSET(D972,-$C$3+1,0):D972/OFFSET(D971,-$C$3+1,0):D971)*H972^2,"")</f>
        <v>2.3442415401318087E-5</v>
      </c>
      <c r="N972" s="17">
        <f t="shared" ca="1" si="198"/>
        <v>3.865575845986819E-4</v>
      </c>
      <c r="O972" s="18">
        <f t="shared" ca="1" si="199"/>
        <v>4.5738483133696328E-2</v>
      </c>
      <c r="P972" s="18">
        <f t="shared" ca="1" si="192"/>
        <v>5.5370981655671336E-3</v>
      </c>
      <c r="Q972" s="18">
        <f t="shared" ca="1" si="200"/>
        <v>4.2392922867864405E-3</v>
      </c>
      <c r="R972" s="39"/>
      <c r="V972" s="29">
        <v>42214</v>
      </c>
      <c r="W972" s="19">
        <f t="shared" ca="1" si="196"/>
        <v>2.7493770942521589E-3</v>
      </c>
      <c r="X972" s="17">
        <f t="shared" si="197"/>
        <v>5.5370981655671336E-3</v>
      </c>
    </row>
    <row r="973" spans="3:24">
      <c r="C973" s="29">
        <v>42215</v>
      </c>
      <c r="D973" s="19">
        <f ca="1">VLOOKUP(C973,MarketData!$B$7:$C$5000,2)</f>
        <v>1647.21</v>
      </c>
      <c r="E973" s="17">
        <f>VLOOKUP('Beta-GARCH'!C973,MarketData!$E$7:$F$5000,2)</f>
        <v>132.270004</v>
      </c>
      <c r="F973" s="17">
        <f t="shared" ca="1" si="193"/>
        <v>211.64747905638058</v>
      </c>
      <c r="G973" s="17">
        <f t="shared" si="194"/>
        <v>185.85079066603328</v>
      </c>
      <c r="H973" s="18">
        <f t="array" aca="1" ref="H973" ca="1">IF(ROW()-ROW($C$14)&gt;=$C$3,IF($C$8,_xlfn.COVARIANCE.P(OFFSET(E973,-$C$3+1,0):E973/OFFSET(E972,-$C$3+1,0):E972,OFFSET(D973,-$C$3+1,0):D973/OFFSET(D972,-$C$3+1,0):D972)/_xlfn.VAR.P(OFFSET(D973,-$C$3+1,0):D973/OFFSET(D972,-$C$3+1,0):D972),$C$9),"")</f>
        <v>0.47318615581652734</v>
      </c>
      <c r="I973" s="19">
        <f t="array" aca="1" ref="I973" ca="1">IF(ROW()-ROW($C$14)&gt;=$C$3,_xlfn.VAR.P(OFFSET(E973,-$C$3+1,0):E973/OFFSET(E972,-$C$3+1,0):E972),"")</f>
        <v>1.1315829943897278E-4</v>
      </c>
      <c r="J973" s="19">
        <f t="array" aca="1" ref="J973" ca="1">IF(ROW()-ROW($C$14)&gt;=$C$3,_xlfn.VAR.P(OFFSET(D973,-$C$3+1,0):D973/OFFSET(D972,-$C$3+1,0):D972),"")</f>
        <v>1.0508445083089326E-4</v>
      </c>
      <c r="K973" s="19">
        <f t="shared" ca="1" si="195"/>
        <v>0.43942430711039543</v>
      </c>
      <c r="L973" s="46">
        <f t="array" aca="1" ref="L973" ca="1">IF(ROW()-ROW($C$14)&lt;$C$3,"",IF(L972="",_xlfn.VAR.P(OFFSET(E973,-$C$3+1,0):E973/OFFSET(E972,-$C$3+1,0):E972),$C$4*L972+$C$5*(1-$C$4)*(E973/E972-1)^2+(1-$C$4)*(1-$C$5)*$C$6))</f>
        <v>4.0999999999999999E-4</v>
      </c>
      <c r="M973" s="30">
        <f t="array" aca="1" ref="M973" ca="1">IF(ROW()-ROW($C$14)&gt;=$C$3,_xlfn.VAR.P(OFFSET(D973,-$C$3+1,0):D973/OFFSET(D972,-$C$3+1,0):D972)*H973^2,"")</f>
        <v>2.3528948470874539E-5</v>
      </c>
      <c r="N973" s="17">
        <f t="shared" ca="1" si="198"/>
        <v>3.8647105152912547E-4</v>
      </c>
      <c r="O973" s="18">
        <f t="shared" ca="1" si="199"/>
        <v>4.5733363439989724E-2</v>
      </c>
      <c r="P973" s="18">
        <f t="shared" ca="1" si="192"/>
        <v>-2.2629779298419805E-3</v>
      </c>
      <c r="Q973" s="18">
        <f t="shared" ca="1" si="200"/>
        <v>-6.1059466359665842E-3</v>
      </c>
      <c r="R973" s="39"/>
      <c r="V973" s="29">
        <v>42215</v>
      </c>
      <c r="W973" s="19">
        <f t="shared" ca="1" si="196"/>
        <v>8.121473248711597E-3</v>
      </c>
      <c r="X973" s="17">
        <f t="shared" si="197"/>
        <v>-2.2629779298419805E-3</v>
      </c>
    </row>
    <row r="974" spans="3:24">
      <c r="C974" s="4"/>
    </row>
  </sheetData>
  <sortState ref="AA16:AA179">
    <sortCondition descending="1" ref="AA16"/>
  </sortState>
  <phoneticPr fontId="2"/>
  <conditionalFormatting sqref="AB14:AC70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{09E880D1-7879-4805-8272-CCE4F373F346}</x14:id>
        </ext>
      </extLst>
    </cfRule>
  </conditionalFormatting>
  <conditionalFormatting sqref="AH14:CL70">
    <cfRule type="colorScale" priority="1">
      <colorScale>
        <cfvo type="min"/>
        <cfvo type="percentile" val="50"/>
        <cfvo type="max"/>
        <color theme="0"/>
        <color rgb="FFFFC000"/>
        <color rgb="FFF8696B"/>
      </colorScale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9E880D1-7879-4805-8272-CCE4F373F34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AB14:AC70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4</vt:i4>
      </vt:variant>
    </vt:vector>
  </HeadingPairs>
  <TitlesOfParts>
    <vt:vector size="6" baseType="lpstr">
      <vt:lpstr>MarketData</vt:lpstr>
      <vt:lpstr>Beta-GARCH</vt:lpstr>
      <vt:lpstr>Graph-VaR vs HPL</vt:lpstr>
      <vt:lpstr>Graph-HPL vs RTPL</vt:lpstr>
      <vt:lpstr>Graph-Variance-Comparison</vt:lpstr>
      <vt:lpstr>Graph-Beta-Rho</vt:lpstr>
    </vt:vector>
  </TitlesOfParts>
  <Company>Mizuho Securities Co.,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r.gael@mizuho-sc.com</dc:creator>
  <cp:lastModifiedBy>Patel Mitul</cp:lastModifiedBy>
  <dcterms:created xsi:type="dcterms:W3CDTF">2015-07-31T06:53:46Z</dcterms:created>
  <dcterms:modified xsi:type="dcterms:W3CDTF">2018-10-26T16:01:42Z</dcterms:modified>
</cp:coreProperties>
</file>