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0935" activeTab="1"/>
  </bookViews>
  <sheets>
    <sheet name="Single Curve" sheetId="1" r:id="rId1"/>
    <sheet name="Dual Curve" sheetId="2" r:id="rId2"/>
    <sheet name="Sheet3" sheetId="3" r:id="rId3"/>
  </sheets>
  <calcPr calcId="145621" calcMode="manual" calcCompleted="0" calcOnSave="0"/>
</workbook>
</file>

<file path=xl/calcChain.xml><?xml version="1.0" encoding="utf-8"?>
<calcChain xmlns="http://schemas.openxmlformats.org/spreadsheetml/2006/main">
  <c r="E10" i="2" l="1"/>
  <c r="E9" i="2"/>
  <c r="U24" i="2"/>
  <c r="Q24" i="2"/>
  <c r="V24" i="2" s="1"/>
  <c r="U23" i="2"/>
  <c r="Q23" i="2"/>
  <c r="V23" i="2" s="1"/>
  <c r="U22" i="2"/>
  <c r="Q22" i="2"/>
  <c r="V22" i="2" s="1"/>
  <c r="K10" i="2" s="1"/>
  <c r="U21" i="2"/>
  <c r="Q21" i="2"/>
  <c r="V21" i="2" s="1"/>
  <c r="K9" i="2" s="1"/>
  <c r="U20" i="2"/>
  <c r="Q20" i="2"/>
  <c r="V20" i="2" s="1"/>
  <c r="U19" i="2"/>
  <c r="Q19" i="2"/>
  <c r="V19" i="2" s="1"/>
  <c r="U18" i="2"/>
  <c r="Q18" i="2"/>
  <c r="V18" i="2" s="1"/>
  <c r="E19" i="2"/>
  <c r="E18" i="2"/>
  <c r="J18" i="2" s="1"/>
  <c r="V11" i="2"/>
  <c r="U11" i="2"/>
  <c r="Q11" i="2"/>
  <c r="U10" i="2"/>
  <c r="Q10" i="2"/>
  <c r="V10" i="2" s="1"/>
  <c r="U9" i="2"/>
  <c r="Q9" i="2"/>
  <c r="V9" i="2" s="1"/>
  <c r="G10" i="2" s="1"/>
  <c r="J9" i="2"/>
  <c r="L9" i="2" s="1"/>
  <c r="U8" i="2"/>
  <c r="Q8" i="2"/>
  <c r="V8" i="2" s="1"/>
  <c r="F10" i="2" s="1"/>
  <c r="U7" i="2"/>
  <c r="Q7" i="2"/>
  <c r="V7" i="2" s="1"/>
  <c r="U6" i="2"/>
  <c r="Q6" i="2"/>
  <c r="V6" i="2" s="1"/>
  <c r="U5" i="2"/>
  <c r="Q5" i="2"/>
  <c r="V5" i="2" s="1"/>
  <c r="K29" i="1"/>
  <c r="K30" i="1"/>
  <c r="E19" i="1"/>
  <c r="E18" i="1"/>
  <c r="T11" i="1"/>
  <c r="T10" i="1"/>
  <c r="T9" i="1"/>
  <c r="T8" i="1"/>
  <c r="T7" i="1"/>
  <c r="T6" i="1"/>
  <c r="T5" i="1"/>
  <c r="P11" i="1"/>
  <c r="U11" i="1" s="1"/>
  <c r="P10" i="1"/>
  <c r="U10" i="1" s="1"/>
  <c r="P9" i="1"/>
  <c r="U9" i="1" s="1"/>
  <c r="G10" i="1" s="1"/>
  <c r="P8" i="1"/>
  <c r="U8" i="1" s="1"/>
  <c r="F10" i="1" s="1"/>
  <c r="P7" i="1"/>
  <c r="U7" i="1" s="1"/>
  <c r="P6" i="1"/>
  <c r="U6" i="1" s="1"/>
  <c r="P5" i="1"/>
  <c r="U5" i="1" s="1"/>
  <c r="E10" i="1"/>
  <c r="E9" i="1"/>
  <c r="W20" i="2" l="1"/>
  <c r="W18" i="2"/>
  <c r="W22" i="2"/>
  <c r="W24" i="2"/>
  <c r="K19" i="2"/>
  <c r="W11" i="2"/>
  <c r="W10" i="2"/>
  <c r="W6" i="2"/>
  <c r="W5" i="2"/>
  <c r="K18" i="2"/>
  <c r="L18" i="2" s="1"/>
  <c r="W8" i="2"/>
  <c r="W9" i="2"/>
  <c r="G19" i="2" s="1"/>
  <c r="W7" i="2"/>
  <c r="W19" i="2"/>
  <c r="W21" i="2"/>
  <c r="W23" i="2"/>
  <c r="H10" i="2"/>
  <c r="I10" i="2"/>
  <c r="J10" i="2" s="1"/>
  <c r="L10" i="2" s="1"/>
  <c r="G9" i="2"/>
  <c r="H9" i="2" s="1"/>
  <c r="V5" i="1"/>
  <c r="V9" i="1"/>
  <c r="G19" i="1" s="1"/>
  <c r="V6" i="1"/>
  <c r="V10" i="1"/>
  <c r="V8" i="1"/>
  <c r="V11" i="1"/>
  <c r="V7" i="1"/>
  <c r="H10" i="1"/>
  <c r="G9" i="1"/>
  <c r="I10" i="1"/>
  <c r="J10" i="1" s="1"/>
  <c r="K10" i="1" s="1"/>
  <c r="G18" i="2" l="1"/>
  <c r="H18" i="2" s="1"/>
  <c r="F19" i="2"/>
  <c r="I19" i="2" s="1"/>
  <c r="J19" i="2" s="1"/>
  <c r="L12" i="2"/>
  <c r="F19" i="1"/>
  <c r="G18" i="1"/>
  <c r="J9" i="1"/>
  <c r="K9" i="1" s="1"/>
  <c r="K12" i="1" s="1"/>
  <c r="H9" i="1"/>
  <c r="L19" i="2" l="1"/>
  <c r="L21" i="2" s="1"/>
  <c r="L24" i="2" s="1"/>
  <c r="H19" i="2"/>
  <c r="L30" i="2"/>
  <c r="L29" i="2"/>
  <c r="H18" i="1"/>
  <c r="I19" i="1"/>
  <c r="H19" i="1"/>
  <c r="J19" i="1" l="1"/>
  <c r="K19" i="1" s="1"/>
  <c r="J18" i="1"/>
  <c r="K18" i="1" s="1"/>
  <c r="K21" i="1" l="1"/>
  <c r="K24" i="1" s="1"/>
</calcChain>
</file>

<file path=xl/comments1.xml><?xml version="1.0" encoding="utf-8"?>
<comments xmlns="http://schemas.openxmlformats.org/spreadsheetml/2006/main">
  <authors>
    <author>Patel Mitul</author>
  </authors>
  <commentList>
    <comment ref="P4" authorId="0">
      <text>
        <r>
          <rPr>
            <sz val="9"/>
            <color indexed="81"/>
            <rFont val="Tahoma"/>
            <family val="2"/>
          </rPr>
          <t xml:space="preserve">should use whatever is the basis of the rates/curve
</t>
        </r>
      </text>
    </comment>
    <comment ref="R4" authorId="0">
      <text>
        <r>
          <rPr>
            <sz val="9"/>
            <color indexed="81"/>
            <rFont val="Tahoma"/>
            <family val="2"/>
          </rPr>
          <t xml:space="preserve">Tenors used to generate the dates forward from Today, but without a holiday calendar
</t>
        </r>
      </text>
    </comment>
    <comment ref="K24" authorId="0">
      <text>
        <r>
          <rPr>
            <sz val="9"/>
            <color indexed="81"/>
            <rFont val="Tahoma"/>
            <charset val="1"/>
          </rPr>
          <t xml:space="preserve">short rates, long bond (as expected as this is equivalent to being long a 3month fixed rate bond)
</t>
        </r>
      </text>
    </comment>
  </commentList>
</comments>
</file>

<file path=xl/comments2.xml><?xml version="1.0" encoding="utf-8"?>
<comments xmlns="http://schemas.openxmlformats.org/spreadsheetml/2006/main">
  <authors>
    <author>Patel Mitul</author>
  </authors>
  <commentList>
    <comment ref="Q4" authorId="0">
      <text>
        <r>
          <rPr>
            <sz val="9"/>
            <color indexed="81"/>
            <rFont val="Tahoma"/>
            <family val="2"/>
          </rPr>
          <t xml:space="preserve">should use whatever is the basis of the rates/curve
</t>
        </r>
      </text>
    </comment>
    <comment ref="S4" authorId="0">
      <text>
        <r>
          <rPr>
            <sz val="9"/>
            <color indexed="81"/>
            <rFont val="Tahoma"/>
            <family val="2"/>
          </rPr>
          <t xml:space="preserve">Tenors used to generate the dates forward from Today, but without a holiday calendar
</t>
        </r>
      </text>
    </comment>
    <comment ref="Q17" authorId="0">
      <text>
        <r>
          <rPr>
            <sz val="9"/>
            <color indexed="81"/>
            <rFont val="Tahoma"/>
            <family val="2"/>
          </rPr>
          <t xml:space="preserve">should use whatever is the basis of the rates/curve
</t>
        </r>
      </text>
    </comment>
    <comment ref="S17" authorId="0">
      <text>
        <r>
          <rPr>
            <sz val="9"/>
            <color indexed="81"/>
            <rFont val="Tahoma"/>
            <family val="2"/>
          </rPr>
          <t xml:space="preserve">Tenors used to generate the dates forward from Today, but without a holiday calendar
</t>
        </r>
      </text>
    </comment>
    <comment ref="L24" authorId="0">
      <text>
        <r>
          <rPr>
            <sz val="9"/>
            <color indexed="81"/>
            <rFont val="Tahoma"/>
            <charset val="1"/>
          </rPr>
          <t xml:space="preserve">short rates, long bond (as expected as this is equivalent to being long a 3month fixed rate bond)
</t>
        </r>
      </text>
    </comment>
  </commentList>
</comments>
</file>

<file path=xl/sharedStrings.xml><?xml version="1.0" encoding="utf-8"?>
<sst xmlns="http://schemas.openxmlformats.org/spreadsheetml/2006/main" count="107" uniqueCount="37">
  <si>
    <t>Notional</t>
  </si>
  <si>
    <t>Date</t>
  </si>
  <si>
    <t>DF</t>
  </si>
  <si>
    <t>Principal</t>
  </si>
  <si>
    <t>Interest</t>
  </si>
  <si>
    <t>Coupon</t>
  </si>
  <si>
    <t xml:space="preserve">Libor </t>
  </si>
  <si>
    <t>Spread</t>
  </si>
  <si>
    <t>Float Coupon</t>
  </si>
  <si>
    <t>Tenor</t>
  </si>
  <si>
    <t>1W</t>
  </si>
  <si>
    <t>1M</t>
  </si>
  <si>
    <t>2M</t>
  </si>
  <si>
    <t>3M</t>
  </si>
  <si>
    <t>6M</t>
  </si>
  <si>
    <t>9M</t>
  </si>
  <si>
    <t>12M</t>
  </si>
  <si>
    <t>Zero Rate</t>
  </si>
  <si>
    <t>Disc Bond</t>
  </si>
  <si>
    <t>r_12=(B(t_1)/B(t_2)-1)*1/(t_2-t_1)</t>
  </si>
  <si>
    <t>B1</t>
  </si>
  <si>
    <t>Start Date</t>
  </si>
  <si>
    <t>End Date</t>
  </si>
  <si>
    <t>B2</t>
  </si>
  <si>
    <t>DCF</t>
  </si>
  <si>
    <t>Accrual Period</t>
  </si>
  <si>
    <t>Today</t>
  </si>
  <si>
    <t>PV</t>
  </si>
  <si>
    <t>Coupon CC</t>
  </si>
  <si>
    <t>Bump (bps)</t>
  </si>
  <si>
    <t>Bumped Zero Rate</t>
  </si>
  <si>
    <t>Bumped Disc Bond</t>
  </si>
  <si>
    <t>3m Bumped</t>
  </si>
  <si>
    <t>3m PV01</t>
  </si>
  <si>
    <t>Duration</t>
  </si>
  <si>
    <t>Forecast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</si>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</sst>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_ ;[Red]\-#,##0\ "/>
    <numFmt numFmtId="167" formatCode="dd/mm/yyyy;@"/>
    <numFmt numFmtId="168" formatCode="0.00000000000"/>
    <numFmt numFmtId="169" formatCode="0.0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9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0"/>
  <sheetViews>
    <sheetView zoomScaleNormal="100" workbookViewId="0">
      <selection activeCell="A19" sqref="A19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0.7109375" bestFit="1" customWidth="1"/>
    <col min="5" max="5" width="13.85546875" bestFit="1" customWidth="1"/>
    <col min="8" max="8" width="12.7109375" bestFit="1" customWidth="1"/>
    <col min="9" max="9" width="14.42578125" bestFit="1" customWidth="1"/>
    <col min="11" max="11" width="13.7109375" bestFit="1" customWidth="1"/>
    <col min="15" max="15" width="11.140625" bestFit="1" customWidth="1"/>
    <col min="16" max="16" width="12" bestFit="1" customWidth="1"/>
    <col min="18" max="18" width="10.7109375" bestFit="1" customWidth="1"/>
    <col min="19" max="19" width="12.7109375" bestFit="1" customWidth="1"/>
    <col min="20" max="20" width="17.5703125" bestFit="1" customWidth="1"/>
    <col min="21" max="21" width="10.42578125" customWidth="1"/>
    <col min="22" max="22" width="17.7109375" bestFit="1" customWidth="1"/>
  </cols>
  <sheetData>
    <row r="1" spans="1:22" x14ac:dyDescent="0.25">
      <c r="B1" t="s">
        <v>26</v>
      </c>
      <c r="C1" s="2">
        <v>43649</v>
      </c>
    </row>
    <row r="3" spans="1:22" x14ac:dyDescent="0.25">
      <c r="B3" t="s">
        <v>0</v>
      </c>
      <c r="C3" s="1">
        <v>1000000</v>
      </c>
    </row>
    <row r="4" spans="1:22" x14ac:dyDescent="0.25">
      <c r="O4" t="s">
        <v>29</v>
      </c>
      <c r="P4" t="s">
        <v>24</v>
      </c>
      <c r="Q4" t="s">
        <v>9</v>
      </c>
      <c r="R4" t="s">
        <v>1</v>
      </c>
      <c r="S4" t="s">
        <v>17</v>
      </c>
      <c r="T4" t="s">
        <v>30</v>
      </c>
      <c r="U4" t="s">
        <v>18</v>
      </c>
      <c r="V4" t="s">
        <v>31</v>
      </c>
    </row>
    <row r="5" spans="1:22" x14ac:dyDescent="0.25">
      <c r="B5" t="s">
        <v>8</v>
      </c>
      <c r="C5" t="s">
        <v>6</v>
      </c>
      <c r="O5">
        <v>0</v>
      </c>
      <c r="P5">
        <f ca="1">(R5-$C$1)/365</f>
        <v>1.9178082191780823E-2</v>
      </c>
      <c r="Q5" t="s">
        <v>10</v>
      </c>
      <c r="R5" s="4">
        <v>43656</v>
      </c>
      <c r="S5">
        <v>-3.5806779999999999E-3</v>
      </c>
      <c r="T5">
        <f ca="1">S5+O5/10000</f>
        <v>-3.5806779999999999E-3</v>
      </c>
      <c r="U5">
        <f ca="1">EXP(-S5*P5)</f>
        <v>1.0000686728948616</v>
      </c>
      <c r="V5">
        <f ca="1">EXP(-T5*P5)</f>
        <v>1.0000686728948616</v>
      </c>
    </row>
    <row r="6" spans="1:22" x14ac:dyDescent="0.25">
      <c r="B6" t="s">
        <v>7</v>
      </c>
      <c r="C6" s="3">
        <v>0</v>
      </c>
      <c r="O6">
        <v>0</v>
      </c>
      <c r="P6">
        <f ca="1">(R6-$C$1)/365</f>
        <v>8.4931506849315067E-2</v>
      </c>
      <c r="Q6" t="s">
        <v>11</v>
      </c>
      <c r="R6" s="4">
        <v>43680</v>
      </c>
      <c r="S6">
        <v>-3.5806779999999999E-3</v>
      </c>
      <c r="T6">
        <f ca="1">S6+O6/10000</f>
        <v>-3.5806779999999999E-3</v>
      </c>
      <c r="U6">
        <f ca="1">EXP(-S6*P6)</f>
        <v>1.0003041586249395</v>
      </c>
      <c r="V6">
        <f ca="1">EXP(-T6*P6)</f>
        <v>1.0003041586249395</v>
      </c>
    </row>
    <row r="7" spans="1:22" x14ac:dyDescent="0.25">
      <c r="O7">
        <v>0</v>
      </c>
      <c r="P7">
        <f ca="1">(R7-$C$1)/365</f>
        <v>0.16986301369863013</v>
      </c>
      <c r="Q7" t="s">
        <v>12</v>
      </c>
      <c r="R7" s="4">
        <v>43711</v>
      </c>
      <c r="S7">
        <v>-3.5806779999999999E-3</v>
      </c>
      <c r="T7">
        <f ca="1">S7+O7/10000</f>
        <v>-3.5806779999999999E-3</v>
      </c>
      <c r="U7">
        <f ca="1">EXP(-S7*P7)</f>
        <v>1.000608409762348</v>
      </c>
      <c r="V7">
        <f ca="1">EXP(-T7*P7)</f>
        <v>1.000608409762348</v>
      </c>
    </row>
    <row r="8" spans="1:22" x14ac:dyDescent="0.25">
      <c r="A8" t="s">
        <v>21</v>
      </c>
      <c r="B8" t="s">
        <v>22</v>
      </c>
      <c r="D8" t="s">
        <v>3</v>
      </c>
      <c r="E8" t="s">
        <v>25</v>
      </c>
      <c r="F8" t="s">
        <v>20</v>
      </c>
      <c r="G8" t="s">
        <v>23</v>
      </c>
      <c r="H8" t="s">
        <v>28</v>
      </c>
      <c r="I8" t="s">
        <v>5</v>
      </c>
      <c r="J8" t="s">
        <v>4</v>
      </c>
      <c r="K8" t="s">
        <v>27</v>
      </c>
      <c r="O8">
        <v>1</v>
      </c>
      <c r="P8">
        <f ca="1">(R8-$C$1)/365</f>
        <v>0.25205479452054796</v>
      </c>
      <c r="Q8" t="s">
        <v>13</v>
      </c>
      <c r="R8" s="4">
        <v>43741</v>
      </c>
      <c r="S8">
        <v>-3.5806779999999999E-3</v>
      </c>
      <c r="T8">
        <f ca="1">S8+O8/10000</f>
        <v>-3.4806780000000001E-3</v>
      </c>
      <c r="U8">
        <f ca="1">EXP(-S8*P8)</f>
        <v>1.000902934457633</v>
      </c>
      <c r="V8">
        <f ca="1">EXP(-T8*P8)</f>
        <v>1.0008777065372274</v>
      </c>
    </row>
    <row r="9" spans="1:22" x14ac:dyDescent="0.25">
      <c r="A9" s="2">
        <v>43649</v>
      </c>
      <c r="B9" s="2">
        <v>43741</v>
      </c>
      <c r="D9">
        <v>0</v>
      </c>
      <c r="E9">
        <f ca="1">(B9-A9)/365</f>
        <v>0.25205479452054796</v>
      </c>
      <c r="F9">
        <v>1</v>
      </c>
      <c r="G9">
        <f ca="1">U8</f>
        <v>1.000902934457633</v>
      </c>
      <c r="H9">
        <f ca="1">LN(F9/G9)/E9</f>
        <v>-3.5806779999998772E-3</v>
      </c>
      <c r="I9" s="5">
        <v>-3.5790626566104709E-3</v>
      </c>
      <c r="J9">
        <f ca="1">I9*E9*$C$3</f>
        <v>-902.11990248811878</v>
      </c>
      <c r="K9">
        <f ca="1">(J9+D9)*G9</f>
        <v>-902.93445763299178</v>
      </c>
      <c r="O9">
        <v>0</v>
      </c>
      <c r="P9">
        <f ca="1">(R9-$C$1)/365</f>
        <v>0.50410958904109593</v>
      </c>
      <c r="Q9" t="s">
        <v>14</v>
      </c>
      <c r="R9" s="4">
        <v>43833</v>
      </c>
      <c r="S9">
        <v>-4.2474749999999997E-3</v>
      </c>
      <c r="T9">
        <f ca="1">S9+O9/10000</f>
        <v>-4.2474749999999997E-3</v>
      </c>
      <c r="U9">
        <f ca="1">EXP(-S9*P9)</f>
        <v>1.0021434868671797</v>
      </c>
      <c r="V9">
        <f ca="1">EXP(-T9*P9)</f>
        <v>1.0021434868671797</v>
      </c>
    </row>
    <row r="10" spans="1:22" x14ac:dyDescent="0.25">
      <c r="A10" s="2">
        <v>43741</v>
      </c>
      <c r="B10" s="2">
        <v>43833</v>
      </c>
      <c r="D10">
        <v>1000000</v>
      </c>
      <c r="E10">
        <f ca="1">(B10-A10)/365</f>
        <v>0.25205479452054796</v>
      </c>
      <c r="F10">
        <f ca="1">U8</f>
        <v>1.000902934457633</v>
      </c>
      <c r="G10">
        <f ca="1">U9</f>
        <v>1.0021434868671797</v>
      </c>
      <c r="H10">
        <f ca="1">LN(F10/G10)/E10</f>
        <v>-4.9142719999994769E-3</v>
      </c>
      <c r="I10" s="5">
        <f ca="1">(F10/G10-1)/(E10)</f>
        <v>-4.9112296858896893E-3</v>
      </c>
      <c r="J10">
        <f ca="1">I10*E10*$C$3</f>
        <v>-1237.8989893201408</v>
      </c>
      <c r="K10">
        <f ca="1">(J10+D10)*G10</f>
        <v>1000902.9344576331</v>
      </c>
      <c r="O10">
        <v>0</v>
      </c>
      <c r="P10">
        <f ca="1">(R10-$C$1)/365</f>
        <v>0.75342465753424659</v>
      </c>
      <c r="Q10" t="s">
        <v>15</v>
      </c>
      <c r="R10" s="4">
        <v>43924</v>
      </c>
      <c r="S10">
        <v>-4.5323489999999998E-3</v>
      </c>
      <c r="T10">
        <f ca="1">S10+O10/10000</f>
        <v>-4.5323489999999998E-3</v>
      </c>
      <c r="U10">
        <f ca="1">EXP(-S10*P10)</f>
        <v>1.0034206205084599</v>
      </c>
      <c r="V10">
        <f ca="1">EXP(-T10*P10)</f>
        <v>1.0034206205084599</v>
      </c>
    </row>
    <row r="11" spans="1:22" x14ac:dyDescent="0.25">
      <c r="O11">
        <v>0</v>
      </c>
      <c r="P11">
        <f ca="1">(R11-$C$1)/365</f>
        <v>1.0027397260273974</v>
      </c>
      <c r="Q11" t="s">
        <v>16</v>
      </c>
      <c r="R11" s="4">
        <v>44015</v>
      </c>
      <c r="S11">
        <v>-4.7192809999999996E-3</v>
      </c>
      <c r="T11">
        <f ca="1">S11+O11/10000</f>
        <v>-4.7192809999999996E-3</v>
      </c>
      <c r="U11">
        <f ca="1">EXP(-S11*P11)</f>
        <v>1.0047434251282268</v>
      </c>
      <c r="V11">
        <f ca="1">EXP(-T11*P11)</f>
        <v>1.0047434251282268</v>
      </c>
    </row>
    <row r="12" spans="1:22" x14ac:dyDescent="0.25">
      <c r="K12" s="6">
        <f ca="1">K10+K9</f>
        <v>1000000.0000000001</v>
      </c>
      <c r="R12" s="4"/>
    </row>
    <row r="13" spans="1:22" x14ac:dyDescent="0.25">
      <c r="R13" s="4"/>
    </row>
    <row r="14" spans="1:22" x14ac:dyDescent="0.25">
      <c r="R14" s="4"/>
    </row>
    <row r="15" spans="1:22" x14ac:dyDescent="0.25">
      <c r="A15" t="s">
        <v>32</v>
      </c>
      <c r="I15" t="s">
        <v>19</v>
      </c>
      <c r="R15" s="4"/>
    </row>
    <row r="16" spans="1:22" x14ac:dyDescent="0.25">
      <c r="R16" s="4"/>
    </row>
    <row r="17" spans="1:18" x14ac:dyDescent="0.25">
      <c r="A17" t="s">
        <v>21</v>
      </c>
      <c r="B17" t="s">
        <v>22</v>
      </c>
      <c r="D17" t="s">
        <v>3</v>
      </c>
      <c r="E17" t="s">
        <v>25</v>
      </c>
      <c r="F17" t="s">
        <v>20</v>
      </c>
      <c r="G17" t="s">
        <v>23</v>
      </c>
      <c r="H17" t="s">
        <v>28</v>
      </c>
      <c r="I17" t="s">
        <v>5</v>
      </c>
      <c r="J17" t="s">
        <v>4</v>
      </c>
      <c r="K17" t="s">
        <v>27</v>
      </c>
      <c r="R17" s="4"/>
    </row>
    <row r="18" spans="1:18" x14ac:dyDescent="0.25">
      <c r="A18" s="2">
        <v>43649</v>
      </c>
      <c r="B18" s="2">
        <v>43741</v>
      </c>
      <c r="D18">
        <v>0</v>
      </c>
      <c r="E18">
        <f ca="1">(B18-A18)/365</f>
        <v>0.25205479452054796</v>
      </c>
      <c r="F18">
        <v>1</v>
      </c>
      <c r="G18">
        <f ca="1">V8</f>
        <v>1.0008777065372274</v>
      </c>
      <c r="H18">
        <f ca="1">LN(F18/G18)/E18</f>
        <v>-3.4806780000004537E-3</v>
      </c>
      <c r="I18" s="5">
        <v>-3.5790626566104709E-3</v>
      </c>
      <c r="J18">
        <f ca="1">I18*E18*$C$3</f>
        <v>-902.11990248811878</v>
      </c>
      <c r="K18">
        <f ca="1">(J18+D18)*G18</f>
        <v>-902.91169902389561</v>
      </c>
      <c r="R18" s="4"/>
    </row>
    <row r="19" spans="1:18" x14ac:dyDescent="0.25">
      <c r="A19" s="2">
        <v>43741</v>
      </c>
      <c r="B19" s="2">
        <v>43833</v>
      </c>
      <c r="D19">
        <v>1000000</v>
      </c>
      <c r="E19">
        <f ca="1">(B19-A19)/365</f>
        <v>0.25205479452054796</v>
      </c>
      <c r="F19">
        <f ca="1">V8</f>
        <v>1.0008777065372274</v>
      </c>
      <c r="G19">
        <f ca="1">V9</f>
        <v>1.0021434868671797</v>
      </c>
      <c r="H19">
        <f ca="1">LN(F19/G19)/E19</f>
        <v>-5.0142719999989342E-3</v>
      </c>
      <c r="I19" s="5">
        <f ca="1">(F19/G19-1)/(E19)</f>
        <v>-5.0111046372869096E-3</v>
      </c>
      <c r="J19">
        <f ca="1">I19*E19*$C$3</f>
        <v>-1263.072949672317</v>
      </c>
      <c r="K19">
        <f ca="1">(J19+D19)*G19</f>
        <v>1000877.7065372274</v>
      </c>
      <c r="R19" s="4"/>
    </row>
    <row r="20" spans="1:18" x14ac:dyDescent="0.25">
      <c r="R20" s="4"/>
    </row>
    <row r="21" spans="1:18" x14ac:dyDescent="0.25">
      <c r="K21" s="6">
        <f ca="1">K19+K18</f>
        <v>999974.79483820347</v>
      </c>
      <c r="R21" s="4"/>
    </row>
    <row r="24" spans="1:18" x14ac:dyDescent="0.25">
      <c r="J24" t="s">
        <v>33</v>
      </c>
      <c r="K24" s="6">
        <f ca="1">K21-K12</f>
        <v>-25.205161796649918</v>
      </c>
    </row>
    <row r="28" spans="1:18" x14ac:dyDescent="0.25">
      <c r="J28" t="s">
        <v>34</v>
      </c>
      <c r="K28">
        <v>0.25</v>
      </c>
    </row>
    <row r="29" spans="1:18" x14ac:dyDescent="0.25">
      <c r="K29">
        <f ca="1">-K28/(K12/C3)</f>
        <v>-0.24999999999999994</v>
      </c>
    </row>
    <row r="30" spans="1:18" x14ac:dyDescent="0.25">
      <c r="K30">
        <f ca="1">-K28/(K12/C3)*1/10000</f>
        <v>-2.4999999999999994E-5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activeCell="C31" sqref="C31:C34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0.7109375" bestFit="1" customWidth="1"/>
    <col min="5" max="5" width="13.85546875" bestFit="1" customWidth="1"/>
    <col min="8" max="8" width="12.7109375" bestFit="1" customWidth="1"/>
    <col min="9" max="9" width="14.42578125" bestFit="1" customWidth="1"/>
    <col min="12" max="12" width="13.7109375" bestFit="1" customWidth="1"/>
    <col min="16" max="16" width="11.140625" bestFit="1" customWidth="1"/>
    <col min="17" max="17" width="12" bestFit="1" customWidth="1"/>
    <col min="19" max="19" width="10.7109375" bestFit="1" customWidth="1"/>
    <col min="20" max="20" width="12.7109375" bestFit="1" customWidth="1"/>
    <col min="21" max="21" width="17.5703125" bestFit="1" customWidth="1"/>
    <col min="22" max="22" width="10.42578125" customWidth="1"/>
    <col min="23" max="23" width="17.7109375" bestFit="1" customWidth="1"/>
  </cols>
  <sheetData>
    <row r="1" spans="1:23" x14ac:dyDescent="0.25">
      <c r="B1" t="s">
        <v>26</v>
      </c>
      <c r="C1" s="2">
        <v>43649</v>
      </c>
    </row>
    <row r="2" spans="1:23" x14ac:dyDescent="0.25">
      <c r="P2" t="s">
        <v>35</v>
      </c>
    </row>
    <row r="3" spans="1:23" x14ac:dyDescent="0.25">
      <c r="B3" t="s">
        <v>0</v>
      </c>
      <c r="C3" s="1">
        <v>1000000</v>
      </c>
    </row>
    <row r="4" spans="1:23" x14ac:dyDescent="0.25">
      <c r="P4" t="s">
        <v>29</v>
      </c>
      <c r="Q4" t="s">
        <v>24</v>
      </c>
      <c r="R4" t="s">
        <v>9</v>
      </c>
      <c r="S4" t="s">
        <v>1</v>
      </c>
      <c r="T4" t="s">
        <v>17</v>
      </c>
      <c r="U4" t="s">
        <v>30</v>
      </c>
      <c r="V4" t="s">
        <v>18</v>
      </c>
      <c r="W4" t="s">
        <v>31</v>
      </c>
    </row>
    <row r="5" spans="1:23" x14ac:dyDescent="0.25">
      <c r="B5" t="s">
        <v>8</v>
      </c>
      <c r="C5" t="s">
        <v>6</v>
      </c>
      <c r="P5">
        <v>0</v>
      </c>
      <c r="Q5">
        <f ca="1">(S5-$C$1)/365</f>
        <v>1.9178082191780823E-2</v>
      </c>
      <c r="R5" t="s">
        <v>10</v>
      </c>
      <c r="S5" s="4">
        <v>43656</v>
      </c>
      <c r="T5">
        <v>-3.5806779999999999E-3</v>
      </c>
      <c r="U5">
        <f ca="1">T5+P5/10000</f>
        <v>-3.5806779999999999E-3</v>
      </c>
      <c r="V5">
        <f ca="1">EXP(-T5*Q5)</f>
        <v>1.0000686728948616</v>
      </c>
      <c r="W5">
        <f ca="1">EXP(-U5*Q5)</f>
        <v>1.0000686728948616</v>
      </c>
    </row>
    <row r="6" spans="1:23" x14ac:dyDescent="0.25">
      <c r="B6" t="s">
        <v>7</v>
      </c>
      <c r="C6" s="3">
        <v>0</v>
      </c>
      <c r="P6">
        <v>0</v>
      </c>
      <c r="Q6">
        <f ca="1">(S6-$C$1)/365</f>
        <v>8.4931506849315067E-2</v>
      </c>
      <c r="R6" t="s">
        <v>11</v>
      </c>
      <c r="S6" s="4">
        <v>43680</v>
      </c>
      <c r="T6">
        <v>-3.5806779999999999E-3</v>
      </c>
      <c r="U6">
        <f ca="1">T6+P6/10000</f>
        <v>-3.5806779999999999E-3</v>
      </c>
      <c r="V6">
        <f ca="1">EXP(-T6*Q6)</f>
        <v>1.0003041586249395</v>
      </c>
      <c r="W6">
        <f ca="1">EXP(-U6*Q6)</f>
        <v>1.0003041586249395</v>
      </c>
    </row>
    <row r="7" spans="1:23" x14ac:dyDescent="0.25">
      <c r="P7">
        <v>0</v>
      </c>
      <c r="Q7">
        <f ca="1">(S7-$C$1)/365</f>
        <v>0.16986301369863013</v>
      </c>
      <c r="R7" t="s">
        <v>12</v>
      </c>
      <c r="S7" s="4">
        <v>43711</v>
      </c>
      <c r="T7">
        <v>-3.5806779999999999E-3</v>
      </c>
      <c r="U7">
        <f ca="1">T7+P7/10000</f>
        <v>-3.5806779999999999E-3</v>
      </c>
      <c r="V7">
        <f ca="1">EXP(-T7*Q7)</f>
        <v>1.000608409762348</v>
      </c>
      <c r="W7">
        <f ca="1">EXP(-U7*Q7)</f>
        <v>1.000608409762348</v>
      </c>
    </row>
    <row r="8" spans="1:23" x14ac:dyDescent="0.25">
      <c r="A8" t="s">
        <v>21</v>
      </c>
      <c r="B8" t="s">
        <v>22</v>
      </c>
      <c r="D8" t="s">
        <v>3</v>
      </c>
      <c r="E8" t="s">
        <v>25</v>
      </c>
      <c r="F8" t="s">
        <v>20</v>
      </c>
      <c r="G8" t="s">
        <v>23</v>
      </c>
      <c r="H8" t="s">
        <v>28</v>
      </c>
      <c r="I8" t="s">
        <v>5</v>
      </c>
      <c r="J8" t="s">
        <v>4</v>
      </c>
      <c r="K8" t="s">
        <v>2</v>
      </c>
      <c r="L8" t="s">
        <v>27</v>
      </c>
      <c r="P8">
        <v>1</v>
      </c>
      <c r="Q8">
        <f ca="1">(S8-$C$1)/365</f>
        <v>0.25205479452054796</v>
      </c>
      <c r="R8" t="s">
        <v>13</v>
      </c>
      <c r="S8" s="4">
        <v>43741</v>
      </c>
      <c r="T8">
        <v>-3.5806779999999999E-3</v>
      </c>
      <c r="U8">
        <f ca="1">T8+P8/10000</f>
        <v>-3.4806780000000001E-3</v>
      </c>
      <c r="V8">
        <f ca="1">EXP(-T8*Q8)</f>
        <v>1.000902934457633</v>
      </c>
      <c r="W8">
        <f ca="1">EXP(-U8*Q8)</f>
        <v>1.0008777065372274</v>
      </c>
    </row>
    <row r="9" spans="1:23" x14ac:dyDescent="0.25">
      <c r="A9" s="2">
        <v>43649</v>
      </c>
      <c r="B9" s="2">
        <v>43741</v>
      </c>
      <c r="D9">
        <v>0</v>
      </c>
      <c r="E9">
        <f ca="1">(B9-A9)/365</f>
        <v>0.25205479452054796</v>
      </c>
      <c r="F9">
        <v>1</v>
      </c>
      <c r="G9">
        <f ca="1">V8</f>
        <v>1.000902934457633</v>
      </c>
      <c r="H9">
        <f ca="1">LN(F9/G9)/E9</f>
        <v>-3.5806779999998772E-3</v>
      </c>
      <c r="I9" s="5">
        <v>-3.5790626566104709E-3</v>
      </c>
      <c r="J9">
        <f ca="1">I9*E9*$C$3</f>
        <v>-902.11990248811878</v>
      </c>
      <c r="K9">
        <f ca="1">V21</f>
        <v>1.000902934457633</v>
      </c>
      <c r="L9">
        <f ca="1">(J9+D9)*K9</f>
        <v>-902.93445763299178</v>
      </c>
      <c r="P9">
        <v>0</v>
      </c>
      <c r="Q9">
        <f ca="1">(S9-$C$1)/365</f>
        <v>0.50410958904109593</v>
      </c>
      <c r="R9" t="s">
        <v>14</v>
      </c>
      <c r="S9" s="4">
        <v>43833</v>
      </c>
      <c r="T9">
        <v>-4.2474749999999997E-3</v>
      </c>
      <c r="U9">
        <f ca="1">T9+P9/10000</f>
        <v>-4.2474749999999997E-3</v>
      </c>
      <c r="V9">
        <f ca="1">EXP(-T9*Q9)</f>
        <v>1.0021434868671797</v>
      </c>
      <c r="W9">
        <f ca="1">EXP(-U9*Q9)</f>
        <v>1.0021434868671797</v>
      </c>
    </row>
    <row r="10" spans="1:23" x14ac:dyDescent="0.25">
      <c r="A10" s="2">
        <v>43741</v>
      </c>
      <c r="B10" s="2">
        <v>43833</v>
      </c>
      <c r="D10">
        <v>1000000</v>
      </c>
      <c r="E10">
        <f ca="1">(B10-A10)/365</f>
        <v>0.25205479452054796</v>
      </c>
      <c r="F10">
        <f ca="1">V8</f>
        <v>1.000902934457633</v>
      </c>
      <c r="G10">
        <f ca="1">V9</f>
        <v>1.0021434868671797</v>
      </c>
      <c r="H10">
        <f ca="1">LN(F10/G10)/E10</f>
        <v>-4.9142719999994769E-3</v>
      </c>
      <c r="I10" s="5">
        <f ca="1">(F10/G10-1)/(E10)</f>
        <v>-4.9112296858896893E-3</v>
      </c>
      <c r="J10">
        <f ca="1">I10*E10*$C$3</f>
        <v>-1237.8989893201408</v>
      </c>
      <c r="K10">
        <f ca="1">V22</f>
        <v>1.0021434868671797</v>
      </c>
      <c r="L10">
        <f ca="1">(J10+D10)*K10</f>
        <v>1000902.9344576331</v>
      </c>
      <c r="P10">
        <v>0</v>
      </c>
      <c r="Q10">
        <f ca="1">(S10-$C$1)/365</f>
        <v>0.75342465753424659</v>
      </c>
      <c r="R10" t="s">
        <v>15</v>
      </c>
      <c r="S10" s="4">
        <v>43924</v>
      </c>
      <c r="T10">
        <v>-4.5323489999999998E-3</v>
      </c>
      <c r="U10">
        <f ca="1">T10+P10/10000</f>
        <v>-4.5323489999999998E-3</v>
      </c>
      <c r="V10">
        <f ca="1">EXP(-T10*Q10)</f>
        <v>1.0034206205084599</v>
      </c>
      <c r="W10">
        <f ca="1">EXP(-U10*Q10)</f>
        <v>1.0034206205084599</v>
      </c>
    </row>
    <row r="11" spans="1:23" x14ac:dyDescent="0.25">
      <c r="P11">
        <v>0</v>
      </c>
      <c r="Q11">
        <f ca="1">(S11-$C$1)/365</f>
        <v>1.0027397260273974</v>
      </c>
      <c r="R11" t="s">
        <v>16</v>
      </c>
      <c r="S11" s="4">
        <v>44015</v>
      </c>
      <c r="T11">
        <v>-4.7192809999999996E-3</v>
      </c>
      <c r="U11">
        <f ca="1">T11+P11/10000</f>
        <v>-4.7192809999999996E-3</v>
      </c>
      <c r="V11">
        <f ca="1">EXP(-T11*Q11)</f>
        <v>1.0047434251282268</v>
      </c>
      <c r="W11">
        <f ca="1">EXP(-U11*Q11)</f>
        <v>1.0047434251282268</v>
      </c>
    </row>
    <row r="12" spans="1:23" x14ac:dyDescent="0.25">
      <c r="L12" s="6">
        <f ca="1">L10+L9</f>
        <v>1000000.0000000001</v>
      </c>
      <c r="S12" s="4"/>
    </row>
    <row r="13" spans="1:23" x14ac:dyDescent="0.25">
      <c r="S13" s="4"/>
    </row>
    <row r="14" spans="1:23" x14ac:dyDescent="0.25">
      <c r="S14" s="4"/>
    </row>
    <row r="15" spans="1:23" x14ac:dyDescent="0.25">
      <c r="A15" t="s">
        <v>32</v>
      </c>
      <c r="I15" t="s">
        <v>19</v>
      </c>
      <c r="P15" t="s">
        <v>36</v>
      </c>
    </row>
    <row r="17" spans="1:23" x14ac:dyDescent="0.25">
      <c r="A17" t="s">
        <v>21</v>
      </c>
      <c r="B17" t="s">
        <v>22</v>
      </c>
      <c r="D17" t="s">
        <v>3</v>
      </c>
      <c r="E17" t="s">
        <v>25</v>
      </c>
      <c r="F17" t="s">
        <v>20</v>
      </c>
      <c r="G17" t="s">
        <v>23</v>
      </c>
      <c r="H17" t="s">
        <v>28</v>
      </c>
      <c r="I17" t="s">
        <v>5</v>
      </c>
      <c r="J17" t="s">
        <v>4</v>
      </c>
      <c r="K17" t="s">
        <v>2</v>
      </c>
      <c r="L17" t="s">
        <v>27</v>
      </c>
      <c r="P17" t="s">
        <v>29</v>
      </c>
      <c r="Q17" t="s">
        <v>24</v>
      </c>
      <c r="R17" t="s">
        <v>9</v>
      </c>
      <c r="S17" t="s">
        <v>1</v>
      </c>
      <c r="T17" t="s">
        <v>17</v>
      </c>
      <c r="U17" t="s">
        <v>30</v>
      </c>
      <c r="V17" t="s">
        <v>18</v>
      </c>
      <c r="W17" t="s">
        <v>31</v>
      </c>
    </row>
    <row r="18" spans="1:23" x14ac:dyDescent="0.25">
      <c r="A18" s="2">
        <v>43649</v>
      </c>
      <c r="B18" s="2">
        <v>43741</v>
      </c>
      <c r="D18">
        <v>0</v>
      </c>
      <c r="E18">
        <f ca="1">(B18-A18)/365</f>
        <v>0.25205479452054796</v>
      </c>
      <c r="F18">
        <v>1</v>
      </c>
      <c r="G18">
        <f ca="1">W8</f>
        <v>1.0008777065372274</v>
      </c>
      <c r="H18">
        <f ca="1">LN(F18/G18)/E18</f>
        <v>-3.4806780000004537E-3</v>
      </c>
      <c r="I18" s="5">
        <v>-3.5790626566104709E-3</v>
      </c>
      <c r="J18">
        <f ca="1">I18*E18*$C$3</f>
        <v>-902.11990248811878</v>
      </c>
      <c r="K18">
        <f ca="1">V21</f>
        <v>1.000902934457633</v>
      </c>
      <c r="L18">
        <f ca="1">(J18+D18)*K18</f>
        <v>-902.93445763299178</v>
      </c>
      <c r="P18">
        <v>0</v>
      </c>
      <c r="Q18">
        <f ca="1">(S18-$C$1)/365</f>
        <v>1.9178082191780823E-2</v>
      </c>
      <c r="R18" t="s">
        <v>10</v>
      </c>
      <c r="S18" s="4">
        <v>43656</v>
      </c>
      <c r="T18">
        <v>-3.5806779999999999E-3</v>
      </c>
      <c r="U18">
        <f ca="1">T18+P18/10000</f>
        <v>-3.5806779999999999E-3</v>
      </c>
      <c r="V18">
        <f ca="1">EXP(-T18*Q18)</f>
        <v>1.0000686728948616</v>
      </c>
      <c r="W18">
        <f ca="1">EXP(-U18*Q18)</f>
        <v>1.0000686728948616</v>
      </c>
    </row>
    <row r="19" spans="1:23" x14ac:dyDescent="0.25">
      <c r="A19" s="2">
        <v>43741</v>
      </c>
      <c r="B19" s="2">
        <v>43833</v>
      </c>
      <c r="D19">
        <v>1000000</v>
      </c>
      <c r="E19">
        <f ca="1">(B19-A19)/365</f>
        <v>0.25205479452054796</v>
      </c>
      <c r="F19">
        <f ca="1">W8</f>
        <v>1.0008777065372274</v>
      </c>
      <c r="G19">
        <f ca="1">W9</f>
        <v>1.0021434868671797</v>
      </c>
      <c r="H19">
        <f ca="1">LN(F19/G19)/E19</f>
        <v>-5.0142719999989342E-3</v>
      </c>
      <c r="I19" s="5">
        <f ca="1">(F19/G19-1)/(E19)</f>
        <v>-5.0111046372869096E-3</v>
      </c>
      <c r="J19">
        <f ca="1">I19*E19*$C$3</f>
        <v>-1263.072949672317</v>
      </c>
      <c r="K19">
        <f ca="1">V22</f>
        <v>1.0021434868671797</v>
      </c>
      <c r="L19">
        <f ca="1">(J19+D19)*K19</f>
        <v>1000877.7065372274</v>
      </c>
      <c r="P19">
        <v>0</v>
      </c>
      <c r="Q19">
        <f ca="1">(S19-$C$1)/365</f>
        <v>8.4931506849315067E-2</v>
      </c>
      <c r="R19" t="s">
        <v>11</v>
      </c>
      <c r="S19" s="4">
        <v>43680</v>
      </c>
      <c r="T19">
        <v>-3.5806779999999999E-3</v>
      </c>
      <c r="U19">
        <f ca="1">T19+P19/10000</f>
        <v>-3.5806779999999999E-3</v>
      </c>
      <c r="V19">
        <f ca="1">EXP(-T19*Q19)</f>
        <v>1.0003041586249395</v>
      </c>
      <c r="W19">
        <f ca="1">EXP(-U19*Q19)</f>
        <v>1.0003041586249395</v>
      </c>
    </row>
    <row r="20" spans="1:23" x14ac:dyDescent="0.25">
      <c r="P20">
        <v>0</v>
      </c>
      <c r="Q20">
        <f ca="1">(S20-$C$1)/365</f>
        <v>0.16986301369863013</v>
      </c>
      <c r="R20" t="s">
        <v>12</v>
      </c>
      <c r="S20" s="4">
        <v>43711</v>
      </c>
      <c r="T20">
        <v>-3.5806779999999999E-3</v>
      </c>
      <c r="U20">
        <f ca="1">T20+P20/10000</f>
        <v>-3.5806779999999999E-3</v>
      </c>
      <c r="V20">
        <f ca="1">EXP(-T20*Q20)</f>
        <v>1.000608409762348</v>
      </c>
      <c r="W20">
        <f ca="1">EXP(-U20*Q20)</f>
        <v>1.000608409762348</v>
      </c>
    </row>
    <row r="21" spans="1:23" x14ac:dyDescent="0.25">
      <c r="L21" s="6">
        <f ca="1">L19+L18</f>
        <v>999974.77207959443</v>
      </c>
      <c r="P21">
        <v>0</v>
      </c>
      <c r="Q21">
        <f ca="1">(S21-$C$1)/365</f>
        <v>0.25205479452054796</v>
      </c>
      <c r="R21" t="s">
        <v>13</v>
      </c>
      <c r="S21" s="4">
        <v>43741</v>
      </c>
      <c r="T21">
        <v>-3.5806779999999999E-3</v>
      </c>
      <c r="U21">
        <f ca="1">T21+P21/10000</f>
        <v>-3.5806779999999999E-3</v>
      </c>
      <c r="V21">
        <f ca="1">EXP(-T21*Q21)</f>
        <v>1.000902934457633</v>
      </c>
      <c r="W21">
        <f ca="1">EXP(-U21*Q21)</f>
        <v>1.000902934457633</v>
      </c>
    </row>
    <row r="22" spans="1:23" x14ac:dyDescent="0.25">
      <c r="P22">
        <v>0</v>
      </c>
      <c r="Q22">
        <f ca="1">(S22-$C$1)/365</f>
        <v>0.50410958904109593</v>
      </c>
      <c r="R22" t="s">
        <v>14</v>
      </c>
      <c r="S22" s="4">
        <v>43833</v>
      </c>
      <c r="T22">
        <v>-4.2474749999999997E-3</v>
      </c>
      <c r="U22">
        <f ca="1">T22+P22/10000</f>
        <v>-4.2474749999999997E-3</v>
      </c>
      <c r="V22">
        <f ca="1">EXP(-T22*Q22)</f>
        <v>1.0021434868671797</v>
      </c>
      <c r="W22">
        <f ca="1">EXP(-U22*Q22)</f>
        <v>1.0021434868671797</v>
      </c>
    </row>
    <row r="23" spans="1:23" x14ac:dyDescent="0.25">
      <c r="P23">
        <v>0</v>
      </c>
      <c r="Q23">
        <f ca="1">(S23-$C$1)/365</f>
        <v>0.75342465753424659</v>
      </c>
      <c r="R23" t="s">
        <v>15</v>
      </c>
      <c r="S23" s="4">
        <v>43924</v>
      </c>
      <c r="T23">
        <v>-4.5323489999999998E-3</v>
      </c>
      <c r="U23">
        <f ca="1">T23+P23/10000</f>
        <v>-4.5323489999999998E-3</v>
      </c>
      <c r="V23">
        <f ca="1">EXP(-T23*Q23)</f>
        <v>1.0034206205084599</v>
      </c>
      <c r="W23">
        <f ca="1">EXP(-U23*Q23)</f>
        <v>1.0034206205084599</v>
      </c>
    </row>
    <row r="24" spans="1:23" x14ac:dyDescent="0.25">
      <c r="J24" t="s">
        <v>33</v>
      </c>
      <c r="L24" s="6">
        <f ca="1">L21-L12</f>
        <v>-25.227920405683108</v>
      </c>
      <c r="P24">
        <v>0</v>
      </c>
      <c r="Q24">
        <f ca="1">(S24-$C$1)/365</f>
        <v>1.0027397260273974</v>
      </c>
      <c r="R24" t="s">
        <v>16</v>
      </c>
      <c r="S24" s="4">
        <v>44015</v>
      </c>
      <c r="T24">
        <v>-4.7192809999999996E-3</v>
      </c>
      <c r="U24">
        <f ca="1">T24+P24/10000</f>
        <v>-4.7192809999999996E-3</v>
      </c>
      <c r="V24">
        <f ca="1">EXP(-T24*Q24)</f>
        <v>1.0047434251282268</v>
      </c>
      <c r="W24">
        <f ca="1">EXP(-U24*Q24)</f>
        <v>1.0047434251282268</v>
      </c>
    </row>
    <row r="28" spans="1:23" x14ac:dyDescent="0.25">
      <c r="J28" t="s">
        <v>34</v>
      </c>
      <c r="L28">
        <v>0.25</v>
      </c>
    </row>
    <row r="29" spans="1:23" x14ac:dyDescent="0.25">
      <c r="L29">
        <f ca="1">-L28/(L12/C3)</f>
        <v>-0.24999999999999994</v>
      </c>
    </row>
    <row r="30" spans="1:23" x14ac:dyDescent="0.25">
      <c r="L30">
        <f ca="1">-L28/(L12/C3)*1/10000</f>
        <v>-2.4999999999999994E-5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Curve</vt:lpstr>
      <vt:lpstr>Dual Curve</vt:lpstr>
      <vt:lpstr>Sheet3</vt:lpstr>
    </vt:vector>
  </TitlesOfParts>
  <Company>Mizuho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Mitul</dc:creator>
  <cp:lastModifiedBy>Patel Mitul</cp:lastModifiedBy>
  <dcterms:created xsi:type="dcterms:W3CDTF">2019-07-04T10:07:02Z</dcterms:created>
  <dcterms:modified xsi:type="dcterms:W3CDTF">2019-07-05T10:05:11Z</dcterms:modified>
</cp:coreProperties>
</file>