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35" windowHeight="12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T7" i="1" l="1"/>
  <c r="N23" i="1"/>
  <c r="N22" i="1"/>
  <c r="N21" i="1"/>
  <c r="M21" i="1" s="1"/>
  <c r="N20" i="1"/>
  <c r="N19" i="1"/>
  <c r="N18" i="1"/>
  <c r="N17" i="1"/>
  <c r="N16" i="1"/>
  <c r="N15" i="1"/>
  <c r="N14" i="1"/>
  <c r="N13" i="1"/>
  <c r="M13" i="1" s="1"/>
  <c r="T22" i="1"/>
  <c r="T21" i="1"/>
  <c r="T20" i="1"/>
  <c r="S20" i="1" s="1"/>
  <c r="T19" i="1"/>
  <c r="T18" i="1"/>
  <c r="S18" i="1" s="1"/>
  <c r="T17" i="1"/>
  <c r="S17" i="1" s="1"/>
  <c r="T16" i="1"/>
  <c r="S16" i="1" s="1"/>
  <c r="T15" i="1"/>
  <c r="S15" i="1" s="1"/>
  <c r="T14" i="1"/>
  <c r="S14" i="1" s="1"/>
  <c r="T13" i="1"/>
  <c r="S13" i="1" s="1"/>
  <c r="T10" i="1"/>
  <c r="T9" i="1"/>
  <c r="T8" i="1"/>
  <c r="S7" i="1"/>
  <c r="T6" i="1"/>
  <c r="S6" i="1" s="1"/>
  <c r="N10" i="1"/>
  <c r="M10" i="1" s="1"/>
  <c r="T23" i="1"/>
  <c r="N9" i="1"/>
  <c r="N8" i="1"/>
  <c r="N7" i="1"/>
  <c r="N6" i="1"/>
  <c r="M6" i="1" s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M15" i="1" l="1"/>
  <c r="M16" i="1"/>
  <c r="M17" i="1"/>
  <c r="S12" i="1"/>
  <c r="M18" i="1"/>
  <c r="M19" i="1"/>
  <c r="S23" i="1"/>
  <c r="S8" i="1"/>
  <c r="M20" i="1"/>
  <c r="M23" i="1"/>
  <c r="M14" i="1"/>
  <c r="S11" i="1"/>
  <c r="M22" i="1"/>
  <c r="M8" i="1"/>
  <c r="S9" i="1"/>
  <c r="M11" i="1"/>
  <c r="M12" i="1"/>
  <c r="H23" i="1"/>
  <c r="S5" i="1"/>
  <c r="M7" i="1"/>
  <c r="M9" i="1"/>
  <c r="M5" i="1"/>
  <c r="S19" i="1"/>
  <c r="S21" i="1"/>
  <c r="S22" i="1"/>
  <c r="S10" i="1"/>
</calcChain>
</file>

<file path=xl/sharedStrings.xml><?xml version="1.0" encoding="utf-8"?>
<sst xmlns="http://schemas.openxmlformats.org/spreadsheetml/2006/main" count="65" uniqueCount="26">
  <si>
    <t>1W</t>
  </si>
  <si>
    <t>1M</t>
  </si>
  <si>
    <t>2M</t>
  </si>
  <si>
    <t>3M</t>
  </si>
  <si>
    <t>6M</t>
  </si>
  <si>
    <t>9M</t>
  </si>
  <si>
    <t>12M</t>
  </si>
  <si>
    <t>2Y</t>
  </si>
  <si>
    <t>3Y</t>
  </si>
  <si>
    <t>5Y</t>
  </si>
  <si>
    <t>7Y</t>
  </si>
  <si>
    <t>10Y</t>
  </si>
  <si>
    <t>12Y</t>
  </si>
  <si>
    <t>15Y</t>
  </si>
  <si>
    <t>20Y</t>
  </si>
  <si>
    <t>25Y</t>
  </si>
  <si>
    <t>30Y</t>
  </si>
  <si>
    <t>40Y</t>
  </si>
  <si>
    <t>50Y</t>
  </si>
  <si>
    <t>Weight</t>
  </si>
  <si>
    <t>Spread</t>
  </si>
  <si>
    <t>ACT/365</t>
  </si>
  <si>
    <t>ACT/360</t>
  </si>
  <si>
    <t>Days</t>
  </si>
  <si>
    <t>Spread * Weight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</si>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</sst>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23"/>
  <sheetViews>
    <sheetView tabSelected="1" workbookViewId="0">
      <selection activeCell="M4" sqref="M4"/>
    </sheetView>
  </sheetViews>
  <sheetFormatPr defaultRowHeight="15" x14ac:dyDescent="0.25"/>
  <sheetData>
    <row r="2" spans="4:20" x14ac:dyDescent="0.25">
      <c r="E2" t="s">
        <v>20</v>
      </c>
      <c r="F2" t="s">
        <v>19</v>
      </c>
      <c r="H2" t="s">
        <v>24</v>
      </c>
    </row>
    <row r="3" spans="4:20" x14ac:dyDescent="0.25">
      <c r="D3" t="s">
        <v>0</v>
      </c>
      <c r="E3">
        <v>25</v>
      </c>
      <c r="F3">
        <v>3.8000000000000002E-4</v>
      </c>
      <c r="H3">
        <f>E3*F3</f>
        <v>9.4999999999999998E-3</v>
      </c>
      <c r="L3" t="s">
        <v>21</v>
      </c>
      <c r="R3" t="s">
        <v>22</v>
      </c>
    </row>
    <row r="4" spans="4:20" x14ac:dyDescent="0.25">
      <c r="D4" t="s">
        <v>1</v>
      </c>
      <c r="E4">
        <v>25</v>
      </c>
      <c r="F4">
        <v>1.2199999999999999E-3</v>
      </c>
      <c r="H4">
        <f t="shared" ref="H4:H21" si="0">E4*F4</f>
        <v>3.0499999999999999E-2</v>
      </c>
      <c r="M4" t="s">
        <v>19</v>
      </c>
      <c r="N4" t="s">
        <v>23</v>
      </c>
    </row>
    <row r="5" spans="4:20" x14ac:dyDescent="0.25">
      <c r="D5" t="s">
        <v>2</v>
      </c>
      <c r="E5">
        <v>25</v>
      </c>
      <c r="F5">
        <v>1.6000000000000001E-3</v>
      </c>
      <c r="H5">
        <f t="shared" si="0"/>
        <v>0.04</v>
      </c>
      <c r="L5" t="s">
        <v>0</v>
      </c>
      <c r="M5">
        <f>N5/$N$23</f>
        <v>3.8356164383561642E-4</v>
      </c>
      <c r="N5">
        <v>7</v>
      </c>
      <c r="R5" t="s">
        <v>0</v>
      </c>
      <c r="S5">
        <f>T5/$T$23</f>
        <v>3.8888888888888887E-4</v>
      </c>
      <c r="T5">
        <v>7</v>
      </c>
    </row>
    <row r="6" spans="4:20" x14ac:dyDescent="0.25">
      <c r="D6" t="s">
        <v>3</v>
      </c>
      <c r="E6">
        <v>25</v>
      </c>
      <c r="F6">
        <v>1.8E-3</v>
      </c>
      <c r="H6">
        <f t="shared" si="0"/>
        <v>4.4999999999999998E-2</v>
      </c>
      <c r="L6" t="s">
        <v>1</v>
      </c>
      <c r="M6">
        <f t="shared" ref="M6:M23" si="1">(N6-N5)/$N$23</f>
        <v>1.2831050228310501E-3</v>
      </c>
      <c r="N6">
        <f>1/12*365</f>
        <v>30.416666666666664</v>
      </c>
      <c r="R6" t="s">
        <v>1</v>
      </c>
      <c r="S6">
        <f t="shared" ref="S6:S23" si="2">(T6-T5)/$T$23</f>
        <v>1.2777777777777779E-3</v>
      </c>
      <c r="T6">
        <f>1/12*360</f>
        <v>30</v>
      </c>
    </row>
    <row r="7" spans="4:20" x14ac:dyDescent="0.25">
      <c r="D7" t="s">
        <v>4</v>
      </c>
      <c r="E7">
        <v>25</v>
      </c>
      <c r="F7">
        <v>5.0000000000000001E-3</v>
      </c>
      <c r="H7">
        <f t="shared" si="0"/>
        <v>0.125</v>
      </c>
      <c r="L7" t="s">
        <v>2</v>
      </c>
      <c r="M7">
        <f t="shared" si="1"/>
        <v>1.6666666666666666E-3</v>
      </c>
      <c r="N7">
        <f>2/12*365</f>
        <v>60.833333333333329</v>
      </c>
      <c r="R7" t="s">
        <v>2</v>
      </c>
      <c r="S7">
        <f t="shared" si="2"/>
        <v>1.6666666666666668E-3</v>
      </c>
      <c r="T7">
        <f>2/12*360</f>
        <v>60</v>
      </c>
    </row>
    <row r="8" spans="4:20" x14ac:dyDescent="0.25">
      <c r="D8" t="s">
        <v>5</v>
      </c>
      <c r="E8">
        <v>25</v>
      </c>
      <c r="F8">
        <v>5.0000000000000001E-3</v>
      </c>
      <c r="H8">
        <f t="shared" si="0"/>
        <v>0.125</v>
      </c>
      <c r="L8" t="s">
        <v>3</v>
      </c>
      <c r="M8">
        <f t="shared" si="1"/>
        <v>1.666666666666667E-3</v>
      </c>
      <c r="N8">
        <f>3/12*365</f>
        <v>91.25</v>
      </c>
      <c r="R8" t="s">
        <v>3</v>
      </c>
      <c r="S8">
        <f t="shared" si="2"/>
        <v>1.6666666666666668E-3</v>
      </c>
      <c r="T8">
        <f>3/12*360</f>
        <v>90</v>
      </c>
    </row>
    <row r="9" spans="4:20" x14ac:dyDescent="0.25">
      <c r="D9" t="s">
        <v>6</v>
      </c>
      <c r="E9">
        <v>25</v>
      </c>
      <c r="F9">
        <v>5.0000000000000001E-3</v>
      </c>
      <c r="H9">
        <f t="shared" si="0"/>
        <v>0.125</v>
      </c>
      <c r="L9" t="s">
        <v>4</v>
      </c>
      <c r="M9">
        <f t="shared" si="1"/>
        <v>5.0000000000000001E-3</v>
      </c>
      <c r="N9">
        <f>6/12*365</f>
        <v>182.5</v>
      </c>
      <c r="R9" t="s">
        <v>4</v>
      </c>
      <c r="S9">
        <f t="shared" si="2"/>
        <v>5.0000000000000001E-3</v>
      </c>
      <c r="T9">
        <f>6/12*360</f>
        <v>180</v>
      </c>
    </row>
    <row r="10" spans="4:20" x14ac:dyDescent="0.25">
      <c r="D10" t="s">
        <v>7</v>
      </c>
      <c r="E10">
        <v>29.999999999999982</v>
      </c>
      <c r="F10">
        <v>0.02</v>
      </c>
      <c r="H10">
        <f t="shared" si="0"/>
        <v>0.59999999999999964</v>
      </c>
      <c r="L10" t="s">
        <v>5</v>
      </c>
      <c r="M10">
        <f t="shared" si="1"/>
        <v>5.0000000000000001E-3</v>
      </c>
      <c r="N10">
        <f>9/12*365</f>
        <v>273.75</v>
      </c>
      <c r="R10" t="s">
        <v>5</v>
      </c>
      <c r="S10">
        <f t="shared" si="2"/>
        <v>5.0000000000000001E-3</v>
      </c>
      <c r="T10">
        <f>9/12*360</f>
        <v>270</v>
      </c>
    </row>
    <row r="11" spans="4:20" x14ac:dyDescent="0.25">
      <c r="D11" t="s">
        <v>8</v>
      </c>
      <c r="E11">
        <v>34.000000000000007</v>
      </c>
      <c r="F11">
        <v>0.02</v>
      </c>
      <c r="H11">
        <f t="shared" si="0"/>
        <v>0.68000000000000016</v>
      </c>
      <c r="L11" t="s">
        <v>6</v>
      </c>
      <c r="M11">
        <f t="shared" si="1"/>
        <v>5.0000000000000001E-3</v>
      </c>
      <c r="N11">
        <v>365</v>
      </c>
      <c r="R11" t="s">
        <v>6</v>
      </c>
      <c r="S11">
        <f t="shared" si="2"/>
        <v>5.0000000000000001E-3</v>
      </c>
      <c r="T11">
        <v>360</v>
      </c>
    </row>
    <row r="12" spans="4:20" x14ac:dyDescent="0.25">
      <c r="D12" t="s">
        <v>9</v>
      </c>
      <c r="E12">
        <v>41.000000000000014</v>
      </c>
      <c r="F12">
        <v>0.04</v>
      </c>
      <c r="H12">
        <f t="shared" si="0"/>
        <v>1.6400000000000006</v>
      </c>
      <c r="L12" t="s">
        <v>7</v>
      </c>
      <c r="M12">
        <f t="shared" si="1"/>
        <v>0.02</v>
      </c>
      <c r="N12">
        <v>730</v>
      </c>
      <c r="R12" t="s">
        <v>7</v>
      </c>
      <c r="S12">
        <f t="shared" si="2"/>
        <v>0.02</v>
      </c>
      <c r="T12">
        <v>720</v>
      </c>
    </row>
    <row r="13" spans="4:20" x14ac:dyDescent="0.25">
      <c r="D13" t="s">
        <v>10</v>
      </c>
      <c r="E13">
        <v>44.000000000000014</v>
      </c>
      <c r="F13">
        <v>0.04</v>
      </c>
      <c r="H13">
        <f t="shared" si="0"/>
        <v>1.7600000000000007</v>
      </c>
      <c r="L13" t="s">
        <v>8</v>
      </c>
      <c r="M13">
        <f t="shared" si="1"/>
        <v>0.02</v>
      </c>
      <c r="N13">
        <f>3*365</f>
        <v>1095</v>
      </c>
      <c r="R13" t="s">
        <v>8</v>
      </c>
      <c r="S13">
        <f t="shared" si="2"/>
        <v>0.02</v>
      </c>
      <c r="T13">
        <f>3*360</f>
        <v>1080</v>
      </c>
    </row>
    <row r="14" spans="4:20" x14ac:dyDescent="0.25">
      <c r="D14" t="s">
        <v>11</v>
      </c>
      <c r="E14">
        <v>48</v>
      </c>
      <c r="F14">
        <v>0.06</v>
      </c>
      <c r="H14">
        <f t="shared" si="0"/>
        <v>2.88</v>
      </c>
      <c r="L14" t="s">
        <v>9</v>
      </c>
      <c r="M14">
        <f t="shared" si="1"/>
        <v>0.04</v>
      </c>
      <c r="N14">
        <f>5*365</f>
        <v>1825</v>
      </c>
      <c r="R14" t="s">
        <v>9</v>
      </c>
      <c r="S14">
        <f t="shared" si="2"/>
        <v>0.04</v>
      </c>
      <c r="T14">
        <f>5*360</f>
        <v>1800</v>
      </c>
    </row>
    <row r="15" spans="4:20" x14ac:dyDescent="0.25">
      <c r="D15" t="s">
        <v>12</v>
      </c>
      <c r="E15">
        <v>49.000000000000021</v>
      </c>
      <c r="F15">
        <v>0.04</v>
      </c>
      <c r="H15">
        <f t="shared" si="0"/>
        <v>1.9600000000000009</v>
      </c>
      <c r="L15" t="s">
        <v>10</v>
      </c>
      <c r="M15">
        <f t="shared" si="1"/>
        <v>0.04</v>
      </c>
      <c r="N15">
        <f>7*365</f>
        <v>2555</v>
      </c>
      <c r="R15" t="s">
        <v>10</v>
      </c>
      <c r="S15">
        <f t="shared" si="2"/>
        <v>0.04</v>
      </c>
      <c r="T15">
        <f>7*360</f>
        <v>2520</v>
      </c>
    </row>
    <row r="16" spans="4:20" x14ac:dyDescent="0.25">
      <c r="D16" t="s">
        <v>13</v>
      </c>
      <c r="E16">
        <v>48.999999999999979</v>
      </c>
      <c r="F16">
        <v>0.06</v>
      </c>
      <c r="H16">
        <f t="shared" si="0"/>
        <v>2.9399999999999986</v>
      </c>
      <c r="L16" t="s">
        <v>11</v>
      </c>
      <c r="M16">
        <f t="shared" si="1"/>
        <v>0.06</v>
      </c>
      <c r="N16">
        <f>10*365</f>
        <v>3650</v>
      </c>
      <c r="R16" t="s">
        <v>11</v>
      </c>
      <c r="S16">
        <f t="shared" si="2"/>
        <v>0.06</v>
      </c>
      <c r="T16">
        <f>10*360</f>
        <v>3600</v>
      </c>
    </row>
    <row r="17" spans="4:20" x14ac:dyDescent="0.25">
      <c r="D17" t="s">
        <v>14</v>
      </c>
      <c r="E17">
        <v>50</v>
      </c>
      <c r="F17">
        <v>0.1</v>
      </c>
      <c r="H17">
        <f t="shared" si="0"/>
        <v>5</v>
      </c>
      <c r="L17" t="s">
        <v>12</v>
      </c>
      <c r="M17">
        <f t="shared" si="1"/>
        <v>0.04</v>
      </c>
      <c r="N17">
        <f>12*365</f>
        <v>4380</v>
      </c>
      <c r="R17" t="s">
        <v>12</v>
      </c>
      <c r="S17">
        <f t="shared" si="2"/>
        <v>0.04</v>
      </c>
      <c r="T17">
        <f>12*360</f>
        <v>4320</v>
      </c>
    </row>
    <row r="18" spans="4:20" x14ac:dyDescent="0.25">
      <c r="D18" t="s">
        <v>15</v>
      </c>
      <c r="E18">
        <v>50.999999999999979</v>
      </c>
      <c r="F18">
        <v>0.1</v>
      </c>
      <c r="H18">
        <f t="shared" si="0"/>
        <v>5.0999999999999979</v>
      </c>
      <c r="L18" t="s">
        <v>13</v>
      </c>
      <c r="M18">
        <f t="shared" si="1"/>
        <v>0.06</v>
      </c>
      <c r="N18">
        <f>15*365</f>
        <v>5475</v>
      </c>
      <c r="R18" t="s">
        <v>13</v>
      </c>
      <c r="S18">
        <f t="shared" si="2"/>
        <v>0.06</v>
      </c>
      <c r="T18">
        <f>15*360</f>
        <v>5400</v>
      </c>
    </row>
    <row r="19" spans="4:20" x14ac:dyDescent="0.25">
      <c r="D19" t="s">
        <v>16</v>
      </c>
      <c r="E19">
        <v>51.000000000000021</v>
      </c>
      <c r="F19">
        <v>0.1</v>
      </c>
      <c r="H19">
        <f t="shared" si="0"/>
        <v>5.1000000000000023</v>
      </c>
      <c r="L19" t="s">
        <v>14</v>
      </c>
      <c r="M19">
        <f t="shared" si="1"/>
        <v>0.1</v>
      </c>
      <c r="N19">
        <f>20*365</f>
        <v>7300</v>
      </c>
      <c r="R19" t="s">
        <v>14</v>
      </c>
      <c r="S19">
        <f t="shared" si="2"/>
        <v>0.1</v>
      </c>
      <c r="T19">
        <f>20*360</f>
        <v>7200</v>
      </c>
    </row>
    <row r="20" spans="4:20" x14ac:dyDescent="0.25">
      <c r="D20" t="s">
        <v>17</v>
      </c>
      <c r="E20">
        <v>51.000000000000021</v>
      </c>
      <c r="F20">
        <v>0.2</v>
      </c>
      <c r="H20">
        <f t="shared" si="0"/>
        <v>10.200000000000005</v>
      </c>
      <c r="L20" t="s">
        <v>15</v>
      </c>
      <c r="M20">
        <f t="shared" si="1"/>
        <v>0.1</v>
      </c>
      <c r="N20">
        <f>25*365</f>
        <v>9125</v>
      </c>
      <c r="R20" t="s">
        <v>15</v>
      </c>
      <c r="S20">
        <f t="shared" si="2"/>
        <v>0.1</v>
      </c>
      <c r="T20">
        <f>25*360</f>
        <v>9000</v>
      </c>
    </row>
    <row r="21" spans="4:20" x14ac:dyDescent="0.25">
      <c r="D21" t="s">
        <v>18</v>
      </c>
      <c r="E21">
        <v>51.000000000000021</v>
      </c>
      <c r="F21">
        <v>0.2</v>
      </c>
      <c r="H21">
        <f t="shared" si="0"/>
        <v>10.200000000000005</v>
      </c>
      <c r="L21" t="s">
        <v>16</v>
      </c>
      <c r="M21">
        <f t="shared" si="1"/>
        <v>0.1</v>
      </c>
      <c r="N21">
        <f>30*365</f>
        <v>10950</v>
      </c>
      <c r="R21" t="s">
        <v>16</v>
      </c>
      <c r="S21">
        <f t="shared" si="2"/>
        <v>0.1</v>
      </c>
      <c r="T21">
        <f>30*360</f>
        <v>10800</v>
      </c>
    </row>
    <row r="22" spans="4:20" x14ac:dyDescent="0.25">
      <c r="L22" t="s">
        <v>17</v>
      </c>
      <c r="M22">
        <f t="shared" si="1"/>
        <v>0.2</v>
      </c>
      <c r="N22">
        <f>40*365</f>
        <v>14600</v>
      </c>
      <c r="R22" t="s">
        <v>17</v>
      </c>
      <c r="S22">
        <f t="shared" si="2"/>
        <v>0.2</v>
      </c>
      <c r="T22">
        <f>40*360</f>
        <v>14400</v>
      </c>
    </row>
    <row r="23" spans="4:20" x14ac:dyDescent="0.25">
      <c r="G23" t="s">
        <v>25</v>
      </c>
      <c r="H23">
        <f>SUM(H3:H21)</f>
        <v>48.560000000000009</v>
      </c>
      <c r="L23" t="s">
        <v>18</v>
      </c>
      <c r="M23">
        <f t="shared" si="1"/>
        <v>0.2</v>
      </c>
      <c r="N23">
        <f>50*365</f>
        <v>18250</v>
      </c>
      <c r="R23" t="s">
        <v>18</v>
      </c>
      <c r="S23">
        <f t="shared" si="2"/>
        <v>0.2</v>
      </c>
      <c r="T23">
        <f>50*360</f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2019-03-20T10:27:58Z</dcterms:created>
  <dcterms:modified xsi:type="dcterms:W3CDTF">2019-10-15T08:28:53Z</dcterms:modified>
</cp:coreProperties>
</file>