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20001\Desktop\eps\"/>
    </mc:Choice>
  </mc:AlternateContent>
  <xr:revisionPtr revIDLastSave="0" documentId="13_ncr:1_{156EA336-D060-41B9-80B3-CAA6DACED8C2}" xr6:coauthVersionLast="38" xr6:coauthVersionMax="38" xr10:uidLastSave="{00000000-0000-0000-0000-000000000000}"/>
  <bookViews>
    <workbookView xWindow="0" yWindow="0" windowWidth="23040" windowHeight="8772" activeTab="3" xr2:uid="{C15440A9-CDC8-4784-9976-609140F4A4CC}"/>
  </bookViews>
  <sheets>
    <sheet name="Ahorro" sheetId="14" r:id="rId1"/>
    <sheet name="GastosBrain" sheetId="11" r:id="rId2"/>
    <sheet name="Actual Sch" sheetId="9" r:id="rId3"/>
    <sheet name="AhorroInes" sheetId="10" r:id="rId4"/>
    <sheet name="Bertha" sheetId="13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1" i="10" l="1"/>
  <c r="C59" i="10"/>
  <c r="N37" i="9"/>
  <c r="M37" i="9"/>
  <c r="I38" i="9"/>
  <c r="K38" i="9"/>
  <c r="N38" i="9" s="1"/>
  <c r="K12" i="9" l="1"/>
  <c r="J12" i="9"/>
  <c r="C56" i="10" l="1"/>
  <c r="K27" i="9" l="1"/>
  <c r="C53" i="10" l="1"/>
  <c r="D11" i="11" l="1"/>
  <c r="C4" i="14"/>
  <c r="E4" i="14" s="1"/>
  <c r="E23" i="13" l="1"/>
  <c r="D23" i="13"/>
  <c r="D24" i="13" s="1"/>
  <c r="D16" i="13"/>
  <c r="E16" i="13"/>
  <c r="F16" i="13"/>
  <c r="G16" i="13"/>
  <c r="H16" i="13"/>
  <c r="I16" i="13"/>
  <c r="J16" i="13"/>
  <c r="C16" i="13"/>
  <c r="F33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E24" i="13"/>
  <c r="C24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J17" i="13" s="1"/>
  <c r="I9" i="13"/>
  <c r="I17" i="13" s="1"/>
  <c r="H9" i="13"/>
  <c r="H17" i="13" s="1"/>
  <c r="G9" i="13"/>
  <c r="G17" i="13" s="1"/>
  <c r="F9" i="13"/>
  <c r="F17" i="13" s="1"/>
  <c r="E9" i="13"/>
  <c r="E17" i="13" s="1"/>
  <c r="D9" i="13"/>
  <c r="D17" i="13" s="1"/>
  <c r="C9" i="13"/>
  <c r="C17" i="13" s="1"/>
  <c r="C25" i="13" s="1"/>
  <c r="C26" i="13" s="1"/>
  <c r="E25" i="13" l="1"/>
  <c r="E26" i="13" s="1"/>
  <c r="D25" i="13"/>
  <c r="D26" i="13" s="1"/>
  <c r="P17" i="13"/>
  <c r="P25" i="13" s="1"/>
  <c r="P27" i="13" s="1"/>
  <c r="P29" i="13" s="1"/>
  <c r="X17" i="13"/>
  <c r="X25" i="13" s="1"/>
  <c r="X27" i="13" s="1"/>
  <c r="X29" i="13" s="1"/>
  <c r="AF17" i="13"/>
  <c r="AF25" i="13" s="1"/>
  <c r="AF27" i="13" s="1"/>
  <c r="AF29" i="13" s="1"/>
  <c r="E27" i="13"/>
  <c r="E29" i="13" s="1"/>
  <c r="F23" i="13" s="1"/>
  <c r="F24" i="13" s="1"/>
  <c r="F25" i="13" s="1"/>
  <c r="M17" i="13"/>
  <c r="M25" i="13" s="1"/>
  <c r="M27" i="13" s="1"/>
  <c r="M29" i="13" s="1"/>
  <c r="Q17" i="13"/>
  <c r="U17" i="13"/>
  <c r="U25" i="13" s="1"/>
  <c r="U27" i="13" s="1"/>
  <c r="U29" i="13" s="1"/>
  <c r="Y17" i="13"/>
  <c r="Y25" i="13" s="1"/>
  <c r="Y27" i="13" s="1"/>
  <c r="Y29" i="13" s="1"/>
  <c r="AC17" i="13"/>
  <c r="AC25" i="13" s="1"/>
  <c r="AC27" i="13" s="1"/>
  <c r="AC29" i="13" s="1"/>
  <c r="AG17" i="13"/>
  <c r="N17" i="13"/>
  <c r="R17" i="13"/>
  <c r="V17" i="13"/>
  <c r="V25" i="13" s="1"/>
  <c r="V27" i="13" s="1"/>
  <c r="V29" i="13" s="1"/>
  <c r="Z17" i="13"/>
  <c r="Z25" i="13" s="1"/>
  <c r="Z27" i="13" s="1"/>
  <c r="Z29" i="13" s="1"/>
  <c r="AD17" i="13"/>
  <c r="AD25" i="13" s="1"/>
  <c r="AD27" i="13" s="1"/>
  <c r="AD29" i="13" s="1"/>
  <c r="AH17" i="13"/>
  <c r="D27" i="13"/>
  <c r="D29" i="13" s="1"/>
  <c r="L17" i="13"/>
  <c r="L25" i="13" s="1"/>
  <c r="L27" i="13" s="1"/>
  <c r="L29" i="13" s="1"/>
  <c r="T17" i="13"/>
  <c r="T25" i="13" s="1"/>
  <c r="T27" i="13" s="1"/>
  <c r="T29" i="13" s="1"/>
  <c r="AB17" i="13"/>
  <c r="AB25" i="13"/>
  <c r="AB27" i="13" s="1"/>
  <c r="AB29" i="13" s="1"/>
  <c r="C27" i="13"/>
  <c r="C29" i="13" s="1"/>
  <c r="K17" i="13"/>
  <c r="K25" i="13" s="1"/>
  <c r="K27" i="13" s="1"/>
  <c r="K29" i="13" s="1"/>
  <c r="O17" i="13"/>
  <c r="S17" i="13"/>
  <c r="S25" i="13" s="1"/>
  <c r="S27" i="13" s="1"/>
  <c r="S29" i="13" s="1"/>
  <c r="W17" i="13"/>
  <c r="AA17" i="13"/>
  <c r="AA25" i="13" s="1"/>
  <c r="AA27" i="13" s="1"/>
  <c r="AA29" i="13" s="1"/>
  <c r="AE17" i="13"/>
  <c r="AE25" i="13" s="1"/>
  <c r="AE27" i="13" s="1"/>
  <c r="AE29" i="13" s="1"/>
  <c r="Q25" i="13"/>
  <c r="Q27" i="13" s="1"/>
  <c r="Q29" i="13" s="1"/>
  <c r="AG25" i="13"/>
  <c r="AG27" i="13" s="1"/>
  <c r="AG29" i="13" s="1"/>
  <c r="N25" i="13"/>
  <c r="N27" i="13" s="1"/>
  <c r="N29" i="13" s="1"/>
  <c r="R25" i="13"/>
  <c r="R27" i="13" s="1"/>
  <c r="R29" i="13" s="1"/>
  <c r="AH25" i="13"/>
  <c r="AH27" i="13" s="1"/>
  <c r="AH29" i="13" s="1"/>
  <c r="O25" i="13"/>
  <c r="O27" i="13" s="1"/>
  <c r="O29" i="13" s="1"/>
  <c r="W25" i="13"/>
  <c r="W27" i="13" s="1"/>
  <c r="W29" i="13" s="1"/>
  <c r="F26" i="13" l="1"/>
  <c r="F27" i="13"/>
  <c r="F29" i="13" s="1"/>
  <c r="G23" i="13" s="1"/>
  <c r="G24" i="13" s="1"/>
  <c r="G25" i="13" s="1"/>
  <c r="G26" i="13" l="1"/>
  <c r="G27" i="13" s="1"/>
  <c r="G29" i="13" s="1"/>
  <c r="H23" i="13" s="1"/>
  <c r="H24" i="13" s="1"/>
  <c r="H25" i="13" s="1"/>
  <c r="E18" i="9"/>
  <c r="F18" i="9"/>
  <c r="G18" i="9"/>
  <c r="H18" i="9"/>
  <c r="I18" i="9"/>
  <c r="J18" i="9"/>
  <c r="J19" i="9" s="1"/>
  <c r="K18" i="9"/>
  <c r="L18" i="9"/>
  <c r="M18" i="9"/>
  <c r="N18" i="9"/>
  <c r="C18" i="9"/>
  <c r="D18" i="9"/>
  <c r="H26" i="13" l="1"/>
  <c r="H27" i="13"/>
  <c r="H29" i="13" s="1"/>
  <c r="I23" i="13" s="1"/>
  <c r="I24" i="13" s="1"/>
  <c r="I25" i="13" s="1"/>
  <c r="AB12" i="9"/>
  <c r="AC12" i="9"/>
  <c r="AD12" i="9"/>
  <c r="AE12" i="9"/>
  <c r="AF12" i="9"/>
  <c r="AG12" i="9"/>
  <c r="AH12" i="9"/>
  <c r="AI12" i="9"/>
  <c r="AJ12" i="9"/>
  <c r="AK12" i="9"/>
  <c r="AL12" i="9"/>
  <c r="AA12" i="9"/>
  <c r="P12" i="9"/>
  <c r="Q12" i="9"/>
  <c r="R12" i="9"/>
  <c r="S12" i="9"/>
  <c r="T12" i="9"/>
  <c r="U12" i="9"/>
  <c r="V12" i="9"/>
  <c r="W12" i="9"/>
  <c r="X12" i="9"/>
  <c r="Y12" i="9"/>
  <c r="Z12" i="9"/>
  <c r="O12" i="9"/>
  <c r="N12" i="9"/>
  <c r="F12" i="9"/>
  <c r="G12" i="9"/>
  <c r="H12" i="9"/>
  <c r="I12" i="9"/>
  <c r="L12" i="9"/>
  <c r="M12" i="9"/>
  <c r="E12" i="9"/>
  <c r="I26" i="13" l="1"/>
  <c r="I27" i="13"/>
  <c r="I29" i="13" s="1"/>
  <c r="J23" i="13" s="1"/>
  <c r="J24" i="13" s="1"/>
  <c r="J25" i="13" s="1"/>
  <c r="J26" i="13" l="1"/>
  <c r="J27" i="13"/>
  <c r="J29" i="13" s="1"/>
  <c r="C5" i="11" l="1"/>
  <c r="C4" i="11"/>
  <c r="D4" i="11" s="1"/>
  <c r="D12" i="9" l="1"/>
  <c r="AL14" i="9" l="1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C12" i="9" l="1"/>
  <c r="D14" i="9" l="1"/>
  <c r="D19" i="9" s="1"/>
  <c r="E14" i="9"/>
  <c r="F14" i="9"/>
  <c r="G14" i="9"/>
  <c r="H14" i="9"/>
  <c r="I14" i="9"/>
  <c r="J14" i="9"/>
  <c r="K14" i="9"/>
  <c r="L14" i="9"/>
  <c r="M14" i="9"/>
  <c r="N14" i="9"/>
  <c r="C14" i="9"/>
  <c r="C9" i="10" l="1"/>
  <c r="C11" i="10" s="1"/>
  <c r="C13" i="10" s="1"/>
  <c r="C17" i="10" s="1"/>
  <c r="C23" i="10" s="1"/>
  <c r="C25" i="10" s="1"/>
  <c r="C27" i="10" s="1"/>
  <c r="C29" i="10" s="1"/>
  <c r="C31" i="10" s="1"/>
  <c r="C33" i="10" s="1"/>
  <c r="C35" i="10" s="1"/>
  <c r="C37" i="10" s="1"/>
  <c r="C40" i="10" s="1"/>
  <c r="C42" i="10" s="1"/>
  <c r="C44" i="10" s="1"/>
  <c r="C47" i="10" s="1"/>
  <c r="C49" i="10" s="1"/>
  <c r="C51" i="10" s="1"/>
  <c r="AL18" i="9" l="1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9" i="9"/>
  <c r="M19" i="9"/>
  <c r="L19" i="9"/>
  <c r="K19" i="9"/>
  <c r="K28" i="9" s="1"/>
  <c r="K30" i="9" s="1"/>
  <c r="K32" i="9" s="1"/>
  <c r="I19" i="9"/>
  <c r="H19" i="9"/>
  <c r="G19" i="9"/>
  <c r="F19" i="9"/>
  <c r="E19" i="9"/>
  <c r="C19" i="9"/>
  <c r="L27" i="9" l="1"/>
  <c r="E10" i="14"/>
  <c r="L28" i="9"/>
  <c r="L30" i="9" s="1"/>
  <c r="L32" i="9" s="1"/>
  <c r="E11" i="14" s="1"/>
  <c r="O19" i="9"/>
  <c r="W19" i="9"/>
  <c r="AA19" i="9"/>
  <c r="AE19" i="9"/>
  <c r="S19" i="9"/>
  <c r="AI19" i="9"/>
  <c r="P19" i="9"/>
  <c r="T19" i="9"/>
  <c r="X19" i="9"/>
  <c r="AB19" i="9"/>
  <c r="AF19" i="9"/>
  <c r="AJ19" i="9"/>
  <c r="Q19" i="9"/>
  <c r="U19" i="9"/>
  <c r="Y19" i="9"/>
  <c r="AC19" i="9"/>
  <c r="AG19" i="9"/>
  <c r="AK19" i="9"/>
  <c r="R19" i="9"/>
  <c r="V19" i="9"/>
  <c r="Z19" i="9"/>
  <c r="AD19" i="9"/>
  <c r="AH19" i="9"/>
  <c r="AL19" i="9"/>
  <c r="C27" i="9" l="1"/>
  <c r="C28" i="9" l="1"/>
  <c r="C29" i="9" s="1"/>
  <c r="C30" i="9" l="1"/>
  <c r="C32" i="9" l="1"/>
  <c r="D26" i="9" s="1"/>
  <c r="D27" i="9" s="1"/>
  <c r="D28" i="9" s="1"/>
  <c r="D29" i="9" l="1"/>
  <c r="D30" i="9" s="1"/>
  <c r="D32" i="9" s="1"/>
  <c r="E26" i="9" s="1"/>
  <c r="E27" i="9" s="1"/>
  <c r="E28" i="9" s="1"/>
  <c r="E29" i="9" s="1"/>
  <c r="E30" i="9" l="1"/>
  <c r="E32" i="9" s="1"/>
  <c r="F26" i="9" s="1"/>
  <c r="F27" i="9" s="1"/>
  <c r="F28" i="9" s="1"/>
  <c r="F30" i="9" s="1"/>
  <c r="F32" i="9" s="1"/>
  <c r="G27" i="9" l="1"/>
  <c r="G28" i="9" s="1"/>
  <c r="G30" i="9" l="1"/>
  <c r="G32" i="9" s="1"/>
  <c r="H27" i="9"/>
  <c r="H28" i="9" s="1"/>
  <c r="H30" i="9" s="1"/>
  <c r="H32" i="9" s="1"/>
  <c r="E7" i="14" s="1"/>
  <c r="I27" i="9" l="1"/>
  <c r="I28" i="9" s="1"/>
  <c r="I30" i="9" s="1"/>
  <c r="I32" i="9" s="1"/>
  <c r="J27" i="9" l="1"/>
  <c r="J28" i="9" s="1"/>
  <c r="J30" i="9" s="1"/>
  <c r="J32" i="9" s="1"/>
  <c r="E9" i="14" s="1"/>
  <c r="E8" i="14"/>
  <c r="M27" i="9" l="1"/>
  <c r="M28" i="9" s="1"/>
  <c r="M30" i="9"/>
  <c r="M32" i="9" s="1"/>
  <c r="E12" i="14" s="1"/>
  <c r="E13" i="14" s="1"/>
  <c r="N27" i="9" l="1"/>
  <c r="N28" i="9" s="1"/>
  <c r="N30" i="9" s="1"/>
  <c r="O27" i="9" l="1"/>
  <c r="O28" i="9" s="1"/>
  <c r="N32" i="9"/>
  <c r="O30" i="9"/>
  <c r="O32" i="9" s="1"/>
  <c r="P27" i="9" l="1"/>
  <c r="P28" i="9" s="1"/>
  <c r="P30" i="9" s="1"/>
  <c r="P32" i="9" s="1"/>
  <c r="Q27" i="9" l="1"/>
  <c r="Q28" i="9" s="1"/>
  <c r="Q30" i="9" s="1"/>
  <c r="Q32" i="9" s="1"/>
  <c r="R27" i="9" l="1"/>
  <c r="R28" i="9" s="1"/>
  <c r="R30" i="9" s="1"/>
  <c r="R32" i="9" s="1"/>
  <c r="S27" i="9" l="1"/>
  <c r="S28" i="9" s="1"/>
  <c r="S30" i="9" s="1"/>
  <c r="S32" i="9" s="1"/>
  <c r="T27" i="9" l="1"/>
  <c r="T28" i="9" s="1"/>
  <c r="T30" i="9" s="1"/>
  <c r="T32" i="9" s="1"/>
  <c r="U27" i="9" l="1"/>
  <c r="U28" i="9" s="1"/>
  <c r="U30" i="9" s="1"/>
  <c r="U32" i="9" s="1"/>
  <c r="V27" i="9" l="1"/>
  <c r="V28" i="9" s="1"/>
  <c r="V30" i="9" s="1"/>
  <c r="V32" i="9" s="1"/>
  <c r="W27" i="9" l="1"/>
  <c r="W28" i="9" s="1"/>
  <c r="W30" i="9" s="1"/>
  <c r="W32" i="9" s="1"/>
  <c r="X27" i="9" l="1"/>
  <c r="X28" i="9" s="1"/>
  <c r="X30" i="9" s="1"/>
  <c r="X32" i="9" s="1"/>
  <c r="Y27" i="9" l="1"/>
  <c r="Y28" i="9" s="1"/>
  <c r="Y30" i="9" s="1"/>
  <c r="Y32" i="9" s="1"/>
  <c r="Z27" i="9" l="1"/>
  <c r="Z28" i="9" s="1"/>
  <c r="Z30" i="9" s="1"/>
  <c r="Z32" i="9" s="1"/>
  <c r="AA27" i="9" l="1"/>
  <c r="AA28" i="9" s="1"/>
  <c r="AA30" i="9" s="1"/>
  <c r="AA32" i="9" s="1"/>
  <c r="AB27" i="9" l="1"/>
  <c r="AB28" i="9" s="1"/>
  <c r="AB30" i="9" s="1"/>
  <c r="AB32" i="9" s="1"/>
  <c r="AC27" i="9" l="1"/>
  <c r="AC28" i="9" s="1"/>
  <c r="AC30" i="9" s="1"/>
  <c r="AC32" i="9" s="1"/>
  <c r="AD27" i="9" l="1"/>
  <c r="AD28" i="9" s="1"/>
  <c r="AD30" i="9" s="1"/>
  <c r="AD32" i="9" s="1"/>
  <c r="AE27" i="9" l="1"/>
  <c r="AE28" i="9" s="1"/>
  <c r="AE30" i="9" s="1"/>
  <c r="AE32" i="9" s="1"/>
  <c r="AF27" i="9" l="1"/>
  <c r="AF28" i="9" s="1"/>
  <c r="AF30" i="9" s="1"/>
  <c r="AF32" i="9" s="1"/>
  <c r="AG27" i="9" l="1"/>
  <c r="AG28" i="9" s="1"/>
  <c r="AG30" i="9" s="1"/>
  <c r="AG32" i="9" s="1"/>
  <c r="AH27" i="9" l="1"/>
  <c r="AH28" i="9" s="1"/>
  <c r="AH30" i="9" s="1"/>
  <c r="AH32" i="9" s="1"/>
  <c r="AI27" i="9" l="1"/>
  <c r="AI28" i="9" s="1"/>
  <c r="AI30" i="9" s="1"/>
  <c r="AI32" i="9" s="1"/>
  <c r="AJ27" i="9" l="1"/>
  <c r="AJ28" i="9" s="1"/>
  <c r="AJ30" i="9" s="1"/>
  <c r="AJ32" i="9" s="1"/>
  <c r="AK27" i="9" l="1"/>
  <c r="AK28" i="9" s="1"/>
  <c r="AK30" i="9" s="1"/>
  <c r="AK32" i="9" s="1"/>
  <c r="AL27" i="9" l="1"/>
  <c r="AL28" i="9" s="1"/>
  <c r="AL30" i="9" s="1"/>
  <c r="AL32" i="9" s="1"/>
</calcChain>
</file>

<file path=xl/sharedStrings.xml><?xml version="1.0" encoding="utf-8"?>
<sst xmlns="http://schemas.openxmlformats.org/spreadsheetml/2006/main" count="150" uniqueCount="87">
  <si>
    <t>Comida</t>
  </si>
  <si>
    <t>Seguro del carro</t>
  </si>
  <si>
    <t>Niñera</t>
  </si>
  <si>
    <t>Servicios Fijos</t>
  </si>
  <si>
    <t>Total Servicios Fijos</t>
  </si>
  <si>
    <t>Créditos Fijos</t>
  </si>
  <si>
    <t>Total Créditos Fijos</t>
  </si>
  <si>
    <t>Tarjeta Diner Mariella</t>
  </si>
  <si>
    <t>Tarjeta Lanpass Miguel</t>
  </si>
  <si>
    <t>Créditos Variables</t>
  </si>
  <si>
    <t>Total de créditos variables</t>
  </si>
  <si>
    <t>Sueldo de Miguel</t>
  </si>
  <si>
    <t>Sueldo de Mariella</t>
  </si>
  <si>
    <t>Gratificacion</t>
  </si>
  <si>
    <t>Utilidades</t>
  </si>
  <si>
    <t>Otros</t>
  </si>
  <si>
    <t>Total de Ingresos</t>
  </si>
  <si>
    <t>Total de Egresos</t>
  </si>
  <si>
    <t>Bono de desempeño</t>
  </si>
  <si>
    <t>Adicional del mes anterior</t>
  </si>
  <si>
    <t>Resta de ingresos y egresos</t>
  </si>
  <si>
    <t>Para eventos o regalos</t>
  </si>
  <si>
    <t>Crédito garantía hipotecaria</t>
  </si>
  <si>
    <t>Interbank descuenta X depositos en ventanilla</t>
  </si>
  <si>
    <t>Préstamo a la sra angela</t>
  </si>
  <si>
    <t>Monto en cuenta</t>
  </si>
  <si>
    <t>Descripción</t>
  </si>
  <si>
    <t>Me depositaron por Interbank</t>
  </si>
  <si>
    <t>Fecha</t>
  </si>
  <si>
    <t>Total</t>
  </si>
  <si>
    <t>Hora</t>
  </si>
  <si>
    <t>TOTAL</t>
  </si>
  <si>
    <t>Entrega a la cuenta de la hna de Kim</t>
  </si>
  <si>
    <t>Entrega a la cuenta de la hna de Kim (cumpleaños de Kayli)</t>
  </si>
  <si>
    <t>Entrega a la cuenta de Sebastian (cumpleaños de Kayli)</t>
  </si>
  <si>
    <t>Préstamo a Iris</t>
  </si>
  <si>
    <t>Envio desde Italia por Western</t>
  </si>
  <si>
    <t>Entrega a la cuenta de la hna de Kim (natacion de Kayli)</t>
  </si>
  <si>
    <t>Entrega a la Sra. Giovana</t>
  </si>
  <si>
    <t>Correo</t>
  </si>
  <si>
    <t>informes@brainfire.xyz</t>
  </si>
  <si>
    <t>Dominio</t>
  </si>
  <si>
    <t>www.brainfire.xyz</t>
  </si>
  <si>
    <t>Entrega a Sebastian Castillo</t>
  </si>
  <si>
    <t>Mensual (s/.)</t>
  </si>
  <si>
    <t>De Febrero a Diciembre 2020 (s/.)</t>
  </si>
  <si>
    <t>Asilo de papa</t>
  </si>
  <si>
    <t>Seguro Señora Rosita</t>
  </si>
  <si>
    <t>Junta+celular</t>
  </si>
  <si>
    <t>Tarjeta diners Miguel</t>
  </si>
  <si>
    <t>Entrega hermana de Kim</t>
  </si>
  <si>
    <t>Ahorro cuenta común antes cuarentena</t>
  </si>
  <si>
    <t>Ahorro durante y despues cuaretena</t>
  </si>
  <si>
    <t>Resto</t>
  </si>
  <si>
    <t>Deposito a la Sra Giovana</t>
  </si>
  <si>
    <t>Luz</t>
  </si>
  <si>
    <t>Agua</t>
  </si>
  <si>
    <t>Internet</t>
  </si>
  <si>
    <t>Celular</t>
  </si>
  <si>
    <t>Empleada</t>
  </si>
  <si>
    <t>Prestamo OH</t>
  </si>
  <si>
    <t>Cencosud</t>
  </si>
  <si>
    <t>COOP Tumi</t>
  </si>
  <si>
    <t>COOP Petroperu</t>
  </si>
  <si>
    <t>COPP COVICO</t>
  </si>
  <si>
    <t>FESUNAT</t>
  </si>
  <si>
    <t>Entrega a la cuenta de la hna de Kim (tablet de kayli)</t>
  </si>
  <si>
    <t>Ahorro</t>
  </si>
  <si>
    <t>Gastos Brain</t>
  </si>
  <si>
    <t>Regalo Brizza</t>
  </si>
  <si>
    <t>AFP Mariella</t>
  </si>
  <si>
    <t>AFP Miguel</t>
  </si>
  <si>
    <t>Adobe</t>
  </si>
  <si>
    <t>Curso Crehana (BRANDING DIGITAL)</t>
  </si>
  <si>
    <t>Ahorro junio</t>
  </si>
  <si>
    <t>ahorro julio</t>
  </si>
  <si>
    <t>ahorro nov</t>
  </si>
  <si>
    <t>ahorro dic</t>
  </si>
  <si>
    <t>ahorro mayo</t>
  </si>
  <si>
    <t>TOTAL DE AHORROS 2020</t>
  </si>
  <si>
    <t>Deposito a Diego Infantes</t>
  </si>
  <si>
    <t>Reparación ASUS</t>
  </si>
  <si>
    <t>ahorro agost</t>
  </si>
  <si>
    <t>ahorro set</t>
  </si>
  <si>
    <t>Deposito a Josue Cuba</t>
  </si>
  <si>
    <t>Estabilizador</t>
  </si>
  <si>
    <t>Deposito a Anais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</si>
</sst>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2" fillId="0" borderId="10" xfId="0" applyFont="1" applyBorder="1"/>
    <xf numFmtId="1" fontId="4" fillId="5" borderId="1" xfId="0" applyNumberFormat="1" applyFon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8" xfId="0" applyFill="1" applyBorder="1"/>
    <xf numFmtId="1" fontId="0" fillId="0" borderId="10" xfId="0" applyNumberFormat="1" applyBorder="1"/>
    <xf numFmtId="1" fontId="0" fillId="0" borderId="0" xfId="0" applyNumberFormat="1"/>
    <xf numFmtId="0" fontId="0" fillId="0" borderId="17" xfId="0" applyBorder="1"/>
    <xf numFmtId="0" fontId="0" fillId="0" borderId="16" xfId="0" applyBorder="1"/>
    <xf numFmtId="0" fontId="2" fillId="0" borderId="18" xfId="0" applyFont="1" applyBorder="1"/>
    <xf numFmtId="16" fontId="1" fillId="3" borderId="19" xfId="0" applyNumberFormat="1" applyFont="1" applyFill="1" applyBorder="1"/>
    <xf numFmtId="0" fontId="0" fillId="0" borderId="4" xfId="0" applyBorder="1"/>
    <xf numFmtId="0" fontId="0" fillId="0" borderId="7" xfId="0" applyBorder="1"/>
    <xf numFmtId="0" fontId="0" fillId="0" borderId="4" xfId="0" applyFill="1" applyBorder="1"/>
    <xf numFmtId="0" fontId="0" fillId="0" borderId="7" xfId="0" applyFill="1" applyBorder="1"/>
    <xf numFmtId="1" fontId="4" fillId="5" borderId="7" xfId="0" applyNumberFormat="1" applyFont="1" applyFill="1" applyBorder="1"/>
    <xf numFmtId="1" fontId="0" fillId="0" borderId="11" xfId="0" applyNumberFormat="1" applyBorder="1"/>
    <xf numFmtId="0" fontId="0" fillId="0" borderId="21" xfId="0" applyBorder="1"/>
    <xf numFmtId="0" fontId="0" fillId="0" borderId="0" xfId="0" applyFill="1" applyBorder="1"/>
    <xf numFmtId="1" fontId="0" fillId="0" borderId="0" xfId="0" applyNumberFormat="1" applyFill="1" applyBorder="1"/>
    <xf numFmtId="0" fontId="5" fillId="0" borderId="0" xfId="0" applyFont="1" applyFill="1" applyBorder="1"/>
    <xf numFmtId="0" fontId="6" fillId="0" borderId="0" xfId="0" applyFont="1" applyFill="1" applyBorder="1"/>
    <xf numFmtId="1" fontId="5" fillId="0" borderId="0" xfId="0" applyNumberFormat="1" applyFont="1" applyFill="1" applyBorder="1"/>
    <xf numFmtId="1" fontId="0" fillId="0" borderId="9" xfId="0" applyNumberFormat="1" applyBorder="1"/>
    <xf numFmtId="0" fontId="6" fillId="0" borderId="0" xfId="0" applyFont="1" applyBorder="1"/>
    <xf numFmtId="0" fontId="0" fillId="0" borderId="0" xfId="0" applyFont="1" applyBorder="1"/>
    <xf numFmtId="1" fontId="3" fillId="6" borderId="1" xfId="0" applyNumberFormat="1" applyFont="1" applyFill="1" applyBorder="1"/>
    <xf numFmtId="16" fontId="1" fillId="3" borderId="2" xfId="0" applyNumberFormat="1" applyFont="1" applyFill="1" applyBorder="1"/>
    <xf numFmtId="16" fontId="1" fillId="3" borderId="15" xfId="0" applyNumberFormat="1" applyFont="1" applyFill="1" applyBorder="1"/>
    <xf numFmtId="0" fontId="0" fillId="0" borderId="8" xfId="0" applyFont="1" applyFill="1" applyBorder="1"/>
    <xf numFmtId="0" fontId="0" fillId="0" borderId="0" xfId="0" applyBorder="1"/>
    <xf numFmtId="0" fontId="2" fillId="0" borderId="1" xfId="0" applyFont="1" applyBorder="1"/>
    <xf numFmtId="0" fontId="4" fillId="5" borderId="1" xfId="0" applyFont="1" applyFill="1" applyBorder="1"/>
    <xf numFmtId="0" fontId="3" fillId="6" borderId="1" xfId="0" applyFont="1" applyFill="1" applyBorder="1"/>
    <xf numFmtId="0" fontId="0" fillId="0" borderId="1" xfId="0" applyFont="1" applyFill="1" applyBorder="1"/>
    <xf numFmtId="0" fontId="2" fillId="0" borderId="7" xfId="0" applyFont="1" applyBorder="1"/>
    <xf numFmtId="0" fontId="2" fillId="0" borderId="8" xfId="0" applyFont="1" applyBorder="1"/>
    <xf numFmtId="1" fontId="3" fillId="6" borderId="7" xfId="0" applyNumberFormat="1" applyFont="1" applyFill="1" applyBorder="1"/>
    <xf numFmtId="1" fontId="3" fillId="6" borderId="8" xfId="0" applyNumberFormat="1" applyFont="1" applyFill="1" applyBorder="1"/>
    <xf numFmtId="0" fontId="0" fillId="0" borderId="7" xfId="0" applyFont="1" applyFill="1" applyBorder="1"/>
    <xf numFmtId="0" fontId="1" fillId="2" borderId="10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0" fillId="0" borderId="10" xfId="0" applyFill="1" applyBorder="1"/>
    <xf numFmtId="0" fontId="4" fillId="4" borderId="5" xfId="0" applyFont="1" applyFill="1" applyBorder="1"/>
    <xf numFmtId="1" fontId="4" fillId="4" borderId="4" xfId="0" applyNumberFormat="1" applyFont="1" applyFill="1" applyBorder="1"/>
    <xf numFmtId="1" fontId="4" fillId="4" borderId="5" xfId="0" applyNumberFormat="1" applyFont="1" applyFill="1" applyBorder="1"/>
    <xf numFmtId="1" fontId="4" fillId="4" borderId="6" xfId="0" applyNumberFormat="1" applyFont="1" applyFill="1" applyBorder="1"/>
    <xf numFmtId="0" fontId="0" fillId="0" borderId="10" xfId="0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/>
    <xf numFmtId="1" fontId="2" fillId="0" borderId="0" xfId="0" applyNumberFormat="1" applyFont="1" applyFill="1" applyBorder="1"/>
    <xf numFmtId="0" fontId="0" fillId="0" borderId="3" xfId="0" applyFill="1" applyBorder="1"/>
    <xf numFmtId="0" fontId="0" fillId="0" borderId="20" xfId="0" applyFill="1" applyBorder="1"/>
    <xf numFmtId="0" fontId="0" fillId="0" borderId="21" xfId="0" applyFill="1" applyBorder="1"/>
    <xf numFmtId="0" fontId="2" fillId="0" borderId="27" xfId="0" applyFont="1" applyBorder="1"/>
    <xf numFmtId="0" fontId="2" fillId="0" borderId="28" xfId="0" applyFont="1" applyBorder="1"/>
    <xf numFmtId="0" fontId="0" fillId="0" borderId="15" xfId="0" applyBorder="1"/>
    <xf numFmtId="0" fontId="2" fillId="0" borderId="29" xfId="0" applyFont="1" applyBorder="1"/>
    <xf numFmtId="0" fontId="0" fillId="7" borderId="4" xfId="0" applyFill="1" applyBorder="1"/>
    <xf numFmtId="0" fontId="0" fillId="7" borderId="7" xfId="0" applyFill="1" applyBorder="1"/>
    <xf numFmtId="2" fontId="0" fillId="0" borderId="0" xfId="0" applyNumberFormat="1" applyFill="1" applyBorder="1"/>
    <xf numFmtId="0" fontId="0" fillId="0" borderId="30" xfId="0" applyFont="1" applyFill="1" applyBorder="1"/>
    <xf numFmtId="0" fontId="5" fillId="8" borderId="14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/>
    </xf>
    <xf numFmtId="0" fontId="0" fillId="0" borderId="2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5" fillId="9" borderId="29" xfId="0" applyFont="1" applyFill="1" applyBorder="1" applyAlignment="1">
      <alignment horizontal="center" vertical="center"/>
    </xf>
    <xf numFmtId="0" fontId="3" fillId="9" borderId="29" xfId="0" applyFont="1" applyFill="1" applyBorder="1" applyAlignment="1">
      <alignment horizontal="center" vertical="center"/>
    </xf>
    <xf numFmtId="15" fontId="0" fillId="0" borderId="1" xfId="0" applyNumberFormat="1" applyBorder="1"/>
    <xf numFmtId="20" fontId="0" fillId="0" borderId="8" xfId="0" applyNumberFormat="1" applyFont="1" applyBorder="1"/>
    <xf numFmtId="20" fontId="0" fillId="0" borderId="8" xfId="0" applyNumberFormat="1" applyBorder="1"/>
    <xf numFmtId="15" fontId="0" fillId="0" borderId="3" xfId="0" applyNumberFormat="1" applyBorder="1"/>
    <xf numFmtId="20" fontId="0" fillId="0" borderId="21" xfId="0" applyNumberFormat="1" applyFont="1" applyBorder="1"/>
    <xf numFmtId="15" fontId="0" fillId="9" borderId="33" xfId="0" applyNumberFormat="1" applyFill="1" applyBorder="1"/>
    <xf numFmtId="0" fontId="0" fillId="9" borderId="31" xfId="0" applyFill="1" applyBorder="1"/>
    <xf numFmtId="15" fontId="0" fillId="0" borderId="2" xfId="0" applyNumberFormat="1" applyBorder="1"/>
    <xf numFmtId="20" fontId="0" fillId="0" borderId="15" xfId="0" applyNumberFormat="1" applyFont="1" applyBorder="1"/>
    <xf numFmtId="15" fontId="0" fillId="0" borderId="30" xfId="0" applyNumberFormat="1" applyBorder="1"/>
    <xf numFmtId="0" fontId="0" fillId="0" borderId="32" xfId="0" applyBorder="1"/>
    <xf numFmtId="20" fontId="0" fillId="0" borderId="21" xfId="0" applyNumberFormat="1" applyBorder="1"/>
    <xf numFmtId="0" fontId="0" fillId="0" borderId="30" xfId="0" applyBorder="1"/>
    <xf numFmtId="0" fontId="5" fillId="9" borderId="33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0" xfId="0" applyFill="1" applyBorder="1" applyAlignment="1">
      <alignment horizontal="left" vertical="center"/>
    </xf>
    <xf numFmtId="1" fontId="3" fillId="6" borderId="20" xfId="0" applyNumberFormat="1" applyFont="1" applyFill="1" applyBorder="1"/>
    <xf numFmtId="1" fontId="3" fillId="6" borderId="3" xfId="0" applyNumberFormat="1" applyFont="1" applyFill="1" applyBorder="1"/>
    <xf numFmtId="1" fontId="3" fillId="6" borderId="21" xfId="0" applyNumberFormat="1" applyFont="1" applyFill="1" applyBorder="1"/>
    <xf numFmtId="0" fontId="0" fillId="7" borderId="20" xfId="0" applyFill="1" applyBorder="1"/>
    <xf numFmtId="0" fontId="7" fillId="0" borderId="0" xfId="1"/>
    <xf numFmtId="0" fontId="5" fillId="10" borderId="0" xfId="0" applyFont="1" applyFill="1"/>
    <xf numFmtId="1" fontId="6" fillId="0" borderId="1" xfId="0" applyNumberFormat="1" applyFont="1" applyBorder="1"/>
    <xf numFmtId="0" fontId="0" fillId="0" borderId="16" xfId="0" applyFill="1" applyBorder="1"/>
    <xf numFmtId="0" fontId="2" fillId="0" borderId="33" xfId="0" applyFont="1" applyBorder="1"/>
    <xf numFmtId="0" fontId="2" fillId="0" borderId="31" xfId="0" applyFont="1" applyBorder="1"/>
    <xf numFmtId="1" fontId="6" fillId="11" borderId="1" xfId="0" applyNumberFormat="1" applyFont="1" applyFill="1" applyBorder="1"/>
    <xf numFmtId="1" fontId="0" fillId="11" borderId="10" xfId="0" applyNumberFormat="1" applyFill="1" applyBorder="1"/>
    <xf numFmtId="0" fontId="0" fillId="11" borderId="1" xfId="0" applyFill="1" applyBorder="1"/>
    <xf numFmtId="0" fontId="0" fillId="0" borderId="35" xfId="0" applyBorder="1"/>
    <xf numFmtId="0" fontId="0" fillId="7" borderId="1" xfId="0" applyFill="1" applyBorder="1"/>
    <xf numFmtId="0" fontId="0" fillId="7" borderId="5" xfId="0" applyFill="1" applyBorder="1"/>
    <xf numFmtId="0" fontId="0" fillId="7" borderId="9" xfId="0" applyFill="1" applyBorder="1"/>
    <xf numFmtId="0" fontId="0" fillId="7" borderId="10" xfId="0" applyFill="1" applyBorder="1"/>
    <xf numFmtId="0" fontId="0" fillId="0" borderId="11" xfId="0" applyBorder="1"/>
    <xf numFmtId="0" fontId="0" fillId="0" borderId="19" xfId="0" applyBorder="1"/>
    <xf numFmtId="0" fontId="0" fillId="0" borderId="9" xfId="0" applyBorder="1"/>
    <xf numFmtId="1" fontId="0" fillId="7" borderId="10" xfId="0" applyNumberFormat="1" applyFill="1" applyBorder="1"/>
    <xf numFmtId="0" fontId="6" fillId="0" borderId="1" xfId="0" applyFont="1" applyFill="1" applyBorder="1"/>
    <xf numFmtId="2" fontId="8" fillId="0" borderId="0" xfId="0" applyNumberFormat="1" applyFont="1" applyFill="1" applyBorder="1"/>
    <xf numFmtId="0" fontId="0" fillId="11" borderId="10" xfId="0" applyFill="1" applyBorder="1"/>
    <xf numFmtId="0" fontId="9" fillId="0" borderId="0" xfId="0" applyFont="1" applyFill="1" applyBorder="1"/>
    <xf numFmtId="0" fontId="0" fillId="0" borderId="36" xfId="0" applyFill="1" applyBorder="1"/>
    <xf numFmtId="1" fontId="0" fillId="0" borderId="10" xfId="0" applyNumberFormat="1" applyFill="1" applyBorder="1"/>
    <xf numFmtId="2" fontId="0" fillId="0" borderId="0" xfId="0" applyNumberFormat="1" applyFont="1" applyFill="1" applyBorder="1"/>
    <xf numFmtId="0" fontId="2" fillId="0" borderId="16" xfId="0" applyFont="1" applyBorder="1"/>
    <xf numFmtId="0" fontId="0" fillId="0" borderId="37" xfId="0" applyBorder="1"/>
    <xf numFmtId="0" fontId="0" fillId="0" borderId="38" xfId="0" applyBorder="1"/>
    <xf numFmtId="0" fontId="2" fillId="0" borderId="38" xfId="0" applyFont="1" applyBorder="1"/>
    <xf numFmtId="0" fontId="2" fillId="0" borderId="39" xfId="0" applyFont="1" applyBorder="1"/>
    <xf numFmtId="0" fontId="2" fillId="0" borderId="2" xfId="0" applyFont="1" applyBorder="1"/>
    <xf numFmtId="0" fontId="4" fillId="2" borderId="40" xfId="0" applyFont="1" applyFill="1" applyBorder="1"/>
    <xf numFmtId="1" fontId="4" fillId="2" borderId="34" xfId="0" applyNumberFormat="1" applyFont="1" applyFill="1" applyBorder="1"/>
    <xf numFmtId="0" fontId="4" fillId="2" borderId="34" xfId="0" applyFont="1" applyFill="1" applyBorder="1"/>
    <xf numFmtId="1" fontId="0" fillId="7" borderId="5" xfId="0" applyNumberFormat="1" applyFill="1" applyBorder="1"/>
    <xf numFmtId="0" fontId="0" fillId="7" borderId="19" xfId="0" applyFill="1" applyBorder="1"/>
    <xf numFmtId="0" fontId="0" fillId="7" borderId="2" xfId="0" applyFill="1" applyBorder="1"/>
    <xf numFmtId="1" fontId="2" fillId="0" borderId="33" xfId="0" applyNumberFormat="1" applyFont="1" applyBorder="1"/>
    <xf numFmtId="0" fontId="2" fillId="12" borderId="29" xfId="0" applyFont="1" applyFill="1" applyBorder="1"/>
    <xf numFmtId="0" fontId="2" fillId="12" borderId="33" xfId="0" applyFont="1" applyFill="1" applyBorder="1"/>
    <xf numFmtId="1" fontId="2" fillId="12" borderId="33" xfId="0" applyNumberFormat="1" applyFont="1" applyFill="1" applyBorder="1"/>
    <xf numFmtId="1" fontId="1" fillId="13" borderId="9" xfId="0" applyNumberFormat="1" applyFont="1" applyFill="1" applyBorder="1"/>
    <xf numFmtId="1" fontId="1" fillId="13" borderId="10" xfId="0" applyNumberFormat="1" applyFont="1" applyFill="1" applyBorder="1"/>
    <xf numFmtId="1" fontId="4" fillId="13" borderId="11" xfId="0" applyNumberFormat="1" applyFont="1" applyFill="1" applyBorder="1"/>
    <xf numFmtId="1" fontId="3" fillId="6" borderId="19" xfId="0" applyNumberFormat="1" applyFont="1" applyFill="1" applyBorder="1"/>
    <xf numFmtId="1" fontId="3" fillId="6" borderId="2" xfId="0" applyNumberFormat="1" applyFont="1" applyFill="1" applyBorder="1"/>
    <xf numFmtId="1" fontId="3" fillId="6" borderId="15" xfId="0" applyNumberFormat="1" applyFont="1" applyFill="1" applyBorder="1"/>
    <xf numFmtId="1" fontId="4" fillId="13" borderId="1" xfId="0" applyNumberFormat="1" applyFont="1" applyFill="1" applyBorder="1"/>
    <xf numFmtId="1" fontId="4" fillId="13" borderId="19" xfId="0" applyNumberFormat="1" applyFont="1" applyFill="1" applyBorder="1"/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15" fontId="0" fillId="9" borderId="1" xfId="0" applyNumberFormat="1" applyFill="1" applyBorder="1"/>
    <xf numFmtId="0" fontId="0" fillId="9" borderId="1" xfId="0" applyFill="1" applyBorder="1"/>
    <xf numFmtId="0" fontId="0" fillId="0" borderId="1" xfId="0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left" vertical="center"/>
    </xf>
    <xf numFmtId="15" fontId="0" fillId="10" borderId="1" xfId="0" applyNumberFormat="1" applyFill="1" applyBorder="1"/>
    <xf numFmtId="0" fontId="0" fillId="10" borderId="1" xfId="0" applyFill="1" applyBorder="1"/>
    <xf numFmtId="1" fontId="4" fillId="9" borderId="1" xfId="0" applyNumberFormat="1" applyFont="1" applyFill="1" applyBorder="1"/>
    <xf numFmtId="0" fontId="8" fillId="0" borderId="0" xfId="0" applyFont="1"/>
    <xf numFmtId="1" fontId="11" fillId="0" borderId="0" xfId="0" applyNumberFormat="1" applyFont="1"/>
    <xf numFmtId="16" fontId="1" fillId="3" borderId="35" xfId="0" applyNumberFormat="1" applyFont="1" applyFill="1" applyBorder="1"/>
    <xf numFmtId="0" fontId="0" fillId="0" borderId="16" xfId="0" applyFont="1" applyFill="1" applyBorder="1"/>
    <xf numFmtId="0" fontId="0" fillId="0" borderId="18" xfId="0" applyBorder="1"/>
    <xf numFmtId="0" fontId="2" fillId="0" borderId="41" xfId="0" applyFont="1" applyBorder="1"/>
    <xf numFmtId="0" fontId="2" fillId="0" borderId="42" xfId="0" applyFont="1" applyBorder="1"/>
    <xf numFmtId="1" fontId="2" fillId="0" borderId="41" xfId="0" applyNumberFormat="1" applyFont="1" applyBorder="1"/>
    <xf numFmtId="0" fontId="4" fillId="2" borderId="43" xfId="0" applyFont="1" applyFill="1" applyBorder="1"/>
    <xf numFmtId="0" fontId="0" fillId="0" borderId="44" xfId="0" applyFill="1" applyBorder="1"/>
    <xf numFmtId="1" fontId="0" fillId="11" borderId="18" xfId="0" applyNumberFormat="1" applyFill="1" applyBorder="1"/>
    <xf numFmtId="1" fontId="4" fillId="4" borderId="17" xfId="0" applyNumberFormat="1" applyFont="1" applyFill="1" applyBorder="1"/>
    <xf numFmtId="1" fontId="3" fillId="6" borderId="16" xfId="0" applyNumberFormat="1" applyFont="1" applyFill="1" applyBorder="1"/>
    <xf numFmtId="1" fontId="6" fillId="0" borderId="16" xfId="0" applyNumberFormat="1" applyFont="1" applyBorder="1"/>
    <xf numFmtId="1" fontId="4" fillId="13" borderId="16" xfId="0" applyNumberFormat="1" applyFont="1" applyFill="1" applyBorder="1"/>
    <xf numFmtId="16" fontId="1" fillId="3" borderId="1" xfId="0" applyNumberFormat="1" applyFont="1" applyFill="1" applyBorder="1"/>
    <xf numFmtId="1" fontId="0" fillId="0" borderId="1" xfId="0" applyNumberFormat="1" applyBorder="1"/>
    <xf numFmtId="1" fontId="4" fillId="4" borderId="1" xfId="0" applyNumberFormat="1" applyFont="1" applyFill="1" applyBorder="1"/>
    <xf numFmtId="16" fontId="1" fillId="3" borderId="7" xfId="0" applyNumberFormat="1" applyFont="1" applyFill="1" applyBorder="1"/>
    <xf numFmtId="16" fontId="1" fillId="3" borderId="8" xfId="0" applyNumberFormat="1" applyFont="1" applyFill="1" applyBorder="1"/>
    <xf numFmtId="1" fontId="0" fillId="0" borderId="7" xfId="0" applyNumberFormat="1" applyBorder="1"/>
    <xf numFmtId="1" fontId="0" fillId="0" borderId="8" xfId="0" applyNumberFormat="1" applyBorder="1"/>
    <xf numFmtId="1" fontId="4" fillId="4" borderId="7" xfId="0" applyNumberFormat="1" applyFont="1" applyFill="1" applyBorder="1"/>
    <xf numFmtId="1" fontId="4" fillId="4" borderId="8" xfId="0" applyNumberFormat="1" applyFont="1" applyFill="1" applyBorder="1"/>
    <xf numFmtId="1" fontId="6" fillId="0" borderId="7" xfId="0" applyNumberFormat="1" applyFont="1" applyBorder="1"/>
    <xf numFmtId="1" fontId="6" fillId="0" borderId="8" xfId="0" applyNumberFormat="1" applyFont="1" applyBorder="1"/>
    <xf numFmtId="1" fontId="4" fillId="13" borderId="10" xfId="0" applyNumberFormat="1" applyFont="1" applyFill="1" applyBorder="1"/>
    <xf numFmtId="0" fontId="2" fillId="0" borderId="9" xfId="0" applyFont="1" applyBorder="1"/>
    <xf numFmtId="0" fontId="2" fillId="0" borderId="11" xfId="0" applyFont="1" applyBorder="1"/>
    <xf numFmtId="0" fontId="0" fillId="0" borderId="46" xfId="0" applyBorder="1"/>
    <xf numFmtId="0" fontId="2" fillId="0" borderId="45" xfId="0" applyFont="1" applyBorder="1"/>
    <xf numFmtId="0" fontId="4" fillId="2" borderId="12" xfId="0" applyFont="1" applyFill="1" applyBorder="1"/>
    <xf numFmtId="0" fontId="4" fillId="2" borderId="47" xfId="0" applyFont="1" applyFill="1" applyBorder="1"/>
    <xf numFmtId="0" fontId="2" fillId="0" borderId="13" xfId="0" applyFont="1" applyBorder="1"/>
    <xf numFmtId="0" fontId="2" fillId="0" borderId="30" xfId="0" applyFont="1" applyBorder="1"/>
    <xf numFmtId="0" fontId="2" fillId="0" borderId="32" xfId="0" applyFont="1" applyBorder="1"/>
    <xf numFmtId="0" fontId="4" fillId="2" borderId="29" xfId="0" applyFont="1" applyFill="1" applyBorder="1"/>
    <xf numFmtId="0" fontId="4" fillId="2" borderId="33" xfId="0" applyFont="1" applyFill="1" applyBorder="1"/>
    <xf numFmtId="0" fontId="4" fillId="2" borderId="31" xfId="0" applyFont="1" applyFill="1" applyBorder="1"/>
    <xf numFmtId="0" fontId="6" fillId="0" borderId="1" xfId="0" applyFont="1" applyBorder="1"/>
    <xf numFmtId="0" fontId="8" fillId="0" borderId="0" xfId="0" applyFont="1" applyFill="1" applyBorder="1"/>
    <xf numFmtId="0" fontId="10" fillId="0" borderId="0" xfId="0" applyFont="1" applyFill="1" applyBorder="1"/>
    <xf numFmtId="0" fontId="10" fillId="0" borderId="0" xfId="0" applyFont="1"/>
    <xf numFmtId="1" fontId="10" fillId="14" borderId="0" xfId="0" applyNumberFormat="1" applyFont="1" applyFill="1"/>
    <xf numFmtId="0" fontId="0" fillId="0" borderId="44" xfId="0" applyBorder="1"/>
    <xf numFmtId="0" fontId="0" fillId="7" borderId="3" xfId="0" applyFill="1" applyBorder="1"/>
    <xf numFmtId="0" fontId="0" fillId="11" borderId="2" xfId="0" applyFill="1" applyBorder="1"/>
    <xf numFmtId="0" fontId="0" fillId="0" borderId="3" xfId="0" applyBorder="1"/>
    <xf numFmtId="0" fontId="0" fillId="0" borderId="48" xfId="0" applyBorder="1"/>
    <xf numFmtId="0" fontId="0" fillId="0" borderId="48" xfId="0" applyFill="1" applyBorder="1"/>
    <xf numFmtId="0" fontId="0" fillId="0" borderId="49" xfId="0" applyFill="1" applyBorder="1"/>
    <xf numFmtId="0" fontId="5" fillId="0" borderId="16" xfId="0" applyFont="1" applyBorder="1"/>
    <xf numFmtId="0" fontId="5" fillId="7" borderId="7" xfId="0" applyFont="1" applyFill="1" applyBorder="1"/>
    <xf numFmtId="0" fontId="5" fillId="7" borderId="1" xfId="0" applyFont="1" applyFill="1" applyBorder="1"/>
    <xf numFmtId="0" fontId="5" fillId="11" borderId="1" xfId="0" applyFont="1" applyFill="1" applyBorder="1"/>
    <xf numFmtId="0" fontId="5" fillId="0" borderId="1" xfId="0" applyFont="1" applyFill="1" applyBorder="1"/>
    <xf numFmtId="0" fontId="5" fillId="0" borderId="16" xfId="0" applyFont="1" applyFill="1" applyBorder="1"/>
    <xf numFmtId="0" fontId="0" fillId="10" borderId="5" xfId="0" applyFill="1" applyBorder="1"/>
    <xf numFmtId="0" fontId="6" fillId="10" borderId="1" xfId="0" applyFont="1" applyFill="1" applyBorder="1"/>
    <xf numFmtId="0" fontId="12" fillId="0" borderId="0" xfId="0" applyFont="1" applyFill="1" applyBorder="1"/>
    <xf numFmtId="0" fontId="5" fillId="0" borderId="0" xfId="0" applyFont="1" applyFill="1"/>
    <xf numFmtId="1" fontId="13" fillId="0" borderId="0" xfId="0" applyNumberFormat="1" applyFont="1"/>
    <xf numFmtId="0" fontId="14" fillId="0" borderId="0" xfId="0" applyFont="1"/>
    <xf numFmtId="1" fontId="14" fillId="0" borderId="0" xfId="0" applyNumberFormat="1" applyFont="1"/>
    <xf numFmtId="0" fontId="0" fillId="0" borderId="0" xfId="0" applyFill="1"/>
    <xf numFmtId="0" fontId="0" fillId="14" borderId="1" xfId="0" applyFill="1" applyBorder="1"/>
    <xf numFmtId="0" fontId="9" fillId="0" borderId="1" xfId="0" applyFont="1" applyBorder="1"/>
    <xf numFmtId="0" fontId="0" fillId="14" borderId="1" xfId="0" applyFont="1" applyFill="1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" fontId="5" fillId="14" borderId="0" xfId="0" applyNumberFormat="1" applyFont="1" applyFill="1" applyBorder="1"/>
    <xf numFmtId="1" fontId="10" fillId="14" borderId="0" xfId="0" applyNumberFormat="1" applyFont="1" applyFill="1" applyBorder="1"/>
    <xf numFmtId="0" fontId="5" fillId="14" borderId="0" xfId="0" applyFont="1" applyFill="1" applyBorder="1"/>
    <xf numFmtId="16" fontId="0" fillId="0" borderId="1" xfId="0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rainfire.xyz/" TargetMode="External"/><Relationship Id="rId1" Type="http://schemas.openxmlformats.org/officeDocument/2006/relationships/hyperlink" Target="mailto:informes@brainfire.xyz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A85F-D1D8-493A-8A2F-CE0BDF2CE964}">
  <dimension ref="B3:I13"/>
  <sheetViews>
    <sheetView zoomScale="110" zoomScaleNormal="110" workbookViewId="0">
      <selection activeCell="E8" sqref="E4:E8"/>
    </sheetView>
  </sheetViews>
  <sheetFormatPr baseColWidth="10" defaultRowHeight="14.4" x14ac:dyDescent="0.3"/>
  <cols>
    <col min="2" max="2" width="9.88671875" customWidth="1"/>
    <col min="4" max="4" width="14.6640625" customWidth="1"/>
    <col min="5" max="5" width="14.21875" customWidth="1"/>
    <col min="6" max="6" width="22.21875" bestFit="1" customWidth="1"/>
  </cols>
  <sheetData>
    <row r="3" spans="2:9" x14ac:dyDescent="0.3">
      <c r="B3" t="s">
        <v>67</v>
      </c>
      <c r="C3" t="s">
        <v>68</v>
      </c>
      <c r="D3" t="s">
        <v>69</v>
      </c>
    </row>
    <row r="4" spans="2:9" x14ac:dyDescent="0.3">
      <c r="B4" s="58">
        <v>8684</v>
      </c>
      <c r="C4">
        <f>-(GastosBrain!D11)</f>
        <v>-4152.3999999999996</v>
      </c>
      <c r="D4">
        <v>-1600</v>
      </c>
      <c r="E4" s="221">
        <f>SUM(B4:D4)</f>
        <v>2931.6000000000004</v>
      </c>
      <c r="F4" t="s">
        <v>78</v>
      </c>
      <c r="H4">
        <v>12000</v>
      </c>
      <c r="I4" s="224"/>
    </row>
    <row r="5" spans="2:9" x14ac:dyDescent="0.3">
      <c r="E5" s="222">
        <v>4300</v>
      </c>
      <c r="F5" t="s">
        <v>70</v>
      </c>
      <c r="H5">
        <v>2100</v>
      </c>
      <c r="I5" s="224"/>
    </row>
    <row r="6" spans="2:9" x14ac:dyDescent="0.3">
      <c r="E6" s="222">
        <v>9000</v>
      </c>
      <c r="F6" t="s">
        <v>71</v>
      </c>
      <c r="H6">
        <v>4500</v>
      </c>
      <c r="I6" s="220"/>
    </row>
    <row r="7" spans="2:9" x14ac:dyDescent="0.3">
      <c r="E7" s="223">
        <f>'Actual Sch'!H32</f>
        <v>2689.2</v>
      </c>
      <c r="F7" t="s">
        <v>74</v>
      </c>
      <c r="H7">
        <v>4900</v>
      </c>
      <c r="I7" s="224"/>
    </row>
    <row r="8" spans="2:9" x14ac:dyDescent="0.3">
      <c r="E8" s="161">
        <f>'Actual Sch'!I32</f>
        <v>4874</v>
      </c>
      <c r="F8" t="s">
        <v>75</v>
      </c>
      <c r="I8" s="224"/>
    </row>
    <row r="9" spans="2:9" x14ac:dyDescent="0.3">
      <c r="E9" s="161">
        <f>'Actual Sch'!J32</f>
        <v>1600</v>
      </c>
      <c r="F9" t="s">
        <v>82</v>
      </c>
      <c r="I9" s="220"/>
    </row>
    <row r="10" spans="2:9" x14ac:dyDescent="0.3">
      <c r="E10" s="161">
        <f>'Actual Sch'!K32</f>
        <v>1600</v>
      </c>
      <c r="F10" t="s">
        <v>83</v>
      </c>
      <c r="I10" s="13"/>
    </row>
    <row r="11" spans="2:9" x14ac:dyDescent="0.3">
      <c r="E11" s="161">
        <f>'Actual Sch'!L32</f>
        <v>1600</v>
      </c>
      <c r="F11" t="s">
        <v>76</v>
      </c>
    </row>
    <row r="12" spans="2:9" x14ac:dyDescent="0.3">
      <c r="E12" s="161">
        <f>'Actual Sch'!M32</f>
        <v>1600</v>
      </c>
      <c r="F12" t="s">
        <v>77</v>
      </c>
    </row>
    <row r="13" spans="2:9" ht="18" x14ac:dyDescent="0.35">
      <c r="E13" s="203">
        <f>SUM(E4:E12)</f>
        <v>30194.799999999999</v>
      </c>
      <c r="F13" s="58" t="s"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072D-4D08-4104-B320-80D895F482EA}">
  <dimension ref="A3:D11"/>
  <sheetViews>
    <sheetView workbookViewId="0">
      <selection activeCell="C21" sqref="C21"/>
    </sheetView>
  </sheetViews>
  <sheetFormatPr baseColWidth="10" defaultRowHeight="14.4" x14ac:dyDescent="0.3"/>
  <cols>
    <col min="1" max="1" width="33.44140625" bestFit="1" customWidth="1"/>
    <col min="2" max="2" width="20.5546875" customWidth="1"/>
    <col min="3" max="3" width="12.21875" bestFit="1" customWidth="1"/>
    <col min="4" max="4" width="29.21875" bestFit="1" customWidth="1"/>
  </cols>
  <sheetData>
    <row r="3" spans="1:4" x14ac:dyDescent="0.3">
      <c r="C3" s="102" t="s">
        <v>44</v>
      </c>
      <c r="D3" s="102" t="s">
        <v>45</v>
      </c>
    </row>
    <row r="4" spans="1:4" x14ac:dyDescent="0.3">
      <c r="A4" t="s">
        <v>39</v>
      </c>
      <c r="B4" s="101" t="s">
        <v>40</v>
      </c>
      <c r="C4">
        <f>6*3.4</f>
        <v>20.399999999999999</v>
      </c>
      <c r="D4">
        <f>C4*11</f>
        <v>224.39999999999998</v>
      </c>
    </row>
    <row r="5" spans="1:4" x14ac:dyDescent="0.3">
      <c r="A5" t="s">
        <v>41</v>
      </c>
      <c r="B5" s="101" t="s">
        <v>42</v>
      </c>
      <c r="C5" s="13">
        <f>D5/12</f>
        <v>2.9166666666666665</v>
      </c>
      <c r="D5">
        <v>35</v>
      </c>
    </row>
    <row r="6" spans="1:4" x14ac:dyDescent="0.3">
      <c r="A6" t="s">
        <v>81</v>
      </c>
      <c r="C6" s="13"/>
      <c r="D6">
        <v>2500</v>
      </c>
    </row>
    <row r="7" spans="1:4" x14ac:dyDescent="0.3">
      <c r="A7" t="s">
        <v>72</v>
      </c>
      <c r="C7" s="13"/>
      <c r="D7">
        <v>273</v>
      </c>
    </row>
    <row r="8" spans="1:4" x14ac:dyDescent="0.3">
      <c r="A8" t="s">
        <v>73</v>
      </c>
      <c r="C8" s="13"/>
      <c r="D8">
        <v>50</v>
      </c>
    </row>
    <row r="9" spans="1:4" x14ac:dyDescent="0.3">
      <c r="A9" t="s">
        <v>85</v>
      </c>
      <c r="C9" s="13"/>
      <c r="D9">
        <v>70</v>
      </c>
    </row>
    <row r="10" spans="1:4" x14ac:dyDescent="0.3">
      <c r="A10" t="s">
        <v>15</v>
      </c>
      <c r="C10" s="13"/>
      <c r="D10">
        <v>1000</v>
      </c>
    </row>
    <row r="11" spans="1:4" ht="15.6" x14ac:dyDescent="0.3">
      <c r="D11" s="160">
        <f>SUM(D4:D10)</f>
        <v>4152.3999999999996</v>
      </c>
    </row>
  </sheetData>
  <hyperlinks>
    <hyperlink ref="B4" r:id="rId1" xr:uid="{608F5F61-5D76-4B33-B844-2F4C72651A86}"/>
    <hyperlink ref="B5" r:id="rId2" xr:uid="{71186EDB-8801-414D-AE46-B42BAB0DE915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3ECB-1B98-4015-B5DA-89C6297A40DE}">
  <dimension ref="A1:AM48"/>
  <sheetViews>
    <sheetView topLeftCell="A13" zoomScale="85" zoomScaleNormal="85" workbookViewId="0">
      <selection activeCell="N37" sqref="N37"/>
    </sheetView>
  </sheetViews>
  <sheetFormatPr baseColWidth="10" defaultRowHeight="14.4" x14ac:dyDescent="0.3"/>
  <cols>
    <col min="1" max="1" width="15.21875" customWidth="1"/>
    <col min="2" max="2" width="34.77734375" bestFit="1" customWidth="1"/>
    <col min="3" max="7" width="0" hidden="1" customWidth="1"/>
    <col min="9" max="9" width="12.88671875" bestFit="1" customWidth="1"/>
  </cols>
  <sheetData>
    <row r="1" spans="1:39" x14ac:dyDescent="0.3">
      <c r="C1" s="244">
        <v>2020</v>
      </c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8"/>
      <c r="O1" s="244">
        <v>2021</v>
      </c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9"/>
      <c r="AA1" s="228">
        <v>2022</v>
      </c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30"/>
    </row>
    <row r="2" spans="1:39" ht="15" thickBot="1" x14ac:dyDescent="0.35">
      <c r="A2" s="3"/>
      <c r="B2" s="3"/>
      <c r="C2" s="17">
        <v>43861</v>
      </c>
      <c r="D2" s="34">
        <v>43890</v>
      </c>
      <c r="E2" s="34">
        <v>43921</v>
      </c>
      <c r="F2" s="34">
        <v>43951</v>
      </c>
      <c r="G2" s="34">
        <v>43982</v>
      </c>
      <c r="H2" s="34">
        <v>44012</v>
      </c>
      <c r="I2" s="34">
        <v>44043</v>
      </c>
      <c r="J2" s="34">
        <v>44074</v>
      </c>
      <c r="K2" s="34">
        <v>44104</v>
      </c>
      <c r="L2" s="34">
        <v>44135</v>
      </c>
      <c r="M2" s="34">
        <v>44165</v>
      </c>
      <c r="N2" s="162">
        <v>44196</v>
      </c>
      <c r="O2" s="178">
        <v>44227</v>
      </c>
      <c r="P2" s="175">
        <v>44255</v>
      </c>
      <c r="Q2" s="175">
        <v>44286</v>
      </c>
      <c r="R2" s="175">
        <v>44316</v>
      </c>
      <c r="S2" s="175">
        <v>44347</v>
      </c>
      <c r="T2" s="175">
        <v>44377</v>
      </c>
      <c r="U2" s="175">
        <v>44408</v>
      </c>
      <c r="V2" s="175">
        <v>44439</v>
      </c>
      <c r="W2" s="175">
        <v>44469</v>
      </c>
      <c r="X2" s="175">
        <v>44500</v>
      </c>
      <c r="Y2" s="175">
        <v>44530</v>
      </c>
      <c r="Z2" s="179">
        <v>44561</v>
      </c>
      <c r="AA2" s="17">
        <v>44592</v>
      </c>
      <c r="AB2" s="34">
        <v>44620</v>
      </c>
      <c r="AC2" s="34">
        <v>44651</v>
      </c>
      <c r="AD2" s="34">
        <v>44681</v>
      </c>
      <c r="AE2" s="34">
        <v>44712</v>
      </c>
      <c r="AF2" s="34">
        <v>44742</v>
      </c>
      <c r="AG2" s="34">
        <v>44773</v>
      </c>
      <c r="AH2" s="34">
        <v>44804</v>
      </c>
      <c r="AI2" s="34">
        <v>44834</v>
      </c>
      <c r="AJ2" s="34">
        <v>44865</v>
      </c>
      <c r="AK2" s="34">
        <v>44895</v>
      </c>
      <c r="AL2" s="35">
        <v>44926</v>
      </c>
    </row>
    <row r="3" spans="1:39" ht="14.4" customHeight="1" thickBot="1" x14ac:dyDescent="0.35">
      <c r="A3" s="231" t="s">
        <v>3</v>
      </c>
      <c r="B3" s="14" t="s">
        <v>55</v>
      </c>
      <c r="C3" s="67">
        <v>230</v>
      </c>
      <c r="D3" s="112">
        <v>250</v>
      </c>
      <c r="E3" s="109">
        <v>250</v>
      </c>
      <c r="F3" s="109">
        <v>250</v>
      </c>
      <c r="G3" s="121">
        <v>50</v>
      </c>
      <c r="H3" s="218">
        <v>121.23</v>
      </c>
      <c r="I3" s="4">
        <v>180</v>
      </c>
      <c r="J3" s="4">
        <v>180</v>
      </c>
      <c r="K3" s="4">
        <v>180</v>
      </c>
      <c r="L3" s="4">
        <v>180</v>
      </c>
      <c r="M3" s="4">
        <v>180</v>
      </c>
      <c r="N3" s="4">
        <v>180</v>
      </c>
      <c r="O3" s="4">
        <v>180</v>
      </c>
      <c r="P3" s="4">
        <v>180</v>
      </c>
      <c r="Q3" s="4">
        <v>180</v>
      </c>
      <c r="R3" s="4">
        <v>180</v>
      </c>
      <c r="S3" s="4">
        <v>180</v>
      </c>
      <c r="T3" s="4">
        <v>180</v>
      </c>
      <c r="U3" s="4">
        <v>180</v>
      </c>
      <c r="V3" s="4">
        <v>180</v>
      </c>
      <c r="W3" s="4">
        <v>180</v>
      </c>
      <c r="X3" s="4">
        <v>180</v>
      </c>
      <c r="Y3" s="4">
        <v>180</v>
      </c>
      <c r="Z3" s="4">
        <v>180</v>
      </c>
      <c r="AA3" s="4">
        <v>180</v>
      </c>
      <c r="AB3" s="4">
        <v>180</v>
      </c>
      <c r="AC3" s="4">
        <v>180</v>
      </c>
      <c r="AD3" s="4">
        <v>180</v>
      </c>
      <c r="AE3" s="4">
        <v>180</v>
      </c>
      <c r="AF3" s="4">
        <v>180</v>
      </c>
      <c r="AG3" s="4">
        <v>180</v>
      </c>
      <c r="AH3" s="4">
        <v>180</v>
      </c>
      <c r="AI3" s="4">
        <v>180</v>
      </c>
      <c r="AJ3" s="4">
        <v>180</v>
      </c>
      <c r="AK3" s="4">
        <v>180</v>
      </c>
      <c r="AL3" s="4">
        <v>180</v>
      </c>
    </row>
    <row r="4" spans="1:39" ht="14.4" customHeight="1" x14ac:dyDescent="0.3">
      <c r="A4" s="232"/>
      <c r="B4" s="204" t="s">
        <v>56</v>
      </c>
      <c r="C4" s="100"/>
      <c r="D4" s="205"/>
      <c r="E4" s="109"/>
      <c r="F4" s="109"/>
      <c r="G4" s="206"/>
      <c r="H4" s="218">
        <v>69.569999999999993</v>
      </c>
      <c r="I4" s="207">
        <v>90</v>
      </c>
      <c r="J4" s="207">
        <v>90</v>
      </c>
      <c r="K4" s="207">
        <v>90</v>
      </c>
      <c r="L4" s="207">
        <v>90</v>
      </c>
      <c r="M4" s="207">
        <v>90</v>
      </c>
      <c r="N4" s="207">
        <v>90</v>
      </c>
      <c r="O4" s="207">
        <v>90</v>
      </c>
      <c r="P4" s="207">
        <v>90</v>
      </c>
      <c r="Q4" s="207">
        <v>90</v>
      </c>
      <c r="R4" s="207">
        <v>90</v>
      </c>
      <c r="S4" s="207">
        <v>90</v>
      </c>
      <c r="T4" s="207">
        <v>90</v>
      </c>
      <c r="U4" s="207">
        <v>90</v>
      </c>
      <c r="V4" s="207">
        <v>90</v>
      </c>
      <c r="W4" s="207">
        <v>90</v>
      </c>
      <c r="X4" s="207">
        <v>90</v>
      </c>
      <c r="Y4" s="207">
        <v>90</v>
      </c>
      <c r="Z4" s="207">
        <v>90</v>
      </c>
      <c r="AA4" s="207">
        <v>90</v>
      </c>
      <c r="AB4" s="207">
        <v>90</v>
      </c>
      <c r="AC4" s="207">
        <v>90</v>
      </c>
      <c r="AD4" s="207">
        <v>90</v>
      </c>
      <c r="AE4" s="207">
        <v>90</v>
      </c>
      <c r="AF4" s="207">
        <v>90</v>
      </c>
      <c r="AG4" s="207">
        <v>90</v>
      </c>
      <c r="AH4" s="207">
        <v>90</v>
      </c>
      <c r="AI4" s="207">
        <v>90</v>
      </c>
      <c r="AJ4" s="207">
        <v>90</v>
      </c>
      <c r="AK4" s="207">
        <v>90</v>
      </c>
      <c r="AL4" s="207">
        <v>90</v>
      </c>
    </row>
    <row r="5" spans="1:39" ht="14.4" customHeight="1" x14ac:dyDescent="0.3">
      <c r="A5" s="232"/>
      <c r="B5" s="204" t="s">
        <v>57</v>
      </c>
      <c r="C5" s="100"/>
      <c r="D5" s="205"/>
      <c r="E5" s="109"/>
      <c r="F5" s="109"/>
      <c r="G5" s="206"/>
      <c r="H5" s="218">
        <v>0</v>
      </c>
      <c r="I5" s="207">
        <v>90</v>
      </c>
      <c r="J5" s="207">
        <v>90</v>
      </c>
      <c r="K5" s="207">
        <v>90</v>
      </c>
      <c r="L5" s="207">
        <v>90</v>
      </c>
      <c r="M5" s="207">
        <v>90</v>
      </c>
      <c r="N5" s="207">
        <v>90</v>
      </c>
      <c r="O5" s="207">
        <v>70</v>
      </c>
      <c r="P5" s="207">
        <v>70</v>
      </c>
      <c r="Q5" s="207">
        <v>70</v>
      </c>
      <c r="R5" s="207">
        <v>70</v>
      </c>
      <c r="S5" s="207">
        <v>70</v>
      </c>
      <c r="T5" s="207">
        <v>70</v>
      </c>
      <c r="U5" s="207">
        <v>70</v>
      </c>
      <c r="V5" s="207">
        <v>70</v>
      </c>
      <c r="W5" s="207">
        <v>70</v>
      </c>
      <c r="X5" s="207">
        <v>70</v>
      </c>
      <c r="Y5" s="207">
        <v>70</v>
      </c>
      <c r="Z5" s="207">
        <v>70</v>
      </c>
      <c r="AA5" s="207">
        <v>90</v>
      </c>
      <c r="AB5" s="207">
        <v>90</v>
      </c>
      <c r="AC5" s="207">
        <v>90</v>
      </c>
      <c r="AD5" s="207">
        <v>90</v>
      </c>
      <c r="AE5" s="207">
        <v>90</v>
      </c>
      <c r="AF5" s="207">
        <v>90</v>
      </c>
      <c r="AG5" s="207">
        <v>90</v>
      </c>
      <c r="AH5" s="207">
        <v>90</v>
      </c>
      <c r="AI5" s="207">
        <v>90</v>
      </c>
      <c r="AJ5" s="207">
        <v>90</v>
      </c>
      <c r="AK5" s="207">
        <v>90</v>
      </c>
      <c r="AL5" s="207">
        <v>90</v>
      </c>
    </row>
    <row r="6" spans="1:39" x14ac:dyDescent="0.3">
      <c r="A6" s="233"/>
      <c r="B6" s="211" t="s">
        <v>0</v>
      </c>
      <c r="C6" s="212">
        <v>1000</v>
      </c>
      <c r="D6" s="213">
        <v>1000</v>
      </c>
      <c r="E6" s="214">
        <v>1000</v>
      </c>
      <c r="F6" s="214">
        <v>1500</v>
      </c>
      <c r="G6" s="213">
        <v>1500</v>
      </c>
      <c r="H6" s="218">
        <v>800</v>
      </c>
      <c r="I6" s="215">
        <v>800</v>
      </c>
      <c r="J6" s="215">
        <v>800</v>
      </c>
      <c r="K6" s="215">
        <v>800</v>
      </c>
      <c r="L6" s="215">
        <v>800</v>
      </c>
      <c r="M6" s="215">
        <v>800</v>
      </c>
      <c r="N6" s="216">
        <v>800</v>
      </c>
      <c r="O6" s="208">
        <v>800</v>
      </c>
      <c r="P6" s="1">
        <v>800</v>
      </c>
      <c r="Q6" s="1">
        <v>800</v>
      </c>
      <c r="R6" s="1">
        <v>800</v>
      </c>
      <c r="S6" s="1">
        <v>800</v>
      </c>
      <c r="T6" s="1">
        <v>800</v>
      </c>
      <c r="U6" s="1">
        <v>800</v>
      </c>
      <c r="V6" s="1">
        <v>800</v>
      </c>
      <c r="W6" s="1">
        <v>800</v>
      </c>
      <c r="X6" s="1">
        <v>800</v>
      </c>
      <c r="Y6" s="1">
        <v>800</v>
      </c>
      <c r="Z6" s="128">
        <v>800</v>
      </c>
      <c r="AA6" s="19">
        <v>1000</v>
      </c>
      <c r="AB6" s="1">
        <v>1000</v>
      </c>
      <c r="AC6" s="1">
        <v>1000</v>
      </c>
      <c r="AD6" s="1">
        <v>1000</v>
      </c>
      <c r="AE6" s="1">
        <v>1000</v>
      </c>
      <c r="AF6" s="1">
        <v>1000</v>
      </c>
      <c r="AG6" s="1">
        <v>1000</v>
      </c>
      <c r="AH6" s="1">
        <v>1000</v>
      </c>
      <c r="AI6" s="1">
        <v>1000</v>
      </c>
      <c r="AJ6" s="1">
        <v>1000</v>
      </c>
      <c r="AK6" s="1">
        <v>1000</v>
      </c>
      <c r="AL6" s="6">
        <v>1000</v>
      </c>
    </row>
    <row r="7" spans="1:39" x14ac:dyDescent="0.3">
      <c r="A7" s="233"/>
      <c r="B7" s="15" t="s">
        <v>48</v>
      </c>
      <c r="C7" s="68">
        <v>0</v>
      </c>
      <c r="D7" s="111">
        <v>566</v>
      </c>
      <c r="E7" s="109">
        <v>566</v>
      </c>
      <c r="F7" s="109">
        <v>640</v>
      </c>
      <c r="G7" s="109">
        <v>500</v>
      </c>
      <c r="H7" s="218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5">
        <v>0</v>
      </c>
      <c r="O7" s="19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6">
        <v>0</v>
      </c>
      <c r="AA7" s="19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6">
        <v>0</v>
      </c>
      <c r="AM7" s="25"/>
    </row>
    <row r="8" spans="1:39" x14ac:dyDescent="0.3">
      <c r="A8" s="233"/>
      <c r="B8" s="15" t="s">
        <v>1</v>
      </c>
      <c r="C8" s="68">
        <v>130</v>
      </c>
      <c r="D8" s="111">
        <v>130</v>
      </c>
      <c r="E8" s="109">
        <v>140</v>
      </c>
      <c r="F8" s="109">
        <v>140</v>
      </c>
      <c r="G8" s="111">
        <v>123</v>
      </c>
      <c r="H8" s="218">
        <v>140</v>
      </c>
      <c r="I8" s="2">
        <v>140</v>
      </c>
      <c r="J8" s="2">
        <v>140</v>
      </c>
      <c r="K8" s="2">
        <v>140</v>
      </c>
      <c r="L8" s="2">
        <v>140</v>
      </c>
      <c r="M8" s="2">
        <v>140</v>
      </c>
      <c r="N8" s="104">
        <v>140</v>
      </c>
      <c r="O8" s="209">
        <v>140</v>
      </c>
      <c r="P8" s="2">
        <v>140</v>
      </c>
      <c r="Q8" s="2">
        <v>140</v>
      </c>
      <c r="R8" s="2">
        <v>140</v>
      </c>
      <c r="S8" s="2">
        <v>140</v>
      </c>
      <c r="T8" s="2">
        <v>140</v>
      </c>
      <c r="U8" s="2">
        <v>140</v>
      </c>
      <c r="V8" s="2">
        <v>140</v>
      </c>
      <c r="W8" s="2">
        <v>140</v>
      </c>
      <c r="X8" s="2">
        <v>140</v>
      </c>
      <c r="Y8" s="2">
        <v>140</v>
      </c>
      <c r="Z8" s="210">
        <v>140</v>
      </c>
      <c r="AA8" s="21">
        <v>140</v>
      </c>
      <c r="AB8" s="2">
        <v>140</v>
      </c>
      <c r="AC8" s="2">
        <v>140</v>
      </c>
      <c r="AD8" s="2">
        <v>140</v>
      </c>
      <c r="AE8" s="2">
        <v>140</v>
      </c>
      <c r="AF8" s="2">
        <v>140</v>
      </c>
      <c r="AG8" s="2">
        <v>140</v>
      </c>
      <c r="AH8" s="2">
        <v>140</v>
      </c>
      <c r="AI8" s="2">
        <v>140</v>
      </c>
      <c r="AJ8" s="2">
        <v>140</v>
      </c>
      <c r="AK8" s="2">
        <v>140</v>
      </c>
      <c r="AL8" s="11">
        <v>140</v>
      </c>
    </row>
    <row r="9" spans="1:39" x14ac:dyDescent="0.3">
      <c r="A9" s="233"/>
      <c r="B9" s="15" t="s">
        <v>2</v>
      </c>
      <c r="C9" s="68">
        <v>1000</v>
      </c>
      <c r="D9" s="111">
        <v>825</v>
      </c>
      <c r="E9" s="109">
        <v>975</v>
      </c>
      <c r="F9" s="109">
        <v>1025</v>
      </c>
      <c r="G9" s="109">
        <v>900</v>
      </c>
      <c r="H9" s="218">
        <v>1000</v>
      </c>
      <c r="I9" s="199">
        <v>1000</v>
      </c>
      <c r="J9" s="199">
        <v>1000</v>
      </c>
      <c r="K9" s="199">
        <v>1000</v>
      </c>
      <c r="L9" s="199">
        <v>1000</v>
      </c>
      <c r="M9" s="199">
        <v>1000</v>
      </c>
      <c r="N9" s="199">
        <v>1000</v>
      </c>
      <c r="O9" s="208">
        <v>1100</v>
      </c>
      <c r="P9" s="1">
        <v>1100</v>
      </c>
      <c r="Q9" s="1">
        <v>1100</v>
      </c>
      <c r="R9" s="1">
        <v>1100</v>
      </c>
      <c r="S9" s="1">
        <v>1100</v>
      </c>
      <c r="T9" s="1">
        <v>1100</v>
      </c>
      <c r="U9" s="1">
        <v>1100</v>
      </c>
      <c r="V9" s="1">
        <v>1100</v>
      </c>
      <c r="W9" s="1">
        <v>1100</v>
      </c>
      <c r="X9" s="1">
        <v>1100</v>
      </c>
      <c r="Y9" s="1">
        <v>1100</v>
      </c>
      <c r="Z9" s="128">
        <v>1100</v>
      </c>
      <c r="AA9" s="116">
        <v>900</v>
      </c>
      <c r="AB9" s="3">
        <v>900</v>
      </c>
      <c r="AC9" s="3">
        <v>900</v>
      </c>
      <c r="AD9" s="3">
        <v>900</v>
      </c>
      <c r="AE9" s="3">
        <v>900</v>
      </c>
      <c r="AF9" s="3">
        <v>900</v>
      </c>
      <c r="AG9" s="3">
        <v>900</v>
      </c>
      <c r="AH9" s="3">
        <v>900</v>
      </c>
      <c r="AI9" s="3">
        <v>900</v>
      </c>
      <c r="AJ9" s="3">
        <v>900</v>
      </c>
      <c r="AK9" s="3">
        <v>900</v>
      </c>
      <c r="AL9" s="65">
        <v>900</v>
      </c>
      <c r="AM9" s="25"/>
    </row>
    <row r="10" spans="1:39" x14ac:dyDescent="0.3">
      <c r="A10" s="234"/>
      <c r="B10" s="110" t="s">
        <v>46</v>
      </c>
      <c r="C10" s="68">
        <v>0</v>
      </c>
      <c r="D10" s="111">
        <v>0</v>
      </c>
      <c r="E10" s="109">
        <v>400</v>
      </c>
      <c r="F10" s="109">
        <v>400</v>
      </c>
      <c r="G10" s="109">
        <v>400</v>
      </c>
      <c r="H10" s="218">
        <v>200</v>
      </c>
      <c r="I10" s="119">
        <v>200</v>
      </c>
      <c r="J10" s="119">
        <v>200</v>
      </c>
      <c r="K10" s="119">
        <v>200</v>
      </c>
      <c r="L10" s="119">
        <v>200</v>
      </c>
      <c r="M10" s="119">
        <v>200</v>
      </c>
      <c r="N10" s="119">
        <v>200</v>
      </c>
      <c r="O10" s="19">
        <v>200</v>
      </c>
      <c r="P10" s="19">
        <v>200</v>
      </c>
      <c r="Q10" s="19">
        <v>200</v>
      </c>
      <c r="R10" s="19">
        <v>200</v>
      </c>
      <c r="S10" s="19">
        <v>200</v>
      </c>
      <c r="T10" s="19">
        <v>200</v>
      </c>
      <c r="U10" s="19">
        <v>200</v>
      </c>
      <c r="V10" s="19">
        <v>200</v>
      </c>
      <c r="W10" s="19">
        <v>200</v>
      </c>
      <c r="X10" s="19">
        <v>200</v>
      </c>
      <c r="Y10" s="19">
        <v>200</v>
      </c>
      <c r="Z10" s="19">
        <v>200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89">
        <v>0</v>
      </c>
      <c r="AM10" s="25"/>
    </row>
    <row r="11" spans="1:39" ht="15" thickBot="1" x14ac:dyDescent="0.35">
      <c r="A11" s="234"/>
      <c r="B11" s="110" t="s">
        <v>47</v>
      </c>
      <c r="C11" s="113">
        <v>0</v>
      </c>
      <c r="D11" s="114">
        <v>0</v>
      </c>
      <c r="E11" s="121">
        <v>100</v>
      </c>
      <c r="F11" s="121">
        <v>100</v>
      </c>
      <c r="G11" s="121">
        <v>100</v>
      </c>
      <c r="H11" s="218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164">
        <v>0</v>
      </c>
      <c r="O11" s="117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115">
        <v>0</v>
      </c>
      <c r="AA11" s="117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0</v>
      </c>
      <c r="AJ11" s="56">
        <v>0</v>
      </c>
      <c r="AK11" s="56">
        <v>0</v>
      </c>
      <c r="AL11" s="115">
        <v>0</v>
      </c>
      <c r="AM11" s="25"/>
    </row>
    <row r="12" spans="1:39" ht="15" thickBot="1" x14ac:dyDescent="0.35">
      <c r="A12" s="235"/>
      <c r="B12" s="16" t="s">
        <v>4</v>
      </c>
      <c r="C12" s="139">
        <f>SUM(C3:C9)</f>
        <v>2360</v>
      </c>
      <c r="D12" s="140">
        <f>SUM(D3:D9)</f>
        <v>2771</v>
      </c>
      <c r="E12" s="140">
        <f t="shared" ref="E12:AL12" si="0">SUM(E3:E11)</f>
        <v>3431</v>
      </c>
      <c r="F12" s="140">
        <f t="shared" si="0"/>
        <v>4055</v>
      </c>
      <c r="G12" s="140">
        <f t="shared" si="0"/>
        <v>3573</v>
      </c>
      <c r="H12" s="105">
        <f t="shared" si="0"/>
        <v>2330.8000000000002</v>
      </c>
      <c r="I12" s="105">
        <f t="shared" si="0"/>
        <v>2500</v>
      </c>
      <c r="J12" s="105">
        <f>SUM(J3:J11)</f>
        <v>2500</v>
      </c>
      <c r="K12" s="105">
        <f>SUM(K3:K11)</f>
        <v>2500</v>
      </c>
      <c r="L12" s="105">
        <f t="shared" si="0"/>
        <v>2500</v>
      </c>
      <c r="M12" s="105">
        <f t="shared" si="0"/>
        <v>2500</v>
      </c>
      <c r="N12" s="165">
        <f t="shared" si="0"/>
        <v>2500</v>
      </c>
      <c r="O12" s="66">
        <f t="shared" si="0"/>
        <v>2580</v>
      </c>
      <c r="P12" s="105">
        <f t="shared" si="0"/>
        <v>2580</v>
      </c>
      <c r="Q12" s="105">
        <f t="shared" si="0"/>
        <v>2580</v>
      </c>
      <c r="R12" s="105">
        <f t="shared" si="0"/>
        <v>2580</v>
      </c>
      <c r="S12" s="105">
        <f t="shared" si="0"/>
        <v>2580</v>
      </c>
      <c r="T12" s="105">
        <f t="shared" si="0"/>
        <v>2580</v>
      </c>
      <c r="U12" s="105">
        <f t="shared" si="0"/>
        <v>2580</v>
      </c>
      <c r="V12" s="105">
        <f t="shared" si="0"/>
        <v>2580</v>
      </c>
      <c r="W12" s="105">
        <f t="shared" si="0"/>
        <v>2580</v>
      </c>
      <c r="X12" s="105">
        <f t="shared" si="0"/>
        <v>2580</v>
      </c>
      <c r="Y12" s="105">
        <f t="shared" si="0"/>
        <v>2580</v>
      </c>
      <c r="Z12" s="106">
        <f t="shared" si="0"/>
        <v>2580</v>
      </c>
      <c r="AA12" s="66">
        <f t="shared" si="0"/>
        <v>2400</v>
      </c>
      <c r="AB12" s="66">
        <f t="shared" si="0"/>
        <v>2400</v>
      </c>
      <c r="AC12" s="66">
        <f t="shared" si="0"/>
        <v>2400</v>
      </c>
      <c r="AD12" s="66">
        <f t="shared" si="0"/>
        <v>2400</v>
      </c>
      <c r="AE12" s="66">
        <f t="shared" si="0"/>
        <v>2400</v>
      </c>
      <c r="AF12" s="66">
        <f t="shared" si="0"/>
        <v>2400</v>
      </c>
      <c r="AG12" s="66">
        <f t="shared" si="0"/>
        <v>2400</v>
      </c>
      <c r="AH12" s="66">
        <f t="shared" si="0"/>
        <v>2400</v>
      </c>
      <c r="AI12" s="66">
        <f t="shared" si="0"/>
        <v>2400</v>
      </c>
      <c r="AJ12" s="66">
        <f t="shared" si="0"/>
        <v>2400</v>
      </c>
      <c r="AK12" s="66">
        <f t="shared" si="0"/>
        <v>2400</v>
      </c>
      <c r="AL12" s="190">
        <f t="shared" si="0"/>
        <v>2400</v>
      </c>
    </row>
    <row r="13" spans="1:39" x14ac:dyDescent="0.3">
      <c r="A13" s="236" t="s">
        <v>5</v>
      </c>
      <c r="B13" s="14" t="s">
        <v>22</v>
      </c>
      <c r="C13" s="67">
        <v>2600</v>
      </c>
      <c r="D13" s="67">
        <v>2600</v>
      </c>
      <c r="E13" s="100">
        <v>2600</v>
      </c>
      <c r="F13" s="100">
        <v>2600</v>
      </c>
      <c r="G13" s="100">
        <v>2600</v>
      </c>
      <c r="H13" s="217">
        <v>2600</v>
      </c>
      <c r="I13" s="4">
        <v>2600</v>
      </c>
      <c r="J13" s="4">
        <v>2600</v>
      </c>
      <c r="K13" s="4">
        <v>2600</v>
      </c>
      <c r="L13" s="4">
        <v>2600</v>
      </c>
      <c r="M13" s="4">
        <v>2600</v>
      </c>
      <c r="N13" s="14">
        <v>2600</v>
      </c>
      <c r="O13" s="18">
        <v>2600</v>
      </c>
      <c r="P13" s="4">
        <v>2600</v>
      </c>
      <c r="Q13" s="4">
        <v>2600</v>
      </c>
      <c r="R13" s="4">
        <v>2600</v>
      </c>
      <c r="S13" s="4">
        <v>2600</v>
      </c>
      <c r="T13" s="4">
        <v>2600</v>
      </c>
      <c r="U13" s="4">
        <v>2600</v>
      </c>
      <c r="V13" s="4">
        <v>2600</v>
      </c>
      <c r="W13" s="4">
        <v>2600</v>
      </c>
      <c r="X13" s="4">
        <v>2600</v>
      </c>
      <c r="Y13" s="4">
        <v>2600</v>
      </c>
      <c r="Z13" s="5">
        <v>2600</v>
      </c>
      <c r="AA13" s="18">
        <v>2600</v>
      </c>
      <c r="AB13" s="4">
        <v>2600</v>
      </c>
      <c r="AC13" s="4">
        <v>2600</v>
      </c>
      <c r="AD13" s="4">
        <v>2600</v>
      </c>
      <c r="AE13" s="4">
        <v>2600</v>
      </c>
      <c r="AF13" s="4">
        <v>2600</v>
      </c>
      <c r="AG13" s="4">
        <v>2600</v>
      </c>
      <c r="AH13" s="4">
        <v>2600</v>
      </c>
      <c r="AI13" s="4">
        <v>2600</v>
      </c>
      <c r="AJ13" s="4">
        <v>2600</v>
      </c>
      <c r="AK13" s="4">
        <v>2600</v>
      </c>
      <c r="AL13" s="5">
        <v>2600</v>
      </c>
    </row>
    <row r="14" spans="1:39" ht="15" thickBot="1" x14ac:dyDescent="0.35">
      <c r="A14" s="237"/>
      <c r="B14" s="16" t="s">
        <v>6</v>
      </c>
      <c r="C14" s="130">
        <f t="shared" ref="C14:N14" si="1">SUM(C13:C13)</f>
        <v>2600</v>
      </c>
      <c r="D14" s="131">
        <f t="shared" si="1"/>
        <v>2600</v>
      </c>
      <c r="E14" s="131">
        <f t="shared" si="1"/>
        <v>2600</v>
      </c>
      <c r="F14" s="131">
        <f t="shared" si="1"/>
        <v>2600</v>
      </c>
      <c r="G14" s="131">
        <f t="shared" si="1"/>
        <v>2600</v>
      </c>
      <c r="H14" s="131">
        <f t="shared" si="1"/>
        <v>2600</v>
      </c>
      <c r="I14" s="131">
        <f t="shared" si="1"/>
        <v>2600</v>
      </c>
      <c r="J14" s="131">
        <f t="shared" si="1"/>
        <v>2600</v>
      </c>
      <c r="K14" s="131">
        <f t="shared" si="1"/>
        <v>2600</v>
      </c>
      <c r="L14" s="131">
        <f t="shared" si="1"/>
        <v>2600</v>
      </c>
      <c r="M14" s="131">
        <f t="shared" si="1"/>
        <v>2600</v>
      </c>
      <c r="N14" s="166">
        <f t="shared" si="1"/>
        <v>2600</v>
      </c>
      <c r="O14" s="187">
        <f t="shared" ref="O14:AL14" si="2">SUM(O13:O13)</f>
        <v>2600</v>
      </c>
      <c r="P14" s="7">
        <f t="shared" si="2"/>
        <v>2600</v>
      </c>
      <c r="Q14" s="7">
        <f t="shared" si="2"/>
        <v>2600</v>
      </c>
      <c r="R14" s="7">
        <f t="shared" si="2"/>
        <v>2600</v>
      </c>
      <c r="S14" s="7">
        <f t="shared" si="2"/>
        <v>2600</v>
      </c>
      <c r="T14" s="7">
        <f t="shared" si="2"/>
        <v>2600</v>
      </c>
      <c r="U14" s="7">
        <f t="shared" si="2"/>
        <v>2600</v>
      </c>
      <c r="V14" s="7">
        <f t="shared" si="2"/>
        <v>2600</v>
      </c>
      <c r="W14" s="7">
        <f t="shared" si="2"/>
        <v>2600</v>
      </c>
      <c r="X14" s="7">
        <f t="shared" si="2"/>
        <v>2600</v>
      </c>
      <c r="Y14" s="7">
        <f t="shared" si="2"/>
        <v>2600</v>
      </c>
      <c r="Z14" s="188">
        <f t="shared" si="2"/>
        <v>2600</v>
      </c>
      <c r="AA14" s="63">
        <f t="shared" si="2"/>
        <v>2600</v>
      </c>
      <c r="AB14" s="7">
        <f t="shared" si="2"/>
        <v>2600</v>
      </c>
      <c r="AC14" s="7">
        <f t="shared" si="2"/>
        <v>2600</v>
      </c>
      <c r="AD14" s="7">
        <f t="shared" si="2"/>
        <v>2600</v>
      </c>
      <c r="AE14" s="7">
        <f t="shared" si="2"/>
        <v>2600</v>
      </c>
      <c r="AF14" s="7">
        <f t="shared" si="2"/>
        <v>2600</v>
      </c>
      <c r="AG14" s="7">
        <f t="shared" si="2"/>
        <v>2600</v>
      </c>
      <c r="AH14" s="7">
        <f t="shared" si="2"/>
        <v>2600</v>
      </c>
      <c r="AI14" s="7">
        <f t="shared" si="2"/>
        <v>2600</v>
      </c>
      <c r="AJ14" s="7">
        <f t="shared" si="2"/>
        <v>2600</v>
      </c>
      <c r="AK14" s="7">
        <f t="shared" si="2"/>
        <v>2600</v>
      </c>
      <c r="AL14" s="64">
        <f t="shared" si="2"/>
        <v>2600</v>
      </c>
    </row>
    <row r="15" spans="1:39" ht="14.4" customHeight="1" x14ac:dyDescent="0.3">
      <c r="A15" s="241" t="s">
        <v>9</v>
      </c>
      <c r="B15" s="14" t="s">
        <v>7</v>
      </c>
      <c r="C15" s="67">
        <v>0</v>
      </c>
      <c r="D15" s="135">
        <v>212.57</v>
      </c>
      <c r="E15" s="112">
        <v>772</v>
      </c>
      <c r="F15" s="112">
        <v>185</v>
      </c>
      <c r="G15" s="112">
        <v>972</v>
      </c>
      <c r="H15" s="218">
        <v>110</v>
      </c>
      <c r="I15" s="218">
        <v>975</v>
      </c>
      <c r="J15" s="4">
        <v>0</v>
      </c>
      <c r="K15" s="4">
        <v>0</v>
      </c>
      <c r="L15" s="4">
        <v>0</v>
      </c>
      <c r="M15" s="4">
        <v>0</v>
      </c>
      <c r="N15" s="14">
        <v>0</v>
      </c>
      <c r="O15" s="18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5">
        <v>0</v>
      </c>
      <c r="AA15" s="18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5">
        <v>0</v>
      </c>
    </row>
    <row r="16" spans="1:39" x14ac:dyDescent="0.3">
      <c r="A16" s="242"/>
      <c r="B16" s="15" t="s">
        <v>8</v>
      </c>
      <c r="C16" s="68">
        <v>0</v>
      </c>
      <c r="D16" s="111">
        <v>0</v>
      </c>
      <c r="E16" s="111">
        <v>250</v>
      </c>
      <c r="F16" s="111">
        <v>220</v>
      </c>
      <c r="G16" s="111">
        <v>500</v>
      </c>
      <c r="H16" s="218">
        <v>376</v>
      </c>
      <c r="I16" s="218">
        <v>1651</v>
      </c>
      <c r="J16" s="227">
        <v>1500</v>
      </c>
      <c r="K16" s="227">
        <v>1500</v>
      </c>
      <c r="L16" s="227">
        <v>1500</v>
      </c>
      <c r="M16" s="227">
        <v>1500</v>
      </c>
      <c r="N16" s="227">
        <v>1500</v>
      </c>
      <c r="O16" s="225">
        <v>1500</v>
      </c>
      <c r="P16" s="225">
        <v>1500</v>
      </c>
      <c r="Q16" s="225">
        <v>1500</v>
      </c>
      <c r="R16" s="225">
        <v>1500</v>
      </c>
      <c r="S16" s="225">
        <v>1500</v>
      </c>
      <c r="T16" s="225">
        <v>1500</v>
      </c>
      <c r="U16" s="225">
        <v>1500</v>
      </c>
      <c r="V16" s="225">
        <v>1500</v>
      </c>
      <c r="W16" s="225">
        <v>1500</v>
      </c>
      <c r="X16" s="225">
        <v>1500</v>
      </c>
      <c r="Y16" s="225">
        <v>1500</v>
      </c>
      <c r="Z16" s="225">
        <v>1500</v>
      </c>
      <c r="AA16" s="225">
        <v>1500</v>
      </c>
      <c r="AB16" s="225">
        <v>1500</v>
      </c>
      <c r="AC16" s="225">
        <v>1500</v>
      </c>
      <c r="AD16" s="225">
        <v>1500</v>
      </c>
      <c r="AE16" s="225">
        <v>1500</v>
      </c>
      <c r="AF16" s="225">
        <v>1500</v>
      </c>
      <c r="AG16" s="225">
        <v>1500</v>
      </c>
      <c r="AH16" s="1">
        <v>0</v>
      </c>
      <c r="AI16" s="1">
        <v>0</v>
      </c>
      <c r="AJ16" s="1">
        <v>0</v>
      </c>
      <c r="AK16" s="1">
        <v>0</v>
      </c>
      <c r="AL16" s="6">
        <v>0</v>
      </c>
    </row>
    <row r="17" spans="1:39" ht="15" thickBot="1" x14ac:dyDescent="0.35">
      <c r="A17" s="242"/>
      <c r="B17" s="15" t="s">
        <v>49</v>
      </c>
      <c r="C17" s="136">
        <v>0</v>
      </c>
      <c r="D17" s="137">
        <v>500</v>
      </c>
      <c r="E17" s="137">
        <v>0</v>
      </c>
      <c r="F17" s="137">
        <v>300</v>
      </c>
      <c r="G17" s="137">
        <v>190</v>
      </c>
      <c r="H17" s="218">
        <v>94</v>
      </c>
      <c r="I17" s="3">
        <v>100</v>
      </c>
      <c r="J17" s="3">
        <v>0</v>
      </c>
      <c r="K17" s="3">
        <v>0</v>
      </c>
      <c r="L17" s="3">
        <v>0</v>
      </c>
      <c r="M17" s="3">
        <v>0</v>
      </c>
      <c r="N17" s="110">
        <v>0</v>
      </c>
      <c r="O17" s="117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115"/>
      <c r="AA17" s="116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65"/>
    </row>
    <row r="18" spans="1:39" ht="15" thickBot="1" x14ac:dyDescent="0.35">
      <c r="A18" s="242"/>
      <c r="B18" s="126" t="s">
        <v>10</v>
      </c>
      <c r="C18" s="139">
        <f>SUM(C15:C17)</f>
        <v>0</v>
      </c>
      <c r="D18" s="141">
        <f>SUM(D15:D17)</f>
        <v>712.56999999999994</v>
      </c>
      <c r="E18" s="141">
        <f t="shared" ref="E18:N18" si="3">SUM(E15:E17)</f>
        <v>1022</v>
      </c>
      <c r="F18" s="141">
        <f t="shared" si="3"/>
        <v>705</v>
      </c>
      <c r="G18" s="141">
        <f t="shared" si="3"/>
        <v>1662</v>
      </c>
      <c r="H18" s="138">
        <f t="shared" si="3"/>
        <v>580</v>
      </c>
      <c r="I18" s="138">
        <f t="shared" si="3"/>
        <v>2726</v>
      </c>
      <c r="J18" s="138">
        <f t="shared" si="3"/>
        <v>1500</v>
      </c>
      <c r="K18" s="138">
        <f t="shared" si="3"/>
        <v>1500</v>
      </c>
      <c r="L18" s="138">
        <f t="shared" si="3"/>
        <v>1500</v>
      </c>
      <c r="M18" s="138">
        <f t="shared" si="3"/>
        <v>1500</v>
      </c>
      <c r="N18" s="167">
        <f t="shared" si="3"/>
        <v>1500</v>
      </c>
      <c r="O18" s="193">
        <f t="shared" ref="O18:AL18" si="4">SUM(O15:O16)</f>
        <v>1500</v>
      </c>
      <c r="P18" s="194">
        <f t="shared" si="4"/>
        <v>1500</v>
      </c>
      <c r="Q18" s="194">
        <f t="shared" si="4"/>
        <v>1500</v>
      </c>
      <c r="R18" s="194">
        <f t="shared" si="4"/>
        <v>1500</v>
      </c>
      <c r="S18" s="194">
        <f t="shared" si="4"/>
        <v>1500</v>
      </c>
      <c r="T18" s="194">
        <f t="shared" si="4"/>
        <v>1500</v>
      </c>
      <c r="U18" s="194">
        <f t="shared" si="4"/>
        <v>1500</v>
      </c>
      <c r="V18" s="194">
        <f t="shared" si="4"/>
        <v>1500</v>
      </c>
      <c r="W18" s="194">
        <f t="shared" si="4"/>
        <v>1500</v>
      </c>
      <c r="X18" s="194">
        <f t="shared" si="4"/>
        <v>1500</v>
      </c>
      <c r="Y18" s="194">
        <f t="shared" si="4"/>
        <v>1500</v>
      </c>
      <c r="Z18" s="195">
        <f t="shared" si="4"/>
        <v>1500</v>
      </c>
      <c r="AA18" s="66">
        <f t="shared" si="4"/>
        <v>1500</v>
      </c>
      <c r="AB18" s="105">
        <f t="shared" si="4"/>
        <v>1500</v>
      </c>
      <c r="AC18" s="105">
        <f t="shared" si="4"/>
        <v>1500</v>
      </c>
      <c r="AD18" s="105">
        <f t="shared" si="4"/>
        <v>1500</v>
      </c>
      <c r="AE18" s="105">
        <f t="shared" si="4"/>
        <v>1500</v>
      </c>
      <c r="AF18" s="105">
        <f t="shared" si="4"/>
        <v>1500</v>
      </c>
      <c r="AG18" s="105">
        <f t="shared" si="4"/>
        <v>1500</v>
      </c>
      <c r="AH18" s="105">
        <f t="shared" si="4"/>
        <v>0</v>
      </c>
      <c r="AI18" s="105">
        <f t="shared" si="4"/>
        <v>0</v>
      </c>
      <c r="AJ18" s="105">
        <f t="shared" si="4"/>
        <v>0</v>
      </c>
      <c r="AK18" s="105">
        <f t="shared" si="4"/>
        <v>0</v>
      </c>
      <c r="AL18" s="106">
        <f t="shared" si="4"/>
        <v>0</v>
      </c>
    </row>
    <row r="19" spans="1:39" ht="15" thickBot="1" x14ac:dyDescent="0.35">
      <c r="A19" s="243"/>
      <c r="B19" s="47" t="s">
        <v>17</v>
      </c>
      <c r="C19" s="132">
        <f t="shared" ref="C19:AL19" si="5">C18+C14+C12</f>
        <v>4960</v>
      </c>
      <c r="D19" s="133">
        <f>D18+D14+D12</f>
        <v>6083.57</v>
      </c>
      <c r="E19" s="134">
        <f t="shared" si="5"/>
        <v>7053</v>
      </c>
      <c r="F19" s="134">
        <f t="shared" si="5"/>
        <v>7360</v>
      </c>
      <c r="G19" s="134">
        <f t="shared" si="5"/>
        <v>7835</v>
      </c>
      <c r="H19" s="134">
        <f t="shared" si="5"/>
        <v>5510.8</v>
      </c>
      <c r="I19" s="134">
        <f t="shared" si="5"/>
        <v>7826</v>
      </c>
      <c r="J19" s="133">
        <f>J18+J14+J12</f>
        <v>6600</v>
      </c>
      <c r="K19" s="134">
        <f t="shared" si="5"/>
        <v>6600</v>
      </c>
      <c r="L19" s="134">
        <f t="shared" si="5"/>
        <v>6600</v>
      </c>
      <c r="M19" s="134">
        <f t="shared" si="5"/>
        <v>6600</v>
      </c>
      <c r="N19" s="168">
        <f t="shared" si="5"/>
        <v>6600</v>
      </c>
      <c r="O19" s="196">
        <f t="shared" si="5"/>
        <v>6680</v>
      </c>
      <c r="P19" s="197">
        <f t="shared" si="5"/>
        <v>6680</v>
      </c>
      <c r="Q19" s="197">
        <f t="shared" si="5"/>
        <v>6680</v>
      </c>
      <c r="R19" s="197">
        <f t="shared" si="5"/>
        <v>6680</v>
      </c>
      <c r="S19" s="197">
        <f t="shared" si="5"/>
        <v>6680</v>
      </c>
      <c r="T19" s="197">
        <f t="shared" si="5"/>
        <v>6680</v>
      </c>
      <c r="U19" s="197">
        <f t="shared" si="5"/>
        <v>6680</v>
      </c>
      <c r="V19" s="197">
        <f t="shared" si="5"/>
        <v>6680</v>
      </c>
      <c r="W19" s="197">
        <f t="shared" si="5"/>
        <v>6680</v>
      </c>
      <c r="X19" s="197">
        <f t="shared" si="5"/>
        <v>6680</v>
      </c>
      <c r="Y19" s="197">
        <f t="shared" si="5"/>
        <v>6680</v>
      </c>
      <c r="Z19" s="198">
        <f t="shared" si="5"/>
        <v>6680</v>
      </c>
      <c r="AA19" s="191">
        <f t="shared" si="5"/>
        <v>6500</v>
      </c>
      <c r="AB19" s="134">
        <f t="shared" si="5"/>
        <v>6500</v>
      </c>
      <c r="AC19" s="134">
        <f t="shared" si="5"/>
        <v>6500</v>
      </c>
      <c r="AD19" s="134">
        <f t="shared" si="5"/>
        <v>6500</v>
      </c>
      <c r="AE19" s="134">
        <f t="shared" si="5"/>
        <v>6500</v>
      </c>
      <c r="AF19" s="134">
        <f t="shared" si="5"/>
        <v>6500</v>
      </c>
      <c r="AG19" s="134">
        <f t="shared" si="5"/>
        <v>6500</v>
      </c>
      <c r="AH19" s="134">
        <f t="shared" si="5"/>
        <v>5000</v>
      </c>
      <c r="AI19" s="134">
        <f t="shared" si="5"/>
        <v>5000</v>
      </c>
      <c r="AJ19" s="134">
        <f t="shared" si="5"/>
        <v>5000</v>
      </c>
      <c r="AK19" s="134">
        <f t="shared" si="5"/>
        <v>5000</v>
      </c>
      <c r="AL19" s="192">
        <f t="shared" si="5"/>
        <v>5000</v>
      </c>
    </row>
    <row r="20" spans="1:39" x14ac:dyDescent="0.3">
      <c r="A20" s="244"/>
      <c r="B20" s="9" t="s">
        <v>11</v>
      </c>
      <c r="C20" s="61">
        <v>5000</v>
      </c>
      <c r="D20" s="60">
        <v>5000</v>
      </c>
      <c r="E20" s="60">
        <v>5000</v>
      </c>
      <c r="F20" s="60">
        <v>5000</v>
      </c>
      <c r="G20" s="60">
        <v>5000</v>
      </c>
      <c r="H20" s="60">
        <v>5000</v>
      </c>
      <c r="I20" s="60">
        <v>5000</v>
      </c>
      <c r="J20" s="60">
        <v>5000</v>
      </c>
      <c r="K20" s="60">
        <v>5000</v>
      </c>
      <c r="L20" s="60">
        <v>5000</v>
      </c>
      <c r="M20" s="60">
        <v>5000</v>
      </c>
      <c r="N20" s="169">
        <v>5000</v>
      </c>
      <c r="O20" s="61">
        <v>5000</v>
      </c>
      <c r="P20" s="60">
        <v>5000</v>
      </c>
      <c r="Q20" s="60">
        <v>5000</v>
      </c>
      <c r="R20" s="60">
        <v>5000</v>
      </c>
      <c r="S20" s="60">
        <v>5000</v>
      </c>
      <c r="T20" s="60">
        <v>5000</v>
      </c>
      <c r="U20" s="60">
        <v>5000</v>
      </c>
      <c r="V20" s="60">
        <v>5000</v>
      </c>
      <c r="W20" s="60">
        <v>5000</v>
      </c>
      <c r="X20" s="60">
        <v>5000</v>
      </c>
      <c r="Y20" s="60">
        <v>5000</v>
      </c>
      <c r="Z20" s="62">
        <v>5000</v>
      </c>
      <c r="AA20" s="20">
        <v>5000</v>
      </c>
      <c r="AB20" s="9">
        <v>5000</v>
      </c>
      <c r="AC20" s="9">
        <v>5000</v>
      </c>
      <c r="AD20" s="9">
        <v>5000</v>
      </c>
      <c r="AE20" s="9">
        <v>5000</v>
      </c>
      <c r="AF20" s="9">
        <v>5000</v>
      </c>
      <c r="AG20" s="9">
        <v>5000</v>
      </c>
      <c r="AH20" s="9">
        <v>5000</v>
      </c>
      <c r="AI20" s="9">
        <v>5000</v>
      </c>
      <c r="AJ20" s="9">
        <v>5000</v>
      </c>
      <c r="AK20" s="9">
        <v>5000</v>
      </c>
      <c r="AL20" s="10">
        <v>5000</v>
      </c>
    </row>
    <row r="21" spans="1:39" x14ac:dyDescent="0.3">
      <c r="A21" s="245"/>
      <c r="B21" s="2" t="s">
        <v>12</v>
      </c>
      <c r="C21" s="21">
        <v>3400</v>
      </c>
      <c r="D21" s="2">
        <v>3400</v>
      </c>
      <c r="E21" s="2">
        <v>3400</v>
      </c>
      <c r="F21" s="2">
        <v>3400</v>
      </c>
      <c r="G21" s="2">
        <v>3400</v>
      </c>
      <c r="H21" s="2">
        <v>3200</v>
      </c>
      <c r="I21" s="2">
        <v>3200</v>
      </c>
      <c r="J21" s="2">
        <v>3200</v>
      </c>
      <c r="K21" s="2">
        <v>3200</v>
      </c>
      <c r="L21" s="2">
        <v>3200</v>
      </c>
      <c r="M21" s="2">
        <v>3200</v>
      </c>
      <c r="N21" s="2">
        <v>3200</v>
      </c>
      <c r="O21" s="119">
        <v>3200</v>
      </c>
      <c r="P21" s="119">
        <v>3200</v>
      </c>
      <c r="Q21" s="119">
        <v>3200</v>
      </c>
      <c r="R21" s="119">
        <v>3200</v>
      </c>
      <c r="S21" s="119">
        <v>3200</v>
      </c>
      <c r="T21" s="119">
        <v>3200</v>
      </c>
      <c r="U21" s="119">
        <v>3200</v>
      </c>
      <c r="V21" s="119">
        <v>3200</v>
      </c>
      <c r="W21" s="119">
        <v>3200</v>
      </c>
      <c r="X21" s="119">
        <v>3200</v>
      </c>
      <c r="Y21" s="119">
        <v>3200</v>
      </c>
      <c r="Z21" s="119">
        <v>3200</v>
      </c>
      <c r="AA21" s="119">
        <v>3200</v>
      </c>
      <c r="AB21" s="119">
        <v>3200</v>
      </c>
      <c r="AC21" s="119">
        <v>3200</v>
      </c>
      <c r="AD21" s="119">
        <v>3200</v>
      </c>
      <c r="AE21" s="119">
        <v>3200</v>
      </c>
      <c r="AF21" s="119">
        <v>3200</v>
      </c>
      <c r="AG21" s="119">
        <v>3200</v>
      </c>
      <c r="AH21" s="119">
        <v>3200</v>
      </c>
      <c r="AI21" s="119">
        <v>3200</v>
      </c>
      <c r="AJ21" s="119">
        <v>3200</v>
      </c>
      <c r="AK21" s="119">
        <v>3200</v>
      </c>
      <c r="AL21" s="119">
        <v>3200</v>
      </c>
    </row>
    <row r="22" spans="1:39" x14ac:dyDescent="0.3">
      <c r="A22" s="245"/>
      <c r="B22" s="2" t="s">
        <v>18</v>
      </c>
      <c r="C22" s="21">
        <v>0</v>
      </c>
      <c r="D22" s="2">
        <v>0</v>
      </c>
      <c r="E22" s="2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163">
        <v>0</v>
      </c>
      <c r="O22" s="46">
        <v>0</v>
      </c>
      <c r="P22" s="41">
        <v>0</v>
      </c>
      <c r="Q22" s="41">
        <v>0</v>
      </c>
      <c r="R22" s="41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11">
        <v>0</v>
      </c>
      <c r="AA22" s="21">
        <v>0</v>
      </c>
      <c r="AB22" s="2">
        <v>0</v>
      </c>
      <c r="AC22" s="2">
        <v>0</v>
      </c>
      <c r="AD22" s="41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11">
        <v>0</v>
      </c>
    </row>
    <row r="23" spans="1:39" x14ac:dyDescent="0.3">
      <c r="A23" s="245"/>
      <c r="B23" s="2" t="s">
        <v>13</v>
      </c>
      <c r="C23" s="21">
        <v>0</v>
      </c>
      <c r="D23" s="2">
        <v>0</v>
      </c>
      <c r="E23" s="2">
        <v>0</v>
      </c>
      <c r="F23" s="41">
        <v>0</v>
      </c>
      <c r="G23" s="41">
        <v>0</v>
      </c>
      <c r="H23" s="41">
        <v>0</v>
      </c>
      <c r="I23" s="41">
        <v>4200</v>
      </c>
      <c r="J23" s="41">
        <v>0</v>
      </c>
      <c r="K23" s="41">
        <v>0</v>
      </c>
      <c r="L23" s="41">
        <v>0</v>
      </c>
      <c r="M23" s="70">
        <v>0</v>
      </c>
      <c r="N23" s="163">
        <v>4200</v>
      </c>
      <c r="O23" s="46">
        <v>0</v>
      </c>
      <c r="P23" s="41">
        <v>0</v>
      </c>
      <c r="Q23" s="41">
        <v>0</v>
      </c>
      <c r="R23" s="41">
        <v>0</v>
      </c>
      <c r="S23" s="2">
        <v>0</v>
      </c>
      <c r="T23" s="1">
        <v>0</v>
      </c>
      <c r="U23" s="1">
        <v>4200</v>
      </c>
      <c r="V23" s="1">
        <v>0</v>
      </c>
      <c r="W23" s="1">
        <v>0</v>
      </c>
      <c r="X23" s="1">
        <v>0</v>
      </c>
      <c r="Y23" s="1">
        <v>0</v>
      </c>
      <c r="Z23" s="1">
        <v>4200</v>
      </c>
      <c r="AA23" s="21">
        <v>0</v>
      </c>
      <c r="AB23" s="2">
        <v>0</v>
      </c>
      <c r="AC23" s="2">
        <v>0</v>
      </c>
      <c r="AD23" s="2">
        <v>0</v>
      </c>
      <c r="AE23" s="2">
        <v>0</v>
      </c>
      <c r="AF23" s="1">
        <v>0</v>
      </c>
      <c r="AG23" s="1">
        <v>4200</v>
      </c>
      <c r="AH23" s="1">
        <v>0</v>
      </c>
      <c r="AI23" s="1">
        <v>0</v>
      </c>
      <c r="AJ23" s="1">
        <v>0</v>
      </c>
      <c r="AK23" s="1">
        <v>0</v>
      </c>
      <c r="AL23" s="1">
        <v>4200</v>
      </c>
    </row>
    <row r="24" spans="1:39" x14ac:dyDescent="0.3">
      <c r="A24" s="245"/>
      <c r="B24" s="2" t="s">
        <v>14</v>
      </c>
      <c r="C24" s="21">
        <v>0</v>
      </c>
      <c r="D24" s="2">
        <v>0</v>
      </c>
      <c r="E24" s="2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163">
        <v>0</v>
      </c>
      <c r="O24" s="46">
        <v>0</v>
      </c>
      <c r="P24" s="41">
        <v>0</v>
      </c>
      <c r="Q24" s="41">
        <v>0</v>
      </c>
      <c r="R24" s="41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11">
        <v>0</v>
      </c>
      <c r="AA24" s="21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11">
        <v>0</v>
      </c>
    </row>
    <row r="25" spans="1:39" x14ac:dyDescent="0.3">
      <c r="A25" s="245"/>
      <c r="B25" s="2" t="s">
        <v>15</v>
      </c>
      <c r="C25" s="21">
        <v>0</v>
      </c>
      <c r="D25" s="2">
        <v>0</v>
      </c>
      <c r="E25" s="2">
        <v>0</v>
      </c>
      <c r="F25" s="119">
        <v>0</v>
      </c>
      <c r="G25" s="41">
        <v>0</v>
      </c>
      <c r="H25" s="41">
        <v>0</v>
      </c>
      <c r="I25" s="41">
        <v>300</v>
      </c>
      <c r="J25" s="41">
        <v>0</v>
      </c>
      <c r="K25" s="41">
        <v>0</v>
      </c>
      <c r="L25" s="41">
        <v>0</v>
      </c>
      <c r="M25" s="41">
        <v>0</v>
      </c>
      <c r="N25" s="163">
        <v>300</v>
      </c>
      <c r="O25" s="46">
        <v>0</v>
      </c>
      <c r="P25" s="41">
        <v>0</v>
      </c>
      <c r="Q25" s="41">
        <v>0</v>
      </c>
      <c r="R25" s="41">
        <v>0</v>
      </c>
      <c r="S25" s="2">
        <v>0</v>
      </c>
      <c r="T25" s="1">
        <v>0</v>
      </c>
      <c r="U25" s="1">
        <v>300</v>
      </c>
      <c r="V25" s="1">
        <v>0</v>
      </c>
      <c r="W25" s="1">
        <v>0</v>
      </c>
      <c r="X25" s="1">
        <v>0</v>
      </c>
      <c r="Y25" s="1">
        <v>0</v>
      </c>
      <c r="Z25" s="6">
        <v>300</v>
      </c>
      <c r="AA25" s="21">
        <v>0</v>
      </c>
      <c r="AB25" s="2">
        <v>0</v>
      </c>
      <c r="AC25" s="2">
        <v>0</v>
      </c>
      <c r="AD25" s="2">
        <v>0</v>
      </c>
      <c r="AE25" s="2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6">
        <v>0</v>
      </c>
    </row>
    <row r="26" spans="1:39" ht="15" thickBot="1" x14ac:dyDescent="0.35">
      <c r="A26" s="246"/>
      <c r="B26" s="51" t="s">
        <v>19</v>
      </c>
      <c r="C26" s="30">
        <v>0</v>
      </c>
      <c r="D26" s="108">
        <f t="shared" ref="D26:F26" si="6">C32</f>
        <v>908</v>
      </c>
      <c r="E26" s="118">
        <f t="shared" si="6"/>
        <v>757.10100000000011</v>
      </c>
      <c r="F26" s="108">
        <f t="shared" si="6"/>
        <v>472.8707000000004</v>
      </c>
      <c r="G26" s="108">
        <v>0</v>
      </c>
      <c r="H26" s="108">
        <v>0</v>
      </c>
      <c r="I26" s="108">
        <v>0</v>
      </c>
      <c r="J26" s="108">
        <v>0</v>
      </c>
      <c r="K26" s="108">
        <v>0</v>
      </c>
      <c r="L26" s="108">
        <v>0</v>
      </c>
      <c r="M26" s="108">
        <v>0</v>
      </c>
      <c r="N26" s="170">
        <v>0</v>
      </c>
      <c r="O26" s="180">
        <v>0</v>
      </c>
      <c r="P26" s="176">
        <v>0</v>
      </c>
      <c r="Q26" s="176">
        <v>0</v>
      </c>
      <c r="R26" s="176">
        <v>0</v>
      </c>
      <c r="S26" s="176">
        <v>0</v>
      </c>
      <c r="T26" s="176">
        <v>0</v>
      </c>
      <c r="U26" s="176">
        <v>0</v>
      </c>
      <c r="V26" s="176">
        <v>0</v>
      </c>
      <c r="W26" s="176">
        <v>0</v>
      </c>
      <c r="X26" s="176">
        <v>0</v>
      </c>
      <c r="Y26" s="176">
        <v>0</v>
      </c>
      <c r="Z26" s="181">
        <v>0</v>
      </c>
      <c r="AA26" s="30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23">
        <v>0</v>
      </c>
    </row>
    <row r="27" spans="1:39" x14ac:dyDescent="0.3">
      <c r="A27" s="238"/>
      <c r="B27" s="52" t="s">
        <v>16</v>
      </c>
      <c r="C27" s="53">
        <f t="shared" ref="C27:AL27" si="7">SUM(C20:C26)</f>
        <v>8400</v>
      </c>
      <c r="D27" s="54">
        <f>SUM(D20:D26)</f>
        <v>9308</v>
      </c>
      <c r="E27" s="54">
        <f t="shared" si="7"/>
        <v>9157.1010000000006</v>
      </c>
      <c r="F27" s="54">
        <f t="shared" si="7"/>
        <v>8872.8706999999995</v>
      </c>
      <c r="G27" s="54">
        <f t="shared" si="7"/>
        <v>8400</v>
      </c>
      <c r="H27" s="54">
        <f t="shared" si="7"/>
        <v>8200</v>
      </c>
      <c r="I27" s="54">
        <f t="shared" si="7"/>
        <v>12700</v>
      </c>
      <c r="J27" s="54">
        <f t="shared" si="7"/>
        <v>8200</v>
      </c>
      <c r="K27" s="54">
        <f>SUM(K20:K26)</f>
        <v>8200</v>
      </c>
      <c r="L27" s="54">
        <f>SUM(L20:L26)</f>
        <v>8200</v>
      </c>
      <c r="M27" s="54">
        <f t="shared" si="7"/>
        <v>8200</v>
      </c>
      <c r="N27" s="171">
        <f t="shared" si="7"/>
        <v>12700</v>
      </c>
      <c r="O27" s="182">
        <f t="shared" si="7"/>
        <v>8200</v>
      </c>
      <c r="P27" s="177">
        <f t="shared" si="7"/>
        <v>8200</v>
      </c>
      <c r="Q27" s="177">
        <f t="shared" si="7"/>
        <v>8200</v>
      </c>
      <c r="R27" s="177">
        <f t="shared" si="7"/>
        <v>8200</v>
      </c>
      <c r="S27" s="177">
        <f t="shared" si="7"/>
        <v>8200</v>
      </c>
      <c r="T27" s="177">
        <f t="shared" si="7"/>
        <v>8200</v>
      </c>
      <c r="U27" s="177">
        <f t="shared" si="7"/>
        <v>12700</v>
      </c>
      <c r="V27" s="177">
        <f t="shared" si="7"/>
        <v>8200</v>
      </c>
      <c r="W27" s="177">
        <f t="shared" si="7"/>
        <v>8200</v>
      </c>
      <c r="X27" s="177">
        <f t="shared" si="7"/>
        <v>8200</v>
      </c>
      <c r="Y27" s="177">
        <f t="shared" si="7"/>
        <v>8200</v>
      </c>
      <c r="Z27" s="183">
        <f t="shared" si="7"/>
        <v>12700</v>
      </c>
      <c r="AA27" s="53">
        <f t="shared" si="7"/>
        <v>8200</v>
      </c>
      <c r="AB27" s="54">
        <f t="shared" si="7"/>
        <v>8200</v>
      </c>
      <c r="AC27" s="54">
        <f t="shared" si="7"/>
        <v>8200</v>
      </c>
      <c r="AD27" s="54">
        <f t="shared" si="7"/>
        <v>8200</v>
      </c>
      <c r="AE27" s="54">
        <f t="shared" si="7"/>
        <v>8200</v>
      </c>
      <c r="AF27" s="54">
        <f t="shared" si="7"/>
        <v>8200</v>
      </c>
      <c r="AG27" s="54">
        <f t="shared" si="7"/>
        <v>12400</v>
      </c>
      <c r="AH27" s="54">
        <f t="shared" si="7"/>
        <v>8200</v>
      </c>
      <c r="AI27" s="54">
        <f t="shared" si="7"/>
        <v>8200</v>
      </c>
      <c r="AJ27" s="54">
        <f t="shared" si="7"/>
        <v>8200</v>
      </c>
      <c r="AK27" s="54">
        <f t="shared" si="7"/>
        <v>8200</v>
      </c>
      <c r="AL27" s="55">
        <f t="shared" si="7"/>
        <v>12400</v>
      </c>
    </row>
    <row r="28" spans="1:39" x14ac:dyDescent="0.3">
      <c r="A28" s="239"/>
      <c r="B28" s="39" t="s">
        <v>20</v>
      </c>
      <c r="C28" s="22">
        <f t="shared" ref="C28:AL28" si="8">C27-C19</f>
        <v>3440</v>
      </c>
      <c r="D28" s="8">
        <f>D27-D19</f>
        <v>3224.4300000000003</v>
      </c>
      <c r="E28" s="8">
        <f t="shared" si="8"/>
        <v>2104.1010000000006</v>
      </c>
      <c r="F28" s="33">
        <f t="shared" si="8"/>
        <v>1512.8706999999995</v>
      </c>
      <c r="G28" s="33">
        <f>G27-G19</f>
        <v>565</v>
      </c>
      <c r="H28" s="33">
        <f t="shared" si="8"/>
        <v>2689.2</v>
      </c>
      <c r="I28" s="33">
        <f t="shared" si="8"/>
        <v>4874</v>
      </c>
      <c r="J28" s="33">
        <f t="shared" si="8"/>
        <v>1600</v>
      </c>
      <c r="K28" s="33">
        <f>K27-K19</f>
        <v>1600</v>
      </c>
      <c r="L28" s="33">
        <f>L27-L19</f>
        <v>1600</v>
      </c>
      <c r="M28" s="33">
        <f t="shared" si="8"/>
        <v>1600</v>
      </c>
      <c r="N28" s="172">
        <f t="shared" si="8"/>
        <v>6100</v>
      </c>
      <c r="O28" s="44">
        <f t="shared" si="8"/>
        <v>1520</v>
      </c>
      <c r="P28" s="33">
        <f t="shared" si="8"/>
        <v>1520</v>
      </c>
      <c r="Q28" s="33">
        <f t="shared" si="8"/>
        <v>1520</v>
      </c>
      <c r="R28" s="33">
        <f t="shared" si="8"/>
        <v>1520</v>
      </c>
      <c r="S28" s="33">
        <f t="shared" si="8"/>
        <v>1520</v>
      </c>
      <c r="T28" s="33">
        <f t="shared" si="8"/>
        <v>1520</v>
      </c>
      <c r="U28" s="33">
        <f t="shared" si="8"/>
        <v>6020</v>
      </c>
      <c r="V28" s="33">
        <f t="shared" si="8"/>
        <v>1520</v>
      </c>
      <c r="W28" s="33">
        <f t="shared" si="8"/>
        <v>1520</v>
      </c>
      <c r="X28" s="33">
        <f t="shared" si="8"/>
        <v>1520</v>
      </c>
      <c r="Y28" s="33">
        <f t="shared" si="8"/>
        <v>1520</v>
      </c>
      <c r="Z28" s="45">
        <f t="shared" si="8"/>
        <v>6020</v>
      </c>
      <c r="AA28" s="44">
        <f t="shared" si="8"/>
        <v>1700</v>
      </c>
      <c r="AB28" s="33">
        <f t="shared" si="8"/>
        <v>1700</v>
      </c>
      <c r="AC28" s="33">
        <f t="shared" si="8"/>
        <v>1700</v>
      </c>
      <c r="AD28" s="33">
        <f t="shared" si="8"/>
        <v>1700</v>
      </c>
      <c r="AE28" s="33">
        <f t="shared" si="8"/>
        <v>1700</v>
      </c>
      <c r="AF28" s="33">
        <f t="shared" si="8"/>
        <v>1700</v>
      </c>
      <c r="AG28" s="33">
        <f t="shared" si="8"/>
        <v>5900</v>
      </c>
      <c r="AH28" s="33">
        <f t="shared" si="8"/>
        <v>3200</v>
      </c>
      <c r="AI28" s="33">
        <f t="shared" si="8"/>
        <v>3200</v>
      </c>
      <c r="AJ28" s="33">
        <f t="shared" si="8"/>
        <v>3200</v>
      </c>
      <c r="AK28" s="33">
        <f t="shared" si="8"/>
        <v>3200</v>
      </c>
      <c r="AL28" s="45">
        <f t="shared" si="8"/>
        <v>7400</v>
      </c>
    </row>
    <row r="29" spans="1:39" x14ac:dyDescent="0.3">
      <c r="A29" s="239"/>
      <c r="B29" s="104" t="s">
        <v>51</v>
      </c>
      <c r="C29" s="107">
        <f>C28*0.3</f>
        <v>1032</v>
      </c>
      <c r="D29" s="107">
        <f t="shared" ref="D29:E29" si="9">D28*0.3</f>
        <v>967.32900000000006</v>
      </c>
      <c r="E29" s="107">
        <f t="shared" si="9"/>
        <v>631.23030000000017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73">
        <v>0</v>
      </c>
      <c r="O29" s="184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</v>
      </c>
      <c r="W29" s="103">
        <v>0</v>
      </c>
      <c r="X29" s="103">
        <v>0</v>
      </c>
      <c r="Y29" s="103">
        <v>0</v>
      </c>
      <c r="Z29" s="185">
        <v>0</v>
      </c>
      <c r="AA29" s="184">
        <v>0</v>
      </c>
      <c r="AB29" s="103">
        <v>0</v>
      </c>
      <c r="AC29" s="103">
        <v>0</v>
      </c>
      <c r="AD29" s="103">
        <v>0</v>
      </c>
      <c r="AE29" s="103">
        <v>0</v>
      </c>
      <c r="AF29" s="103">
        <v>0</v>
      </c>
      <c r="AG29" s="103">
        <v>0</v>
      </c>
      <c r="AH29" s="103">
        <v>0</v>
      </c>
      <c r="AI29" s="103">
        <v>0</v>
      </c>
      <c r="AJ29" s="103">
        <v>0</v>
      </c>
      <c r="AK29" s="103">
        <v>0</v>
      </c>
      <c r="AL29" s="185">
        <v>0</v>
      </c>
      <c r="AM29" s="13"/>
    </row>
    <row r="30" spans="1:39" x14ac:dyDescent="0.3">
      <c r="A30" s="239"/>
      <c r="B30" s="40" t="s">
        <v>53</v>
      </c>
      <c r="C30" s="44">
        <f>C28-C29</f>
        <v>2408</v>
      </c>
      <c r="D30" s="33">
        <f t="shared" ref="D30:AL30" si="10">D28-D29</f>
        <v>2257.1010000000001</v>
      </c>
      <c r="E30" s="33">
        <f t="shared" si="10"/>
        <v>1472.8707000000004</v>
      </c>
      <c r="F30" s="33">
        <f t="shared" si="10"/>
        <v>1512.8706999999995</v>
      </c>
      <c r="G30" s="33">
        <f t="shared" si="10"/>
        <v>565</v>
      </c>
      <c r="H30" s="33">
        <f t="shared" si="10"/>
        <v>2689.2</v>
      </c>
      <c r="I30" s="33">
        <f t="shared" si="10"/>
        <v>4874</v>
      </c>
      <c r="J30" s="33">
        <f>J28-J29</f>
        <v>1600</v>
      </c>
      <c r="K30" s="33">
        <f>K28-K29</f>
        <v>1600</v>
      </c>
      <c r="L30" s="33">
        <f>L28-L29</f>
        <v>1600</v>
      </c>
      <c r="M30" s="33">
        <f t="shared" si="10"/>
        <v>1600</v>
      </c>
      <c r="N30" s="172">
        <f t="shared" si="10"/>
        <v>6100</v>
      </c>
      <c r="O30" s="44">
        <f>O28-O29</f>
        <v>1520</v>
      </c>
      <c r="P30" s="33">
        <f t="shared" si="10"/>
        <v>1520</v>
      </c>
      <c r="Q30" s="33">
        <f t="shared" si="10"/>
        <v>1520</v>
      </c>
      <c r="R30" s="33">
        <f t="shared" si="10"/>
        <v>1520</v>
      </c>
      <c r="S30" s="33">
        <f t="shared" si="10"/>
        <v>1520</v>
      </c>
      <c r="T30" s="33">
        <f t="shared" si="10"/>
        <v>1520</v>
      </c>
      <c r="U30" s="33">
        <f t="shared" si="10"/>
        <v>6020</v>
      </c>
      <c r="V30" s="33">
        <f t="shared" si="10"/>
        <v>1520</v>
      </c>
      <c r="W30" s="33">
        <f t="shared" si="10"/>
        <v>1520</v>
      </c>
      <c r="X30" s="33">
        <f t="shared" si="10"/>
        <v>1520</v>
      </c>
      <c r="Y30" s="33">
        <f t="shared" si="10"/>
        <v>1520</v>
      </c>
      <c r="Z30" s="45">
        <f t="shared" si="10"/>
        <v>6020</v>
      </c>
      <c r="AA30" s="44">
        <f t="shared" si="10"/>
        <v>1700</v>
      </c>
      <c r="AB30" s="33">
        <f t="shared" si="10"/>
        <v>1700</v>
      </c>
      <c r="AC30" s="33">
        <f t="shared" si="10"/>
        <v>1700</v>
      </c>
      <c r="AD30" s="33">
        <f t="shared" si="10"/>
        <v>1700</v>
      </c>
      <c r="AE30" s="33">
        <f t="shared" si="10"/>
        <v>1700</v>
      </c>
      <c r="AF30" s="33">
        <f t="shared" si="10"/>
        <v>1700</v>
      </c>
      <c r="AG30" s="33">
        <f t="shared" si="10"/>
        <v>5900</v>
      </c>
      <c r="AH30" s="33">
        <f t="shared" si="10"/>
        <v>3200</v>
      </c>
      <c r="AI30" s="33">
        <f t="shared" si="10"/>
        <v>3200</v>
      </c>
      <c r="AJ30" s="33">
        <f t="shared" si="10"/>
        <v>3200</v>
      </c>
      <c r="AK30" s="33">
        <f t="shared" si="10"/>
        <v>3200</v>
      </c>
      <c r="AL30" s="45">
        <f t="shared" si="10"/>
        <v>7400</v>
      </c>
    </row>
    <row r="31" spans="1:39" x14ac:dyDescent="0.3">
      <c r="A31" s="239"/>
      <c r="B31" s="1" t="s">
        <v>21</v>
      </c>
      <c r="C31" s="19">
        <v>1500</v>
      </c>
      <c r="D31" s="1">
        <v>1500</v>
      </c>
      <c r="E31" s="1">
        <v>1000</v>
      </c>
      <c r="F31" s="1">
        <v>0</v>
      </c>
      <c r="G31" s="1">
        <v>0</v>
      </c>
      <c r="H31" s="1">
        <v>0</v>
      </c>
      <c r="I31" s="1">
        <v>0</v>
      </c>
      <c r="J31" s="226">
        <v>0</v>
      </c>
      <c r="K31" s="226">
        <v>0</v>
      </c>
      <c r="L31" s="226">
        <v>0</v>
      </c>
      <c r="M31" s="226">
        <v>0</v>
      </c>
      <c r="N31" s="226">
        <v>0</v>
      </c>
      <c r="O31" s="19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6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89">
        <v>0</v>
      </c>
    </row>
    <row r="32" spans="1:39" ht="15" thickBot="1" x14ac:dyDescent="0.35">
      <c r="A32" s="240"/>
      <c r="B32" s="56" t="s">
        <v>52</v>
      </c>
      <c r="C32" s="30">
        <f>C30-C31</f>
        <v>908</v>
      </c>
      <c r="D32" s="12">
        <f t="shared" ref="D32:AL32" si="11">D30-D31</f>
        <v>757.10100000000011</v>
      </c>
      <c r="E32" s="12">
        <f t="shared" si="11"/>
        <v>472.8707000000004</v>
      </c>
      <c r="F32" s="159">
        <f>F30-F31</f>
        <v>1512.8706999999995</v>
      </c>
      <c r="G32" s="159">
        <f t="shared" si="11"/>
        <v>565</v>
      </c>
      <c r="H32" s="148">
        <f t="shared" si="11"/>
        <v>2689.2</v>
      </c>
      <c r="I32" s="148">
        <f>I30-I31</f>
        <v>4874</v>
      </c>
      <c r="J32" s="148">
        <f>J30-J31</f>
        <v>1600</v>
      </c>
      <c r="K32" s="148">
        <f>K30-K31</f>
        <v>1600</v>
      </c>
      <c r="L32" s="148">
        <f>L30-L31</f>
        <v>1600</v>
      </c>
      <c r="M32" s="148">
        <f t="shared" si="11"/>
        <v>1600</v>
      </c>
      <c r="N32" s="174">
        <f>N30-N31</f>
        <v>6100</v>
      </c>
      <c r="O32" s="142">
        <f>O30-O31</f>
        <v>1520</v>
      </c>
      <c r="P32" s="143">
        <f t="shared" si="11"/>
        <v>1520</v>
      </c>
      <c r="Q32" s="143">
        <f t="shared" si="11"/>
        <v>1520</v>
      </c>
      <c r="R32" s="143">
        <f t="shared" si="11"/>
        <v>1520</v>
      </c>
      <c r="S32" s="143">
        <f t="shared" si="11"/>
        <v>1520</v>
      </c>
      <c r="T32" s="143">
        <f t="shared" si="11"/>
        <v>1520</v>
      </c>
      <c r="U32" s="143">
        <f t="shared" si="11"/>
        <v>6020</v>
      </c>
      <c r="V32" s="143">
        <f>V30-V31</f>
        <v>1520</v>
      </c>
      <c r="W32" s="186">
        <f t="shared" si="11"/>
        <v>1520</v>
      </c>
      <c r="X32" s="186">
        <f t="shared" si="11"/>
        <v>1520</v>
      </c>
      <c r="Y32" s="186">
        <f t="shared" si="11"/>
        <v>1520</v>
      </c>
      <c r="Z32" s="144">
        <f>Z30-Z31</f>
        <v>6020</v>
      </c>
      <c r="AA32" s="142">
        <f t="shared" si="11"/>
        <v>1700</v>
      </c>
      <c r="AB32" s="143">
        <f t="shared" si="11"/>
        <v>1700</v>
      </c>
      <c r="AC32" s="143">
        <f t="shared" si="11"/>
        <v>1700</v>
      </c>
      <c r="AD32" s="143">
        <f t="shared" si="11"/>
        <v>1700</v>
      </c>
      <c r="AE32" s="143">
        <f t="shared" si="11"/>
        <v>1700</v>
      </c>
      <c r="AF32" s="143">
        <f t="shared" si="11"/>
        <v>1700</v>
      </c>
      <c r="AG32" s="143">
        <f t="shared" si="11"/>
        <v>5900</v>
      </c>
      <c r="AH32" s="143">
        <f t="shared" si="11"/>
        <v>3200</v>
      </c>
      <c r="AI32" s="143">
        <f t="shared" si="11"/>
        <v>3200</v>
      </c>
      <c r="AJ32" s="143">
        <f t="shared" si="11"/>
        <v>3200</v>
      </c>
      <c r="AK32" s="143">
        <f t="shared" si="11"/>
        <v>3200</v>
      </c>
      <c r="AL32" s="144">
        <f t="shared" si="11"/>
        <v>7400</v>
      </c>
      <c r="AM32" s="13"/>
    </row>
    <row r="34" spans="2:16" x14ac:dyDescent="0.3">
      <c r="I34" s="37"/>
    </row>
    <row r="35" spans="2:16" x14ac:dyDescent="0.3">
      <c r="B35" s="25"/>
      <c r="C35" s="31"/>
      <c r="D35" s="25"/>
      <c r="E35" s="25"/>
      <c r="F35" s="25"/>
      <c r="G35" s="25"/>
      <c r="H35" s="25"/>
      <c r="I35" s="60">
        <v>5000</v>
      </c>
      <c r="J35" s="27"/>
      <c r="K35" s="25"/>
      <c r="L35" s="25"/>
      <c r="M35" s="25">
        <v>1874.19</v>
      </c>
      <c r="N35" s="25"/>
      <c r="O35" s="25"/>
    </row>
    <row r="36" spans="2:16" ht="21" x14ac:dyDescent="0.4">
      <c r="B36" s="25"/>
      <c r="C36" s="32"/>
      <c r="D36" s="25"/>
      <c r="E36" s="25"/>
      <c r="F36" s="25"/>
      <c r="G36" s="25"/>
      <c r="H36" s="25"/>
      <c r="I36" s="2">
        <v>3200</v>
      </c>
      <c r="J36" s="25"/>
      <c r="K36" s="219"/>
      <c r="L36" s="25"/>
      <c r="M36" s="25">
        <v>4294.84</v>
      </c>
      <c r="N36" s="25">
        <v>12000</v>
      </c>
      <c r="O36" s="27"/>
      <c r="P36" s="13"/>
    </row>
    <row r="37" spans="2:16" x14ac:dyDescent="0.3">
      <c r="B37" s="25"/>
      <c r="C37" s="57"/>
      <c r="D37" s="26"/>
      <c r="F37" s="122"/>
      <c r="G37" s="25"/>
      <c r="H37" s="125"/>
      <c r="I37" s="25">
        <v>300</v>
      </c>
      <c r="J37" s="69"/>
      <c r="K37" s="69"/>
      <c r="L37" s="25"/>
      <c r="M37" s="254">
        <f>SUM(M35:M36)</f>
        <v>6169.0300000000007</v>
      </c>
      <c r="N37" s="26">
        <f>K38+M37</f>
        <v>9469.0300000000007</v>
      </c>
      <c r="O37" s="25"/>
    </row>
    <row r="38" spans="2:16" ht="18" x14ac:dyDescent="0.35">
      <c r="C38" s="25"/>
      <c r="D38" s="25"/>
      <c r="E38" s="26"/>
      <c r="G38" s="25"/>
      <c r="H38" s="26"/>
      <c r="I38" s="252">
        <f>SUM(I35:I37)</f>
        <v>8500</v>
      </c>
      <c r="J38" s="29">
        <v>5200</v>
      </c>
      <c r="K38" s="253">
        <f>I38-J38</f>
        <v>3300</v>
      </c>
      <c r="L38" s="27"/>
      <c r="M38" s="27"/>
      <c r="N38" s="26">
        <f>N36+N37</f>
        <v>21469.03</v>
      </c>
      <c r="O38" s="25"/>
    </row>
    <row r="39" spans="2:16" ht="15.6" x14ac:dyDescent="0.3">
      <c r="C39" s="25"/>
      <c r="D39" s="25"/>
      <c r="E39" s="25"/>
      <c r="F39" s="25"/>
      <c r="G39" s="69"/>
      <c r="H39" s="26"/>
      <c r="I39" s="120"/>
      <c r="J39" s="69"/>
      <c r="K39" s="25"/>
      <c r="L39" s="69"/>
      <c r="M39" s="28"/>
      <c r="N39" s="25"/>
      <c r="O39" s="25"/>
    </row>
    <row r="40" spans="2:16" x14ac:dyDescent="0.3">
      <c r="C40" s="29"/>
      <c r="D40" s="59"/>
      <c r="E40" s="25"/>
      <c r="F40" s="25"/>
      <c r="G40" s="25"/>
      <c r="H40" s="59"/>
      <c r="I40" s="29"/>
      <c r="J40" s="29"/>
      <c r="K40" s="26"/>
      <c r="L40" s="29"/>
      <c r="M40" s="27"/>
      <c r="N40" s="25"/>
      <c r="O40" s="25"/>
    </row>
    <row r="41" spans="2:16" ht="15.6" x14ac:dyDescent="0.3">
      <c r="B41" s="25"/>
      <c r="C41" s="25"/>
      <c r="D41" s="25"/>
      <c r="E41" s="25"/>
      <c r="F41" s="25"/>
      <c r="G41" s="25"/>
      <c r="H41" s="27"/>
      <c r="I41" s="25"/>
      <c r="J41" s="27"/>
      <c r="K41" s="27"/>
      <c r="L41" s="200"/>
      <c r="M41" s="25"/>
      <c r="N41" s="26"/>
      <c r="O41" s="25"/>
    </row>
    <row r="42" spans="2:16" ht="18" x14ac:dyDescent="0.35">
      <c r="B42" s="25"/>
      <c r="C42" s="25"/>
      <c r="D42" s="26"/>
      <c r="E42" s="25"/>
      <c r="F42" s="25"/>
      <c r="G42" s="25"/>
      <c r="H42" s="25"/>
      <c r="I42" s="25"/>
      <c r="J42" s="25"/>
      <c r="K42" s="201"/>
      <c r="L42" s="25"/>
      <c r="M42" s="25"/>
      <c r="N42" s="25"/>
      <c r="O42" s="25"/>
    </row>
    <row r="43" spans="2:16" x14ac:dyDescent="0.3">
      <c r="B43" s="25"/>
      <c r="P43" s="13"/>
    </row>
    <row r="46" spans="2:16" x14ac:dyDescent="0.3">
      <c r="H46" s="58"/>
    </row>
    <row r="47" spans="2:16" x14ac:dyDescent="0.3">
      <c r="E47" s="58"/>
      <c r="K47" s="58"/>
    </row>
    <row r="48" spans="2:16" ht="18" x14ac:dyDescent="0.35">
      <c r="J48" s="202"/>
    </row>
  </sheetData>
  <mergeCells count="8">
    <mergeCell ref="AA1:AL1"/>
    <mergeCell ref="A3:A12"/>
    <mergeCell ref="A13:A14"/>
    <mergeCell ref="A27:A32"/>
    <mergeCell ref="A15:A19"/>
    <mergeCell ref="A20:A26"/>
    <mergeCell ref="C1:N1"/>
    <mergeCell ref="O1:Z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3D0D-CBD4-4E1D-99F9-C83007E5DF56}">
  <dimension ref="C1:G61"/>
  <sheetViews>
    <sheetView tabSelected="1" zoomScale="115" zoomScaleNormal="115" workbookViewId="0">
      <pane ySplit="1" topLeftCell="A47" activePane="bottomLeft" state="frozen"/>
      <selection pane="bottomLeft" activeCell="E61" sqref="E61"/>
    </sheetView>
  </sheetViews>
  <sheetFormatPr baseColWidth="10" defaultRowHeight="14.4" x14ac:dyDescent="0.3"/>
  <cols>
    <col min="3" max="3" width="18.5546875" customWidth="1"/>
    <col min="4" max="4" width="53.5546875" bestFit="1" customWidth="1"/>
    <col min="5" max="5" width="16.21875" bestFit="1" customWidth="1"/>
    <col min="6" max="6" width="12" customWidth="1"/>
    <col min="7" max="7" width="12.44140625" customWidth="1"/>
    <col min="8" max="8" width="9.6640625" customWidth="1"/>
    <col min="9" max="9" width="14.5546875" customWidth="1"/>
    <col min="10" max="10" width="14" customWidth="1"/>
    <col min="11" max="11" width="18.21875" customWidth="1"/>
  </cols>
  <sheetData>
    <row r="1" spans="3:7" ht="15" thickBot="1" x14ac:dyDescent="0.35">
      <c r="C1" s="71" t="s">
        <v>25</v>
      </c>
      <c r="D1" s="72" t="s">
        <v>26</v>
      </c>
      <c r="E1" s="72" t="s">
        <v>28</v>
      </c>
      <c r="F1" s="72" t="s">
        <v>30</v>
      </c>
    </row>
    <row r="2" spans="3:7" ht="15" thickBot="1" x14ac:dyDescent="0.35">
      <c r="C2" s="77">
        <v>2400</v>
      </c>
      <c r="D2" s="92" t="s">
        <v>29</v>
      </c>
      <c r="E2" s="84">
        <v>43800</v>
      </c>
      <c r="F2" s="85"/>
    </row>
    <row r="3" spans="3:7" x14ac:dyDescent="0.3">
      <c r="C3" s="73">
        <v>250</v>
      </c>
      <c r="D3" s="93" t="s">
        <v>27</v>
      </c>
      <c r="E3" s="82">
        <v>43801</v>
      </c>
      <c r="F3" s="83">
        <v>0.41944444444444445</v>
      </c>
    </row>
    <row r="4" spans="3:7" x14ac:dyDescent="0.3">
      <c r="C4" s="74">
        <v>250</v>
      </c>
      <c r="D4" s="94" t="s">
        <v>27</v>
      </c>
      <c r="E4" s="79">
        <v>43798</v>
      </c>
      <c r="F4" s="80">
        <v>0.6</v>
      </c>
    </row>
    <row r="5" spans="3:7" x14ac:dyDescent="0.3">
      <c r="C5" s="74">
        <v>250</v>
      </c>
      <c r="D5" s="94" t="s">
        <v>27</v>
      </c>
      <c r="E5" s="79">
        <v>43798</v>
      </c>
      <c r="F5" s="80">
        <v>0.60069444444444442</v>
      </c>
    </row>
    <row r="6" spans="3:7" x14ac:dyDescent="0.3">
      <c r="C6" s="74">
        <v>1468</v>
      </c>
      <c r="D6" s="94" t="s">
        <v>36</v>
      </c>
      <c r="E6" s="1"/>
      <c r="F6" s="80"/>
    </row>
    <row r="7" spans="3:7" x14ac:dyDescent="0.3">
      <c r="C7" s="74">
        <v>250</v>
      </c>
      <c r="D7" s="94" t="s">
        <v>27</v>
      </c>
      <c r="E7" s="79">
        <v>43804</v>
      </c>
      <c r="F7" s="80">
        <v>0.38611111111111113</v>
      </c>
    </row>
    <row r="8" spans="3:7" ht="15" thickBot="1" x14ac:dyDescent="0.35">
      <c r="C8" s="75">
        <v>250</v>
      </c>
      <c r="D8" s="95" t="s">
        <v>27</v>
      </c>
      <c r="E8" s="86">
        <v>43808</v>
      </c>
      <c r="F8" s="87">
        <v>0.54861111111111105</v>
      </c>
    </row>
    <row r="9" spans="3:7" ht="15" thickBot="1" x14ac:dyDescent="0.35">
      <c r="C9" s="77">
        <f>SUM(C2:C8)</f>
        <v>5118</v>
      </c>
      <c r="D9" s="92" t="s">
        <v>31</v>
      </c>
      <c r="E9" s="84">
        <v>43809</v>
      </c>
      <c r="F9" s="85"/>
    </row>
    <row r="10" spans="3:7" ht="15" thickBot="1" x14ac:dyDescent="0.35">
      <c r="C10" s="76">
        <v>-200</v>
      </c>
      <c r="D10" s="96" t="s">
        <v>32</v>
      </c>
      <c r="E10" s="88">
        <v>43811</v>
      </c>
      <c r="F10" s="89"/>
    </row>
    <row r="11" spans="3:7" ht="15" thickBot="1" x14ac:dyDescent="0.35">
      <c r="C11" s="78">
        <f>SUM(C9:C10)</f>
        <v>4918</v>
      </c>
      <c r="D11" s="92" t="s">
        <v>31</v>
      </c>
      <c r="E11" s="84">
        <v>43815</v>
      </c>
      <c r="F11" s="85"/>
    </row>
    <row r="12" spans="3:7" ht="15" thickBot="1" x14ac:dyDescent="0.35">
      <c r="C12" s="76">
        <v>-1000</v>
      </c>
      <c r="D12" s="96" t="s">
        <v>33</v>
      </c>
      <c r="E12" s="88">
        <v>43816</v>
      </c>
      <c r="F12" s="89"/>
      <c r="G12" s="58"/>
    </row>
    <row r="13" spans="3:7" ht="15" thickBot="1" x14ac:dyDescent="0.35">
      <c r="C13" s="77">
        <f>SUM(C11:C12)</f>
        <v>3918</v>
      </c>
      <c r="D13" s="92" t="s">
        <v>31</v>
      </c>
      <c r="E13" s="84">
        <v>43816</v>
      </c>
      <c r="F13" s="85"/>
    </row>
    <row r="14" spans="3:7" x14ac:dyDescent="0.3">
      <c r="C14" s="73">
        <v>-100</v>
      </c>
      <c r="D14" s="93" t="s">
        <v>32</v>
      </c>
      <c r="E14" s="82">
        <v>43817</v>
      </c>
      <c r="F14" s="24"/>
    </row>
    <row r="15" spans="3:7" x14ac:dyDescent="0.3">
      <c r="C15" s="74">
        <v>-1500</v>
      </c>
      <c r="D15" s="94" t="s">
        <v>34</v>
      </c>
      <c r="E15" s="79">
        <v>43817</v>
      </c>
      <c r="F15" s="6"/>
    </row>
    <row r="16" spans="3:7" ht="15" thickBot="1" x14ac:dyDescent="0.35">
      <c r="C16" s="75">
        <v>-370</v>
      </c>
      <c r="D16" s="95" t="s">
        <v>35</v>
      </c>
      <c r="E16" s="86">
        <v>43817</v>
      </c>
      <c r="F16" s="65"/>
    </row>
    <row r="17" spans="3:6" ht="15" thickBot="1" x14ac:dyDescent="0.35">
      <c r="C17" s="77">
        <f>SUM(C13:C16)</f>
        <v>1948</v>
      </c>
      <c r="D17" s="92" t="s">
        <v>31</v>
      </c>
      <c r="E17" s="84">
        <v>43819</v>
      </c>
      <c r="F17" s="85"/>
    </row>
    <row r="18" spans="3:6" x14ac:dyDescent="0.3">
      <c r="C18" s="73">
        <v>250</v>
      </c>
      <c r="D18" s="93" t="s">
        <v>27</v>
      </c>
      <c r="E18" s="82">
        <v>43827</v>
      </c>
      <c r="F18" s="90">
        <v>0.4381944444444445</v>
      </c>
    </row>
    <row r="19" spans="3:6" x14ac:dyDescent="0.3">
      <c r="C19" s="74">
        <v>300</v>
      </c>
      <c r="D19" s="94" t="s">
        <v>27</v>
      </c>
      <c r="E19" s="79">
        <v>43827</v>
      </c>
      <c r="F19" s="81">
        <v>0.58333333333333337</v>
      </c>
    </row>
    <row r="20" spans="3:6" x14ac:dyDescent="0.3">
      <c r="C20" s="74">
        <v>200</v>
      </c>
      <c r="D20" s="94" t="s">
        <v>27</v>
      </c>
      <c r="E20" s="79">
        <v>43829</v>
      </c>
      <c r="F20" s="81">
        <v>0.62638888888888888</v>
      </c>
    </row>
    <row r="21" spans="3:6" x14ac:dyDescent="0.3">
      <c r="C21" s="74">
        <v>-8</v>
      </c>
      <c r="D21" s="94" t="s">
        <v>23</v>
      </c>
      <c r="E21" s="1"/>
      <c r="F21" s="6"/>
    </row>
    <row r="22" spans="3:6" x14ac:dyDescent="0.3">
      <c r="C22" s="75">
        <v>-200</v>
      </c>
      <c r="D22" s="95" t="s">
        <v>34</v>
      </c>
      <c r="E22" s="3"/>
      <c r="F22" s="65"/>
    </row>
    <row r="23" spans="3:6" x14ac:dyDescent="0.3">
      <c r="C23" s="150">
        <f>SUM(C17:C22)</f>
        <v>2490</v>
      </c>
      <c r="D23" s="151" t="s">
        <v>31</v>
      </c>
      <c r="E23" s="152">
        <v>43832</v>
      </c>
      <c r="F23" s="153"/>
    </row>
    <row r="24" spans="3:6" x14ac:dyDescent="0.3">
      <c r="C24" s="154">
        <v>1600</v>
      </c>
      <c r="D24" s="94" t="s">
        <v>36</v>
      </c>
      <c r="E24" s="1"/>
      <c r="F24" s="1"/>
    </row>
    <row r="25" spans="3:6" x14ac:dyDescent="0.3">
      <c r="C25" s="150">
        <f>SUM(C23:C24)</f>
        <v>4090</v>
      </c>
      <c r="D25" s="151" t="s">
        <v>31</v>
      </c>
      <c r="E25" s="152">
        <v>43847</v>
      </c>
      <c r="F25" s="153"/>
    </row>
    <row r="26" spans="3:6" x14ac:dyDescent="0.3">
      <c r="C26" s="154">
        <v>-300</v>
      </c>
      <c r="D26" s="94" t="s">
        <v>37</v>
      </c>
      <c r="E26" s="79">
        <v>43850</v>
      </c>
      <c r="F26" s="1"/>
    </row>
    <row r="27" spans="3:6" x14ac:dyDescent="0.3">
      <c r="C27" s="150">
        <f>SUM(C25:C26)</f>
        <v>3790</v>
      </c>
      <c r="D27" s="151" t="s">
        <v>31</v>
      </c>
      <c r="E27" s="152">
        <v>43850</v>
      </c>
      <c r="F27" s="153"/>
    </row>
    <row r="28" spans="3:6" x14ac:dyDescent="0.3">
      <c r="C28" s="154">
        <v>-100</v>
      </c>
      <c r="D28" s="94" t="s">
        <v>24</v>
      </c>
      <c r="E28" s="79">
        <v>43855</v>
      </c>
      <c r="F28" s="1"/>
    </row>
    <row r="29" spans="3:6" x14ac:dyDescent="0.3">
      <c r="C29" s="150">
        <f>SUM(C27:C28)</f>
        <v>3690</v>
      </c>
      <c r="D29" s="151" t="s">
        <v>31</v>
      </c>
      <c r="E29" s="152">
        <v>43855</v>
      </c>
      <c r="F29" s="153"/>
    </row>
    <row r="30" spans="3:6" x14ac:dyDescent="0.3">
      <c r="C30" s="1">
        <v>-250</v>
      </c>
      <c r="D30" s="94" t="s">
        <v>38</v>
      </c>
      <c r="E30" s="79">
        <v>43864</v>
      </c>
      <c r="F30" s="1"/>
    </row>
    <row r="31" spans="3:6" x14ac:dyDescent="0.3">
      <c r="C31" s="150">
        <f>SUM(C29:C30)</f>
        <v>3440</v>
      </c>
      <c r="D31" s="151" t="s">
        <v>31</v>
      </c>
      <c r="E31" s="152">
        <v>43864</v>
      </c>
      <c r="F31" s="153"/>
    </row>
    <row r="32" spans="3:6" x14ac:dyDescent="0.3">
      <c r="C32" s="1">
        <v>-150</v>
      </c>
      <c r="D32" s="94" t="s">
        <v>43</v>
      </c>
      <c r="E32" s="79">
        <v>43866</v>
      </c>
      <c r="F32" s="1"/>
    </row>
    <row r="33" spans="3:6" x14ac:dyDescent="0.3">
      <c r="C33" s="155">
        <f>SUM(C31:C32)</f>
        <v>3290</v>
      </c>
      <c r="D33" s="156" t="s">
        <v>31</v>
      </c>
      <c r="E33" s="157">
        <v>43866</v>
      </c>
      <c r="F33" s="158"/>
    </row>
    <row r="34" spans="3:6" x14ac:dyDescent="0.3">
      <c r="C34" s="1">
        <v>-200</v>
      </c>
      <c r="D34" s="1" t="s">
        <v>43</v>
      </c>
      <c r="E34" s="79">
        <v>43883</v>
      </c>
      <c r="F34" s="1"/>
    </row>
    <row r="35" spans="3:6" x14ac:dyDescent="0.3">
      <c r="C35" s="155">
        <f>SUM(C33:C34)</f>
        <v>3090</v>
      </c>
      <c r="D35" s="156" t="s">
        <v>31</v>
      </c>
      <c r="E35" s="157">
        <v>43886</v>
      </c>
      <c r="F35" s="158"/>
    </row>
    <row r="36" spans="3:6" x14ac:dyDescent="0.3">
      <c r="C36" s="1">
        <v>-1700</v>
      </c>
      <c r="D36" s="1" t="s">
        <v>43</v>
      </c>
      <c r="E36" s="79">
        <v>43886</v>
      </c>
      <c r="F36" s="1"/>
    </row>
    <row r="37" spans="3:6" x14ac:dyDescent="0.3">
      <c r="C37" s="155">
        <f>SUM(C35:C36)</f>
        <v>1390</v>
      </c>
      <c r="D37" s="156" t="s">
        <v>31</v>
      </c>
      <c r="E37" s="157">
        <v>43886</v>
      </c>
      <c r="F37" s="158"/>
    </row>
    <row r="38" spans="3:6" x14ac:dyDescent="0.3">
      <c r="C38" s="1">
        <v>-700</v>
      </c>
      <c r="D38" s="1" t="s">
        <v>43</v>
      </c>
      <c r="E38" s="79">
        <v>43902</v>
      </c>
      <c r="F38" s="1"/>
    </row>
    <row r="39" spans="3:6" x14ac:dyDescent="0.3">
      <c r="C39" s="1">
        <v>-300</v>
      </c>
      <c r="D39" s="1" t="s">
        <v>50</v>
      </c>
      <c r="E39" s="79">
        <v>43902</v>
      </c>
      <c r="F39" s="1"/>
    </row>
    <row r="40" spans="3:6" x14ac:dyDescent="0.3">
      <c r="C40" s="155">
        <f>SUM(C37:C39)</f>
        <v>390</v>
      </c>
      <c r="D40" s="156" t="s">
        <v>31</v>
      </c>
      <c r="E40" s="157">
        <v>43902</v>
      </c>
      <c r="F40" s="158"/>
    </row>
    <row r="41" spans="3:6" x14ac:dyDescent="0.3">
      <c r="C41" s="1">
        <v>2200</v>
      </c>
      <c r="D41" s="1" t="s">
        <v>27</v>
      </c>
      <c r="E41" s="79">
        <v>43957</v>
      </c>
      <c r="F41" s="1"/>
    </row>
    <row r="42" spans="3:6" x14ac:dyDescent="0.3">
      <c r="C42" s="155">
        <f>SUM(C40:C41)</f>
        <v>2590</v>
      </c>
      <c r="D42" s="156" t="s">
        <v>31</v>
      </c>
      <c r="E42" s="157">
        <v>43957</v>
      </c>
      <c r="F42" s="158"/>
    </row>
    <row r="43" spans="3:6" x14ac:dyDescent="0.3">
      <c r="C43" s="1">
        <v>-300</v>
      </c>
      <c r="D43" s="1" t="s">
        <v>54</v>
      </c>
      <c r="E43" s="79">
        <v>43957</v>
      </c>
      <c r="F43" s="1"/>
    </row>
    <row r="44" spans="3:6" x14ac:dyDescent="0.3">
      <c r="C44" s="155">
        <f>SUM(C42:C43)</f>
        <v>2290</v>
      </c>
      <c r="D44" s="156" t="s">
        <v>31</v>
      </c>
      <c r="E44" s="157">
        <v>43957</v>
      </c>
      <c r="F44" s="158"/>
    </row>
    <row r="45" spans="3:6" x14ac:dyDescent="0.3">
      <c r="C45" s="1">
        <v>3478</v>
      </c>
      <c r="D45" s="1" t="s">
        <v>27</v>
      </c>
      <c r="E45" s="79">
        <v>43970</v>
      </c>
      <c r="F45" s="1"/>
    </row>
    <row r="46" spans="3:6" x14ac:dyDescent="0.3">
      <c r="C46" s="1">
        <v>-8</v>
      </c>
      <c r="D46" s="94" t="s">
        <v>23</v>
      </c>
      <c r="E46" s="79">
        <v>43970</v>
      </c>
      <c r="F46" s="1"/>
    </row>
    <row r="47" spans="3:6" x14ac:dyDescent="0.3">
      <c r="C47" s="155">
        <f>SUM(C44:C46)</f>
        <v>5760</v>
      </c>
      <c r="D47" s="156" t="s">
        <v>31</v>
      </c>
      <c r="E47" s="157">
        <v>43970</v>
      </c>
      <c r="F47" s="158"/>
    </row>
    <row r="48" spans="3:6" x14ac:dyDescent="0.3">
      <c r="C48" s="2">
        <v>-600</v>
      </c>
      <c r="D48" s="94" t="s">
        <v>66</v>
      </c>
      <c r="E48" s="79">
        <v>43976</v>
      </c>
      <c r="F48" s="1"/>
    </row>
    <row r="49" spans="3:6" x14ac:dyDescent="0.3">
      <c r="C49" s="155">
        <f>SUM(C47:C48)</f>
        <v>5160</v>
      </c>
      <c r="D49" s="156" t="s">
        <v>31</v>
      </c>
      <c r="E49" s="157">
        <v>43976</v>
      </c>
      <c r="F49" s="158"/>
    </row>
    <row r="50" spans="3:6" x14ac:dyDescent="0.3">
      <c r="C50" s="2">
        <v>470</v>
      </c>
      <c r="D50" s="1" t="s">
        <v>27</v>
      </c>
      <c r="E50" s="79">
        <v>43984</v>
      </c>
      <c r="F50" s="1"/>
    </row>
    <row r="51" spans="3:6" x14ac:dyDescent="0.3">
      <c r="C51" s="155">
        <f>SUM(C49:C50)</f>
        <v>5630</v>
      </c>
      <c r="D51" s="156" t="s">
        <v>31</v>
      </c>
      <c r="E51" s="157">
        <v>43984</v>
      </c>
      <c r="F51" s="158"/>
    </row>
    <row r="52" spans="3:6" x14ac:dyDescent="0.3">
      <c r="C52" s="1">
        <v>-130</v>
      </c>
      <c r="D52" s="1" t="s">
        <v>80</v>
      </c>
      <c r="E52" s="79">
        <v>43994</v>
      </c>
      <c r="F52" s="1"/>
    </row>
    <row r="53" spans="3:6" x14ac:dyDescent="0.3">
      <c r="C53" s="155">
        <f>SUM(C51:C52)</f>
        <v>5500</v>
      </c>
      <c r="D53" s="156" t="s">
        <v>31</v>
      </c>
      <c r="E53" s="157">
        <v>43994</v>
      </c>
      <c r="F53" s="158"/>
    </row>
    <row r="54" spans="3:6" x14ac:dyDescent="0.3">
      <c r="C54" s="1">
        <v>1290</v>
      </c>
      <c r="D54" s="1" t="s">
        <v>27</v>
      </c>
      <c r="E54" s="79">
        <v>43997</v>
      </c>
      <c r="F54" s="1"/>
    </row>
    <row r="55" spans="3:6" x14ac:dyDescent="0.3">
      <c r="C55" s="1">
        <v>-300</v>
      </c>
      <c r="D55" s="1" t="s">
        <v>84</v>
      </c>
      <c r="E55" s="79">
        <v>43998</v>
      </c>
      <c r="F55" s="1"/>
    </row>
    <row r="56" spans="3:6" x14ac:dyDescent="0.3">
      <c r="C56" s="155">
        <f>SUM(C53:C55)</f>
        <v>6490</v>
      </c>
      <c r="D56" s="156" t="s">
        <v>31</v>
      </c>
      <c r="E56" s="157">
        <v>43998</v>
      </c>
      <c r="F56" s="158"/>
    </row>
    <row r="57" spans="3:6" x14ac:dyDescent="0.3">
      <c r="C57" s="2">
        <v>-400</v>
      </c>
      <c r="D57" s="1" t="s">
        <v>80</v>
      </c>
      <c r="E57" s="79">
        <v>44014</v>
      </c>
      <c r="F57" s="1"/>
    </row>
    <row r="58" spans="3:6" x14ac:dyDescent="0.3">
      <c r="C58" s="2">
        <v>870</v>
      </c>
      <c r="D58" s="1" t="s">
        <v>27</v>
      </c>
      <c r="E58" s="79">
        <v>44014</v>
      </c>
      <c r="F58" s="1"/>
    </row>
    <row r="59" spans="3:6" x14ac:dyDescent="0.3">
      <c r="C59" s="155">
        <f>SUM(C56:C58)</f>
        <v>6960</v>
      </c>
      <c r="D59" s="156" t="s">
        <v>31</v>
      </c>
      <c r="E59" s="157">
        <v>44014</v>
      </c>
      <c r="F59" s="158"/>
    </row>
    <row r="60" spans="3:6" x14ac:dyDescent="0.3">
      <c r="C60" s="2">
        <v>-200</v>
      </c>
      <c r="D60" s="2" t="s">
        <v>86</v>
      </c>
      <c r="E60" s="255">
        <v>44027</v>
      </c>
      <c r="F60" s="1"/>
    </row>
    <row r="61" spans="3:6" x14ac:dyDescent="0.3">
      <c r="C61" s="155">
        <f>SUM(C59:C60)</f>
        <v>6760</v>
      </c>
      <c r="D61" s="156" t="s">
        <v>31</v>
      </c>
      <c r="E61" s="157">
        <v>44027</v>
      </c>
      <c r="F61" s="15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741A8-DA0D-4AFA-98C6-80302151079E}">
  <dimension ref="A1:AI40"/>
  <sheetViews>
    <sheetView topLeftCell="A7" zoomScale="85" zoomScaleNormal="85" workbookViewId="0">
      <selection activeCell="G25" sqref="G25"/>
    </sheetView>
  </sheetViews>
  <sheetFormatPr baseColWidth="10" defaultRowHeight="14.4" x14ac:dyDescent="0.3"/>
  <cols>
    <col min="1" max="1" width="15.21875" customWidth="1"/>
    <col min="2" max="2" width="34.77734375" bestFit="1" customWidth="1"/>
  </cols>
  <sheetData>
    <row r="1" spans="1:35" x14ac:dyDescent="0.3">
      <c r="C1" s="247"/>
      <c r="D1" s="247"/>
      <c r="E1" s="247"/>
      <c r="F1" s="247"/>
      <c r="G1" s="247"/>
      <c r="H1" s="247"/>
      <c r="I1" s="247"/>
      <c r="J1" s="249"/>
      <c r="K1" s="238">
        <v>2021</v>
      </c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1"/>
      <c r="W1" s="228">
        <v>2022</v>
      </c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30"/>
    </row>
    <row r="2" spans="1:35" ht="15" thickBot="1" x14ac:dyDescent="0.35">
      <c r="A2" s="3"/>
      <c r="B2" s="3"/>
      <c r="C2" s="34">
        <v>43982</v>
      </c>
      <c r="D2" s="34">
        <v>44012</v>
      </c>
      <c r="E2" s="34">
        <v>44043</v>
      </c>
      <c r="F2" s="34">
        <v>44074</v>
      </c>
      <c r="G2" s="34">
        <v>44104</v>
      </c>
      <c r="H2" s="34">
        <v>44135</v>
      </c>
      <c r="I2" s="34">
        <v>44165</v>
      </c>
      <c r="J2" s="35">
        <v>44196</v>
      </c>
      <c r="K2" s="17">
        <v>44227</v>
      </c>
      <c r="L2" s="34">
        <v>44255</v>
      </c>
      <c r="M2" s="34">
        <v>44286</v>
      </c>
      <c r="N2" s="34">
        <v>44316</v>
      </c>
      <c r="O2" s="34">
        <v>44347</v>
      </c>
      <c r="P2" s="34">
        <v>44377</v>
      </c>
      <c r="Q2" s="34">
        <v>44408</v>
      </c>
      <c r="R2" s="34">
        <v>44439</v>
      </c>
      <c r="S2" s="34">
        <v>44469</v>
      </c>
      <c r="T2" s="34">
        <v>44500</v>
      </c>
      <c r="U2" s="34">
        <v>44530</v>
      </c>
      <c r="V2" s="35">
        <v>44561</v>
      </c>
      <c r="W2" s="17">
        <v>44592</v>
      </c>
      <c r="X2" s="34">
        <v>44620</v>
      </c>
      <c r="Y2" s="34">
        <v>44651</v>
      </c>
      <c r="Z2" s="34">
        <v>44681</v>
      </c>
      <c r="AA2" s="34">
        <v>44712</v>
      </c>
      <c r="AB2" s="34">
        <v>44742</v>
      </c>
      <c r="AC2" s="34">
        <v>44773</v>
      </c>
      <c r="AD2" s="34">
        <v>44804</v>
      </c>
      <c r="AE2" s="34">
        <v>44834</v>
      </c>
      <c r="AF2" s="34">
        <v>44865</v>
      </c>
      <c r="AG2" s="34">
        <v>44895</v>
      </c>
      <c r="AH2" s="35">
        <v>44926</v>
      </c>
    </row>
    <row r="3" spans="1:35" ht="14.4" customHeight="1" x14ac:dyDescent="0.3">
      <c r="A3" s="231" t="s">
        <v>3</v>
      </c>
      <c r="B3" s="14" t="s">
        <v>55</v>
      </c>
      <c r="C3" s="4">
        <v>150</v>
      </c>
      <c r="D3" s="4">
        <v>150</v>
      </c>
      <c r="E3" s="4">
        <v>150</v>
      </c>
      <c r="F3" s="4">
        <v>150</v>
      </c>
      <c r="G3" s="4">
        <v>150</v>
      </c>
      <c r="H3" s="4">
        <v>150</v>
      </c>
      <c r="I3" s="4">
        <v>150</v>
      </c>
      <c r="J3" s="4">
        <v>150</v>
      </c>
      <c r="K3" s="18">
        <v>250</v>
      </c>
      <c r="L3" s="4">
        <v>250</v>
      </c>
      <c r="M3" s="4">
        <v>250</v>
      </c>
      <c r="N3" s="4">
        <v>250</v>
      </c>
      <c r="O3" s="4">
        <v>250</v>
      </c>
      <c r="P3" s="4">
        <v>250</v>
      </c>
      <c r="Q3" s="4">
        <v>250</v>
      </c>
      <c r="R3" s="4">
        <v>250</v>
      </c>
      <c r="S3" s="4">
        <v>250</v>
      </c>
      <c r="T3" s="4">
        <v>250</v>
      </c>
      <c r="U3" s="4">
        <v>250</v>
      </c>
      <c r="V3" s="5">
        <v>250</v>
      </c>
      <c r="W3" s="18">
        <v>250</v>
      </c>
      <c r="X3" s="4">
        <v>250</v>
      </c>
      <c r="Y3" s="4">
        <v>250</v>
      </c>
      <c r="Z3" s="4">
        <v>250</v>
      </c>
      <c r="AA3" s="4">
        <v>250</v>
      </c>
      <c r="AB3" s="4">
        <v>250</v>
      </c>
      <c r="AC3" s="4">
        <v>250</v>
      </c>
      <c r="AD3" s="4">
        <v>250</v>
      </c>
      <c r="AE3" s="4">
        <v>250</v>
      </c>
      <c r="AF3" s="4">
        <v>250</v>
      </c>
      <c r="AG3" s="4">
        <v>250</v>
      </c>
      <c r="AH3" s="5">
        <v>250</v>
      </c>
    </row>
    <row r="4" spans="1:35" x14ac:dyDescent="0.3">
      <c r="A4" s="233"/>
      <c r="B4" s="15" t="s">
        <v>56</v>
      </c>
      <c r="C4" s="41">
        <v>100</v>
      </c>
      <c r="D4" s="41">
        <v>100</v>
      </c>
      <c r="E4" s="41">
        <v>100</v>
      </c>
      <c r="F4" s="41">
        <v>100</v>
      </c>
      <c r="G4" s="41">
        <v>100</v>
      </c>
      <c r="H4" s="41">
        <v>100</v>
      </c>
      <c r="I4" s="41">
        <v>100</v>
      </c>
      <c r="J4" s="41">
        <v>100</v>
      </c>
      <c r="K4" s="19">
        <v>1000</v>
      </c>
      <c r="L4" s="1">
        <v>1000</v>
      </c>
      <c r="M4" s="1">
        <v>1000</v>
      </c>
      <c r="N4" s="1">
        <v>1000</v>
      </c>
      <c r="O4" s="1">
        <v>1000</v>
      </c>
      <c r="P4" s="1">
        <v>1000</v>
      </c>
      <c r="Q4" s="1">
        <v>1000</v>
      </c>
      <c r="R4" s="1">
        <v>1000</v>
      </c>
      <c r="S4" s="1">
        <v>1000</v>
      </c>
      <c r="T4" s="1">
        <v>1000</v>
      </c>
      <c r="U4" s="1">
        <v>1000</v>
      </c>
      <c r="V4" s="6">
        <v>1000</v>
      </c>
      <c r="W4" s="19">
        <v>1000</v>
      </c>
      <c r="X4" s="1">
        <v>1000</v>
      </c>
      <c r="Y4" s="1">
        <v>1000</v>
      </c>
      <c r="Z4" s="1">
        <v>1000</v>
      </c>
      <c r="AA4" s="1">
        <v>1000</v>
      </c>
      <c r="AB4" s="1">
        <v>1000</v>
      </c>
      <c r="AC4" s="1">
        <v>1000</v>
      </c>
      <c r="AD4" s="1">
        <v>1000</v>
      </c>
      <c r="AE4" s="1">
        <v>1000</v>
      </c>
      <c r="AF4" s="1">
        <v>1000</v>
      </c>
      <c r="AG4" s="1">
        <v>1000</v>
      </c>
      <c r="AH4" s="6">
        <v>1000</v>
      </c>
    </row>
    <row r="5" spans="1:35" x14ac:dyDescent="0.3">
      <c r="A5" s="233"/>
      <c r="B5" s="15" t="s">
        <v>57</v>
      </c>
      <c r="C5" s="1">
        <v>160</v>
      </c>
      <c r="D5" s="1">
        <v>160</v>
      </c>
      <c r="E5" s="1">
        <v>160</v>
      </c>
      <c r="F5" s="1">
        <v>160</v>
      </c>
      <c r="G5" s="1">
        <v>160</v>
      </c>
      <c r="H5" s="1">
        <v>160</v>
      </c>
      <c r="I5" s="1">
        <v>160</v>
      </c>
      <c r="J5" s="1">
        <v>160</v>
      </c>
      <c r="K5" s="19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6">
        <v>0</v>
      </c>
      <c r="W5" s="19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6">
        <v>0</v>
      </c>
      <c r="AI5" s="123"/>
    </row>
    <row r="6" spans="1:35" x14ac:dyDescent="0.3">
      <c r="A6" s="233"/>
      <c r="B6" s="15" t="s">
        <v>58</v>
      </c>
      <c r="C6" s="2">
        <v>85</v>
      </c>
      <c r="D6" s="2">
        <v>85</v>
      </c>
      <c r="E6" s="2">
        <v>85</v>
      </c>
      <c r="F6" s="2">
        <v>85</v>
      </c>
      <c r="G6" s="2">
        <v>85</v>
      </c>
      <c r="H6" s="2">
        <v>85</v>
      </c>
      <c r="I6" s="2">
        <v>85</v>
      </c>
      <c r="J6" s="2">
        <v>85</v>
      </c>
      <c r="K6" s="21">
        <v>140</v>
      </c>
      <c r="L6" s="2">
        <v>140</v>
      </c>
      <c r="M6" s="2">
        <v>140</v>
      </c>
      <c r="N6" s="2">
        <v>140</v>
      </c>
      <c r="O6" s="2">
        <v>140</v>
      </c>
      <c r="P6" s="2">
        <v>140</v>
      </c>
      <c r="Q6" s="2">
        <v>140</v>
      </c>
      <c r="R6" s="2">
        <v>140</v>
      </c>
      <c r="S6" s="2">
        <v>140</v>
      </c>
      <c r="T6" s="2">
        <v>140</v>
      </c>
      <c r="U6" s="2">
        <v>140</v>
      </c>
      <c r="V6" s="11">
        <v>140</v>
      </c>
      <c r="W6" s="21">
        <v>140</v>
      </c>
      <c r="X6" s="2">
        <v>140</v>
      </c>
      <c r="Y6" s="2">
        <v>140</v>
      </c>
      <c r="Z6" s="2">
        <v>140</v>
      </c>
      <c r="AA6" s="2">
        <v>140</v>
      </c>
      <c r="AB6" s="2">
        <v>140</v>
      </c>
      <c r="AC6" s="2">
        <v>140</v>
      </c>
      <c r="AD6" s="2">
        <v>140</v>
      </c>
      <c r="AE6" s="2">
        <v>140</v>
      </c>
      <c r="AF6" s="2">
        <v>140</v>
      </c>
      <c r="AG6" s="2">
        <v>140</v>
      </c>
      <c r="AH6" s="11">
        <v>140</v>
      </c>
    </row>
    <row r="7" spans="1:35" x14ac:dyDescent="0.3">
      <c r="A7" s="233"/>
      <c r="B7" s="15" t="s">
        <v>0</v>
      </c>
      <c r="C7" s="1">
        <v>600</v>
      </c>
      <c r="D7" s="1">
        <v>600</v>
      </c>
      <c r="E7" s="1">
        <v>600</v>
      </c>
      <c r="F7" s="1">
        <v>600</v>
      </c>
      <c r="G7" s="1">
        <v>600</v>
      </c>
      <c r="H7" s="1">
        <v>600</v>
      </c>
      <c r="I7" s="1">
        <v>600</v>
      </c>
      <c r="J7" s="1">
        <v>600</v>
      </c>
      <c r="K7" s="116">
        <v>1200</v>
      </c>
      <c r="L7" s="3">
        <v>1200</v>
      </c>
      <c r="M7" s="3">
        <v>1200</v>
      </c>
      <c r="N7" s="3">
        <v>1200</v>
      </c>
      <c r="O7" s="3">
        <v>1200</v>
      </c>
      <c r="P7" s="3">
        <v>1200</v>
      </c>
      <c r="Q7" s="3">
        <v>1800</v>
      </c>
      <c r="R7" s="3">
        <v>1200</v>
      </c>
      <c r="S7" s="3">
        <v>1200</v>
      </c>
      <c r="T7" s="3">
        <v>1200</v>
      </c>
      <c r="U7" s="3">
        <v>1200</v>
      </c>
      <c r="V7" s="65">
        <v>1800</v>
      </c>
      <c r="W7" s="116">
        <v>1200</v>
      </c>
      <c r="X7" s="3">
        <v>1200</v>
      </c>
      <c r="Y7" s="3">
        <v>1200</v>
      </c>
      <c r="Z7" s="3">
        <v>1200</v>
      </c>
      <c r="AA7" s="3">
        <v>1200</v>
      </c>
      <c r="AB7" s="3">
        <v>1200</v>
      </c>
      <c r="AC7" s="3">
        <v>1800</v>
      </c>
      <c r="AD7" s="3">
        <v>1200</v>
      </c>
      <c r="AE7" s="3">
        <v>1200</v>
      </c>
      <c r="AF7" s="3">
        <v>1200</v>
      </c>
      <c r="AG7" s="3">
        <v>1200</v>
      </c>
      <c r="AH7" s="65">
        <v>1800</v>
      </c>
      <c r="AI7" s="25"/>
    </row>
    <row r="8" spans="1:35" ht="15" thickBot="1" x14ac:dyDescent="0.35">
      <c r="A8" s="234"/>
      <c r="B8" s="110" t="s">
        <v>59</v>
      </c>
      <c r="C8" s="1">
        <v>400</v>
      </c>
      <c r="D8" s="1">
        <v>400</v>
      </c>
      <c r="E8" s="1">
        <v>400</v>
      </c>
      <c r="F8" s="1">
        <v>400</v>
      </c>
      <c r="G8" s="1">
        <v>400</v>
      </c>
      <c r="H8" s="1">
        <v>400</v>
      </c>
      <c r="I8" s="1">
        <v>400</v>
      </c>
      <c r="J8" s="1">
        <v>400</v>
      </c>
      <c r="K8" s="19">
        <v>200</v>
      </c>
      <c r="L8" s="19">
        <v>200</v>
      </c>
      <c r="M8" s="19">
        <v>200</v>
      </c>
      <c r="N8" s="19">
        <v>200</v>
      </c>
      <c r="O8" s="19">
        <v>200</v>
      </c>
      <c r="P8" s="19">
        <v>200</v>
      </c>
      <c r="Q8" s="19">
        <v>200</v>
      </c>
      <c r="R8" s="19">
        <v>200</v>
      </c>
      <c r="S8" s="19">
        <v>200</v>
      </c>
      <c r="T8" s="19">
        <v>200</v>
      </c>
      <c r="U8" s="19">
        <v>200</v>
      </c>
      <c r="V8" s="19">
        <v>200</v>
      </c>
      <c r="W8" s="19">
        <v>200</v>
      </c>
      <c r="X8" s="19">
        <v>200</v>
      </c>
      <c r="Y8" s="19">
        <v>200</v>
      </c>
      <c r="Z8" s="19">
        <v>200</v>
      </c>
      <c r="AA8" s="19">
        <v>200</v>
      </c>
      <c r="AB8" s="19">
        <v>200</v>
      </c>
      <c r="AC8" s="19">
        <v>200</v>
      </c>
      <c r="AD8" s="19">
        <v>200</v>
      </c>
      <c r="AE8" s="19">
        <v>200</v>
      </c>
      <c r="AF8" s="19">
        <v>200</v>
      </c>
      <c r="AG8" s="19">
        <v>200</v>
      </c>
      <c r="AH8" s="19">
        <v>200</v>
      </c>
      <c r="AI8" s="25"/>
    </row>
    <row r="9" spans="1:35" ht="15" thickBot="1" x14ac:dyDescent="0.35">
      <c r="A9" s="235"/>
      <c r="B9" s="16" t="s">
        <v>4</v>
      </c>
      <c r="C9" s="105">
        <f t="shared" ref="C9:AH9" si="0">SUM(C3:C8)</f>
        <v>1495</v>
      </c>
      <c r="D9" s="105">
        <f t="shared" si="0"/>
        <v>1495</v>
      </c>
      <c r="E9" s="105">
        <f t="shared" si="0"/>
        <v>1495</v>
      </c>
      <c r="F9" s="105">
        <f t="shared" si="0"/>
        <v>1495</v>
      </c>
      <c r="G9" s="105">
        <f t="shared" si="0"/>
        <v>1495</v>
      </c>
      <c r="H9" s="105">
        <f t="shared" si="0"/>
        <v>1495</v>
      </c>
      <c r="I9" s="105">
        <f t="shared" si="0"/>
        <v>1495</v>
      </c>
      <c r="J9" s="106">
        <f t="shared" si="0"/>
        <v>1495</v>
      </c>
      <c r="K9" s="66">
        <f t="shared" si="0"/>
        <v>2790</v>
      </c>
      <c r="L9" s="66">
        <f t="shared" si="0"/>
        <v>2790</v>
      </c>
      <c r="M9" s="66">
        <f t="shared" si="0"/>
        <v>2790</v>
      </c>
      <c r="N9" s="66">
        <f t="shared" si="0"/>
        <v>2790</v>
      </c>
      <c r="O9" s="66">
        <f t="shared" si="0"/>
        <v>2790</v>
      </c>
      <c r="P9" s="66">
        <f t="shared" si="0"/>
        <v>2790</v>
      </c>
      <c r="Q9" s="66">
        <f t="shared" si="0"/>
        <v>3390</v>
      </c>
      <c r="R9" s="66">
        <f t="shared" si="0"/>
        <v>2790</v>
      </c>
      <c r="S9" s="66">
        <f t="shared" si="0"/>
        <v>2790</v>
      </c>
      <c r="T9" s="66">
        <f t="shared" si="0"/>
        <v>2790</v>
      </c>
      <c r="U9" s="66">
        <f t="shared" si="0"/>
        <v>2790</v>
      </c>
      <c r="V9" s="66">
        <f t="shared" si="0"/>
        <v>3390</v>
      </c>
      <c r="W9" s="66">
        <f t="shared" si="0"/>
        <v>2790</v>
      </c>
      <c r="X9" s="66">
        <f t="shared" si="0"/>
        <v>2790</v>
      </c>
      <c r="Y9" s="66">
        <f t="shared" si="0"/>
        <v>2790</v>
      </c>
      <c r="Z9" s="66">
        <f t="shared" si="0"/>
        <v>2790</v>
      </c>
      <c r="AA9" s="66">
        <f t="shared" si="0"/>
        <v>2790</v>
      </c>
      <c r="AB9" s="66">
        <f t="shared" si="0"/>
        <v>2790</v>
      </c>
      <c r="AC9" s="66">
        <f t="shared" si="0"/>
        <v>3390</v>
      </c>
      <c r="AD9" s="66">
        <f t="shared" si="0"/>
        <v>2790</v>
      </c>
      <c r="AE9" s="66">
        <f t="shared" si="0"/>
        <v>2790</v>
      </c>
      <c r="AF9" s="66">
        <f t="shared" si="0"/>
        <v>2790</v>
      </c>
      <c r="AG9" s="66">
        <f t="shared" si="0"/>
        <v>2790</v>
      </c>
      <c r="AH9" s="66">
        <f t="shared" si="0"/>
        <v>3390</v>
      </c>
    </row>
    <row r="10" spans="1:35" ht="14.4" customHeight="1" x14ac:dyDescent="0.3">
      <c r="A10" s="241" t="s">
        <v>9</v>
      </c>
      <c r="B10" s="14" t="s">
        <v>60</v>
      </c>
      <c r="C10" s="4">
        <v>600</v>
      </c>
      <c r="D10" s="4">
        <v>600</v>
      </c>
      <c r="E10" s="4">
        <v>600</v>
      </c>
      <c r="F10" s="4">
        <v>600</v>
      </c>
      <c r="G10" s="4">
        <v>600</v>
      </c>
      <c r="H10" s="4">
        <v>600</v>
      </c>
      <c r="I10" s="4">
        <v>600</v>
      </c>
      <c r="J10" s="5">
        <v>600</v>
      </c>
      <c r="K10" s="127">
        <v>600</v>
      </c>
      <c r="L10" s="4">
        <v>600</v>
      </c>
      <c r="M10" s="4">
        <v>600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5">
        <v>0</v>
      </c>
      <c r="W10" s="18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5">
        <v>0</v>
      </c>
    </row>
    <row r="11" spans="1:35" x14ac:dyDescent="0.3">
      <c r="A11" s="242"/>
      <c r="B11" s="15" t="s">
        <v>61</v>
      </c>
      <c r="C11" s="1">
        <v>200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6">
        <v>0</v>
      </c>
      <c r="K11" s="128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6">
        <v>0</v>
      </c>
      <c r="W11" s="19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6">
        <v>0</v>
      </c>
    </row>
    <row r="12" spans="1:35" x14ac:dyDescent="0.3">
      <c r="A12" s="242"/>
      <c r="B12" s="15" t="s">
        <v>62</v>
      </c>
      <c r="C12" s="3">
        <v>360</v>
      </c>
      <c r="D12" s="3">
        <v>360</v>
      </c>
      <c r="E12" s="3">
        <v>360</v>
      </c>
      <c r="F12" s="3">
        <v>0</v>
      </c>
      <c r="G12" s="3">
        <v>0</v>
      </c>
      <c r="H12" s="3">
        <v>0</v>
      </c>
      <c r="I12" s="3">
        <v>0</v>
      </c>
      <c r="J12" s="65">
        <v>0</v>
      </c>
      <c r="K12" s="128"/>
      <c r="L12" s="1"/>
      <c r="M12" s="1"/>
      <c r="N12" s="1"/>
      <c r="O12" s="1"/>
      <c r="P12" s="1"/>
      <c r="Q12" s="1"/>
      <c r="R12" s="1"/>
      <c r="S12" s="1"/>
      <c r="T12" s="1"/>
      <c r="U12" s="1"/>
      <c r="V12" s="6"/>
      <c r="W12" s="19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6"/>
    </row>
    <row r="13" spans="1:35" x14ac:dyDescent="0.3">
      <c r="A13" s="242"/>
      <c r="B13" s="15" t="s">
        <v>63</v>
      </c>
      <c r="C13" s="91">
        <v>560</v>
      </c>
      <c r="D13" s="91">
        <v>560</v>
      </c>
      <c r="E13" s="91">
        <v>560</v>
      </c>
      <c r="F13" s="91">
        <v>560</v>
      </c>
      <c r="G13" s="91">
        <v>560</v>
      </c>
      <c r="H13" s="91">
        <v>560</v>
      </c>
      <c r="I13" s="91">
        <v>560</v>
      </c>
      <c r="J13" s="89">
        <v>560</v>
      </c>
      <c r="K13" s="128"/>
      <c r="L13" s="1"/>
      <c r="M13" s="1"/>
      <c r="N13" s="1"/>
      <c r="O13" s="1"/>
      <c r="P13" s="1"/>
      <c r="Q13" s="1"/>
      <c r="R13" s="1"/>
      <c r="S13" s="1"/>
      <c r="T13" s="1"/>
      <c r="U13" s="1"/>
      <c r="V13" s="6"/>
      <c r="W13" s="19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6"/>
    </row>
    <row r="14" spans="1:35" x14ac:dyDescent="0.3">
      <c r="A14" s="242"/>
      <c r="B14" s="15" t="s">
        <v>64</v>
      </c>
      <c r="C14" s="91">
        <v>560</v>
      </c>
      <c r="D14" s="91">
        <v>560</v>
      </c>
      <c r="E14" s="91">
        <v>560</v>
      </c>
      <c r="F14" s="91">
        <v>560</v>
      </c>
      <c r="G14" s="91">
        <v>560</v>
      </c>
      <c r="H14" s="91">
        <v>560</v>
      </c>
      <c r="I14" s="91">
        <v>560</v>
      </c>
      <c r="J14" s="89">
        <v>560</v>
      </c>
      <c r="K14" s="128"/>
      <c r="L14" s="1"/>
      <c r="M14" s="1"/>
      <c r="N14" s="1"/>
      <c r="O14" s="1"/>
      <c r="P14" s="1"/>
      <c r="Q14" s="1"/>
      <c r="R14" s="1"/>
      <c r="S14" s="1"/>
      <c r="T14" s="1"/>
      <c r="U14" s="1"/>
      <c r="V14" s="6"/>
      <c r="W14" s="19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6"/>
    </row>
    <row r="15" spans="1:35" ht="15" thickBot="1" x14ac:dyDescent="0.35">
      <c r="A15" s="242"/>
      <c r="B15" s="15" t="s">
        <v>65</v>
      </c>
      <c r="C15" s="91">
        <v>900</v>
      </c>
      <c r="D15" s="91">
        <v>900</v>
      </c>
      <c r="E15" s="91">
        <v>900</v>
      </c>
      <c r="F15" s="91">
        <v>900</v>
      </c>
      <c r="G15" s="91">
        <v>900</v>
      </c>
      <c r="H15" s="91">
        <v>900</v>
      </c>
      <c r="I15" s="91">
        <v>900</v>
      </c>
      <c r="J15" s="91">
        <v>900</v>
      </c>
      <c r="K15" s="91">
        <v>900</v>
      </c>
      <c r="L15" s="91">
        <v>900</v>
      </c>
      <c r="M15" s="91">
        <v>900</v>
      </c>
      <c r="N15" s="91">
        <v>900</v>
      </c>
      <c r="O15" s="91">
        <v>900</v>
      </c>
      <c r="P15" s="91">
        <v>900</v>
      </c>
      <c r="Q15" s="91">
        <v>900</v>
      </c>
      <c r="R15" s="91">
        <v>900</v>
      </c>
      <c r="S15" s="1"/>
      <c r="T15" s="1"/>
      <c r="U15" s="1"/>
      <c r="V15" s="6"/>
      <c r="W15" s="19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6"/>
    </row>
    <row r="16" spans="1:35" ht="15" thickBot="1" x14ac:dyDescent="0.35">
      <c r="A16" s="242"/>
      <c r="B16" s="126" t="s">
        <v>10</v>
      </c>
      <c r="C16" s="138">
        <f>SUM(C10:C15)</f>
        <v>3180</v>
      </c>
      <c r="D16" s="138">
        <f t="shared" ref="D16:J16" si="1">SUM(D10:D15)</f>
        <v>2980</v>
      </c>
      <c r="E16" s="138">
        <f t="shared" si="1"/>
        <v>2980</v>
      </c>
      <c r="F16" s="138">
        <f t="shared" si="1"/>
        <v>2620</v>
      </c>
      <c r="G16" s="138">
        <f t="shared" si="1"/>
        <v>2620</v>
      </c>
      <c r="H16" s="138">
        <f t="shared" si="1"/>
        <v>2620</v>
      </c>
      <c r="I16" s="138">
        <f t="shared" si="1"/>
        <v>2620</v>
      </c>
      <c r="J16" s="138">
        <f t="shared" si="1"/>
        <v>2620</v>
      </c>
      <c r="K16" s="129">
        <f t="shared" ref="K16:AH16" si="2">SUM(K10:K11)</f>
        <v>600</v>
      </c>
      <c r="L16" s="38">
        <f t="shared" si="2"/>
        <v>600</v>
      </c>
      <c r="M16" s="38">
        <f t="shared" si="2"/>
        <v>600</v>
      </c>
      <c r="N16" s="38">
        <f t="shared" si="2"/>
        <v>0</v>
      </c>
      <c r="O16" s="38">
        <f t="shared" si="2"/>
        <v>0</v>
      </c>
      <c r="P16" s="38">
        <f t="shared" si="2"/>
        <v>0</v>
      </c>
      <c r="Q16" s="38">
        <f t="shared" si="2"/>
        <v>0</v>
      </c>
      <c r="R16" s="38">
        <f t="shared" si="2"/>
        <v>0</v>
      </c>
      <c r="S16" s="38">
        <f t="shared" si="2"/>
        <v>0</v>
      </c>
      <c r="T16" s="38">
        <f t="shared" si="2"/>
        <v>0</v>
      </c>
      <c r="U16" s="38">
        <f t="shared" si="2"/>
        <v>0</v>
      </c>
      <c r="V16" s="43">
        <f t="shared" si="2"/>
        <v>0</v>
      </c>
      <c r="W16" s="42">
        <f t="shared" si="2"/>
        <v>0</v>
      </c>
      <c r="X16" s="38">
        <f t="shared" si="2"/>
        <v>0</v>
      </c>
      <c r="Y16" s="38">
        <f t="shared" si="2"/>
        <v>0</v>
      </c>
      <c r="Z16" s="38">
        <f t="shared" si="2"/>
        <v>0</v>
      </c>
      <c r="AA16" s="38">
        <f t="shared" si="2"/>
        <v>0</v>
      </c>
      <c r="AB16" s="38">
        <f t="shared" si="2"/>
        <v>0</v>
      </c>
      <c r="AC16" s="38">
        <f t="shared" si="2"/>
        <v>0</v>
      </c>
      <c r="AD16" s="38">
        <f t="shared" si="2"/>
        <v>0</v>
      </c>
      <c r="AE16" s="38">
        <f t="shared" si="2"/>
        <v>0</v>
      </c>
      <c r="AF16" s="38">
        <f t="shared" si="2"/>
        <v>0</v>
      </c>
      <c r="AG16" s="38">
        <f t="shared" si="2"/>
        <v>0</v>
      </c>
      <c r="AH16" s="43">
        <f t="shared" si="2"/>
        <v>0</v>
      </c>
    </row>
    <row r="17" spans="1:35" ht="15" thickBot="1" x14ac:dyDescent="0.35">
      <c r="A17" s="243"/>
      <c r="B17" s="47" t="s">
        <v>17</v>
      </c>
      <c r="C17" s="133">
        <f>C9+C16</f>
        <v>4675</v>
      </c>
      <c r="D17" s="133">
        <f t="shared" ref="D17:J17" si="3">D9+D16</f>
        <v>4475</v>
      </c>
      <c r="E17" s="133">
        <f t="shared" si="3"/>
        <v>4475</v>
      </c>
      <c r="F17" s="133">
        <f t="shared" si="3"/>
        <v>4115</v>
      </c>
      <c r="G17" s="133">
        <f t="shared" si="3"/>
        <v>4115</v>
      </c>
      <c r="H17" s="133">
        <f t="shared" si="3"/>
        <v>4115</v>
      </c>
      <c r="I17" s="133">
        <f t="shared" si="3"/>
        <v>4115</v>
      </c>
      <c r="J17" s="133">
        <f t="shared" si="3"/>
        <v>4115</v>
      </c>
      <c r="K17" s="48" t="e">
        <f>K16+#REF!+K9</f>
        <v>#REF!</v>
      </c>
      <c r="L17" s="49" t="e">
        <f>L16+#REF!+L9</f>
        <v>#REF!</v>
      </c>
      <c r="M17" s="49" t="e">
        <f>M16+#REF!+M9</f>
        <v>#REF!</v>
      </c>
      <c r="N17" s="49" t="e">
        <f>N16+#REF!+N9</f>
        <v>#REF!</v>
      </c>
      <c r="O17" s="49" t="e">
        <f>O16+#REF!+O9</f>
        <v>#REF!</v>
      </c>
      <c r="P17" s="49" t="e">
        <f>P16+#REF!+P9</f>
        <v>#REF!</v>
      </c>
      <c r="Q17" s="49" t="e">
        <f>Q16+#REF!+Q9</f>
        <v>#REF!</v>
      </c>
      <c r="R17" s="49" t="e">
        <f>R16+#REF!+R9</f>
        <v>#REF!</v>
      </c>
      <c r="S17" s="49" t="e">
        <f>S16+#REF!+S9</f>
        <v>#REF!</v>
      </c>
      <c r="T17" s="49" t="e">
        <f>T16+#REF!+T9</f>
        <v>#REF!</v>
      </c>
      <c r="U17" s="49" t="e">
        <f>U16+#REF!+U9</f>
        <v>#REF!</v>
      </c>
      <c r="V17" s="50" t="e">
        <f>V16+#REF!+V9</f>
        <v>#REF!</v>
      </c>
      <c r="W17" s="48" t="e">
        <f>W16+#REF!+W9</f>
        <v>#REF!</v>
      </c>
      <c r="X17" s="49" t="e">
        <f>X16+#REF!+X9</f>
        <v>#REF!</v>
      </c>
      <c r="Y17" s="49" t="e">
        <f>Y16+#REF!+Y9</f>
        <v>#REF!</v>
      </c>
      <c r="Z17" s="49" t="e">
        <f>Z16+#REF!+Z9</f>
        <v>#REF!</v>
      </c>
      <c r="AA17" s="49" t="e">
        <f>AA16+#REF!+AA9</f>
        <v>#REF!</v>
      </c>
      <c r="AB17" s="49" t="e">
        <f>AB16+#REF!+AB9</f>
        <v>#REF!</v>
      </c>
      <c r="AC17" s="49" t="e">
        <f>AC16+#REF!+AC9</f>
        <v>#REF!</v>
      </c>
      <c r="AD17" s="49" t="e">
        <f>AD16+#REF!+AD9</f>
        <v>#REF!</v>
      </c>
      <c r="AE17" s="49" t="e">
        <f>AE16+#REF!+AE9</f>
        <v>#REF!</v>
      </c>
      <c r="AF17" s="49" t="e">
        <f>AF16+#REF!+AF9</f>
        <v>#REF!</v>
      </c>
      <c r="AG17" s="49" t="e">
        <f>AG16+#REF!+AG9</f>
        <v>#REF!</v>
      </c>
      <c r="AH17" s="50" t="e">
        <f>AH16+#REF!+AH9</f>
        <v>#REF!</v>
      </c>
    </row>
    <row r="18" spans="1:35" x14ac:dyDescent="0.3">
      <c r="A18" s="244"/>
      <c r="B18" s="9" t="s">
        <v>11</v>
      </c>
      <c r="C18" s="60">
        <v>5000</v>
      </c>
      <c r="D18" s="60">
        <v>5000</v>
      </c>
      <c r="E18" s="60">
        <v>5000</v>
      </c>
      <c r="F18" s="60">
        <v>5000</v>
      </c>
      <c r="G18" s="60">
        <v>5000</v>
      </c>
      <c r="H18" s="60">
        <v>5000</v>
      </c>
      <c r="I18" s="60">
        <v>5000</v>
      </c>
      <c r="J18" s="62">
        <v>5000</v>
      </c>
      <c r="K18" s="20">
        <v>5000</v>
      </c>
      <c r="L18" s="9">
        <v>5000</v>
      </c>
      <c r="M18" s="9">
        <v>5000</v>
      </c>
      <c r="N18" s="9">
        <v>5000</v>
      </c>
      <c r="O18" s="9">
        <v>5000</v>
      </c>
      <c r="P18" s="9">
        <v>5000</v>
      </c>
      <c r="Q18" s="9">
        <v>5000</v>
      </c>
      <c r="R18" s="9">
        <v>5000</v>
      </c>
      <c r="S18" s="9">
        <v>5000</v>
      </c>
      <c r="T18" s="9">
        <v>5000</v>
      </c>
      <c r="U18" s="9">
        <v>5000</v>
      </c>
      <c r="V18" s="10">
        <v>5000</v>
      </c>
      <c r="W18" s="20">
        <v>5000</v>
      </c>
      <c r="X18" s="9">
        <v>5000</v>
      </c>
      <c r="Y18" s="9">
        <v>5000</v>
      </c>
      <c r="Z18" s="9">
        <v>5000</v>
      </c>
      <c r="AA18" s="9">
        <v>5000</v>
      </c>
      <c r="AB18" s="9">
        <v>5000</v>
      </c>
      <c r="AC18" s="9">
        <v>5000</v>
      </c>
      <c r="AD18" s="9">
        <v>5000</v>
      </c>
      <c r="AE18" s="9">
        <v>5000</v>
      </c>
      <c r="AF18" s="9">
        <v>5000</v>
      </c>
      <c r="AG18" s="9">
        <v>5000</v>
      </c>
      <c r="AH18" s="10">
        <v>5000</v>
      </c>
    </row>
    <row r="19" spans="1:35" x14ac:dyDescent="0.3">
      <c r="A19" s="245"/>
      <c r="B19" s="2" t="s">
        <v>18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1">
        <v>0</v>
      </c>
      <c r="I19" s="41">
        <v>0</v>
      </c>
      <c r="J19" s="36">
        <v>0</v>
      </c>
      <c r="K19" s="46">
        <v>0</v>
      </c>
      <c r="L19" s="41">
        <v>0</v>
      </c>
      <c r="M19" s="41">
        <v>0</v>
      </c>
      <c r="N19" s="41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11">
        <v>0</v>
      </c>
      <c r="W19" s="21">
        <v>0</v>
      </c>
      <c r="X19" s="2">
        <v>0</v>
      </c>
      <c r="Y19" s="2">
        <v>0</v>
      </c>
      <c r="Z19" s="41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11">
        <v>0</v>
      </c>
    </row>
    <row r="20" spans="1:35" x14ac:dyDescent="0.3">
      <c r="A20" s="245"/>
      <c r="B20" s="2" t="s">
        <v>13</v>
      </c>
      <c r="C20" s="41">
        <v>0</v>
      </c>
      <c r="D20" s="41">
        <v>0</v>
      </c>
      <c r="E20" s="41">
        <v>6500</v>
      </c>
      <c r="F20" s="41">
        <v>0</v>
      </c>
      <c r="G20" s="41">
        <v>0</v>
      </c>
      <c r="H20" s="41">
        <v>0</v>
      </c>
      <c r="I20" s="70">
        <v>0</v>
      </c>
      <c r="J20" s="41">
        <v>6500</v>
      </c>
      <c r="K20" s="46">
        <v>0</v>
      </c>
      <c r="L20" s="41">
        <v>0</v>
      </c>
      <c r="M20" s="41">
        <v>0</v>
      </c>
      <c r="N20" s="41">
        <v>0</v>
      </c>
      <c r="O20" s="2">
        <v>0</v>
      </c>
      <c r="P20" s="1">
        <v>0</v>
      </c>
      <c r="Q20" s="1">
        <v>4200</v>
      </c>
      <c r="R20" s="1">
        <v>0</v>
      </c>
      <c r="S20" s="1">
        <v>0</v>
      </c>
      <c r="T20" s="1">
        <v>0</v>
      </c>
      <c r="U20" s="1">
        <v>0</v>
      </c>
      <c r="V20" s="1">
        <v>4200</v>
      </c>
      <c r="W20" s="21">
        <v>0</v>
      </c>
      <c r="X20" s="2">
        <v>0</v>
      </c>
      <c r="Y20" s="2">
        <v>0</v>
      </c>
      <c r="Z20" s="2">
        <v>0</v>
      </c>
      <c r="AA20" s="2">
        <v>0</v>
      </c>
      <c r="AB20" s="1">
        <v>0</v>
      </c>
      <c r="AC20" s="1">
        <v>4200</v>
      </c>
      <c r="AD20" s="1">
        <v>0</v>
      </c>
      <c r="AE20" s="1">
        <v>0</v>
      </c>
      <c r="AF20" s="1">
        <v>0</v>
      </c>
      <c r="AG20" s="1">
        <v>0</v>
      </c>
      <c r="AH20" s="6">
        <v>4200</v>
      </c>
    </row>
    <row r="21" spans="1:35" x14ac:dyDescent="0.3">
      <c r="A21" s="245"/>
      <c r="B21" s="2" t="s">
        <v>14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36">
        <v>0</v>
      </c>
      <c r="K21" s="46">
        <v>0</v>
      </c>
      <c r="L21" s="41">
        <v>0</v>
      </c>
      <c r="M21" s="41">
        <v>0</v>
      </c>
      <c r="N21" s="41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1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11">
        <v>0</v>
      </c>
    </row>
    <row r="22" spans="1:35" x14ac:dyDescent="0.3">
      <c r="A22" s="245"/>
      <c r="B22" s="2" t="s">
        <v>15</v>
      </c>
      <c r="C22" s="41">
        <v>0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6">
        <v>0</v>
      </c>
      <c r="L22" s="41">
        <v>0</v>
      </c>
      <c r="M22" s="41">
        <v>0</v>
      </c>
      <c r="N22" s="41">
        <v>0</v>
      </c>
      <c r="O22" s="2">
        <v>0</v>
      </c>
      <c r="P22" s="1">
        <v>0</v>
      </c>
      <c r="Q22" s="1">
        <v>300</v>
      </c>
      <c r="R22" s="1">
        <v>0</v>
      </c>
      <c r="S22" s="1">
        <v>0</v>
      </c>
      <c r="T22" s="1">
        <v>0</v>
      </c>
      <c r="U22" s="1">
        <v>0</v>
      </c>
      <c r="V22" s="1">
        <v>300</v>
      </c>
      <c r="W22" s="21">
        <v>0</v>
      </c>
      <c r="X22" s="2">
        <v>0</v>
      </c>
      <c r="Y22" s="2">
        <v>0</v>
      </c>
      <c r="Z22" s="2">
        <v>0</v>
      </c>
      <c r="AA22" s="2">
        <v>0</v>
      </c>
      <c r="AB22" s="1">
        <v>0</v>
      </c>
      <c r="AC22" s="1">
        <v>300</v>
      </c>
      <c r="AD22" s="1">
        <v>0</v>
      </c>
      <c r="AE22" s="1">
        <v>0</v>
      </c>
      <c r="AF22" s="1">
        <v>0</v>
      </c>
      <c r="AG22" s="1">
        <v>0</v>
      </c>
      <c r="AH22" s="6">
        <v>300</v>
      </c>
    </row>
    <row r="23" spans="1:35" ht="15" thickBot="1" x14ac:dyDescent="0.35">
      <c r="A23" s="246"/>
      <c r="B23" s="51" t="s">
        <v>19</v>
      </c>
      <c r="C23" s="124">
        <v>0</v>
      </c>
      <c r="D23" s="12">
        <f>C29</f>
        <v>227.5</v>
      </c>
      <c r="E23" s="12">
        <f t="shared" ref="E23:J23" si="4">D29</f>
        <v>526.75</v>
      </c>
      <c r="F23" s="12">
        <f t="shared" si="4"/>
        <v>5286.2250000000004</v>
      </c>
      <c r="G23" s="12">
        <f t="shared" si="4"/>
        <v>4319.8575000000001</v>
      </c>
      <c r="H23" s="12">
        <f t="shared" si="4"/>
        <v>3643.4002500000001</v>
      </c>
      <c r="I23" s="12">
        <f t="shared" si="4"/>
        <v>3169.8801750000002</v>
      </c>
      <c r="J23" s="12">
        <f t="shared" si="4"/>
        <v>2838.4161225000003</v>
      </c>
      <c r="K23" s="30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23">
        <v>0</v>
      </c>
      <c r="W23" s="30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23">
        <v>0</v>
      </c>
    </row>
    <row r="24" spans="1:35" x14ac:dyDescent="0.3">
      <c r="A24" s="238"/>
      <c r="B24" s="52" t="s">
        <v>16</v>
      </c>
      <c r="C24" s="54">
        <f t="shared" ref="C24:AH24" si="5">SUM(C18:C23)</f>
        <v>5000</v>
      </c>
      <c r="D24" s="54">
        <f t="shared" si="5"/>
        <v>5227.5</v>
      </c>
      <c r="E24" s="54">
        <f t="shared" si="5"/>
        <v>12026.75</v>
      </c>
      <c r="F24" s="54">
        <f t="shared" si="5"/>
        <v>10286.225</v>
      </c>
      <c r="G24" s="54">
        <f t="shared" si="5"/>
        <v>9319.8575000000001</v>
      </c>
      <c r="H24" s="54">
        <f t="shared" si="5"/>
        <v>8643.4002500000006</v>
      </c>
      <c r="I24" s="54">
        <f t="shared" si="5"/>
        <v>8169.8801750000002</v>
      </c>
      <c r="J24" s="55">
        <f t="shared" si="5"/>
        <v>14338.416122500001</v>
      </c>
      <c r="K24" s="53">
        <f t="shared" si="5"/>
        <v>5000</v>
      </c>
      <c r="L24" s="54">
        <f t="shared" si="5"/>
        <v>5000</v>
      </c>
      <c r="M24" s="54">
        <f t="shared" si="5"/>
        <v>5000</v>
      </c>
      <c r="N24" s="54">
        <f t="shared" si="5"/>
        <v>5000</v>
      </c>
      <c r="O24" s="54">
        <f t="shared" si="5"/>
        <v>5000</v>
      </c>
      <c r="P24" s="54">
        <f t="shared" si="5"/>
        <v>5000</v>
      </c>
      <c r="Q24" s="54">
        <f t="shared" si="5"/>
        <v>9500</v>
      </c>
      <c r="R24" s="54">
        <f t="shared" si="5"/>
        <v>5000</v>
      </c>
      <c r="S24" s="54">
        <f t="shared" si="5"/>
        <v>5000</v>
      </c>
      <c r="T24" s="54">
        <f t="shared" si="5"/>
        <v>5000</v>
      </c>
      <c r="U24" s="54">
        <f t="shared" si="5"/>
        <v>5000</v>
      </c>
      <c r="V24" s="55">
        <f t="shared" si="5"/>
        <v>9500</v>
      </c>
      <c r="W24" s="53">
        <f t="shared" si="5"/>
        <v>5000</v>
      </c>
      <c r="X24" s="54">
        <f t="shared" si="5"/>
        <v>5000</v>
      </c>
      <c r="Y24" s="54">
        <f t="shared" si="5"/>
        <v>5000</v>
      </c>
      <c r="Z24" s="54">
        <f t="shared" si="5"/>
        <v>5000</v>
      </c>
      <c r="AA24" s="54">
        <f t="shared" si="5"/>
        <v>5000</v>
      </c>
      <c r="AB24" s="54">
        <f t="shared" si="5"/>
        <v>5000</v>
      </c>
      <c r="AC24" s="54">
        <f t="shared" si="5"/>
        <v>9500</v>
      </c>
      <c r="AD24" s="54">
        <f t="shared" si="5"/>
        <v>5000</v>
      </c>
      <c r="AE24" s="54">
        <f t="shared" si="5"/>
        <v>5000</v>
      </c>
      <c r="AF24" s="54">
        <f t="shared" si="5"/>
        <v>5000</v>
      </c>
      <c r="AG24" s="54">
        <f t="shared" si="5"/>
        <v>5000</v>
      </c>
      <c r="AH24" s="55">
        <f t="shared" si="5"/>
        <v>9500</v>
      </c>
    </row>
    <row r="25" spans="1:35" x14ac:dyDescent="0.3">
      <c r="A25" s="239"/>
      <c r="B25" s="39" t="s">
        <v>20</v>
      </c>
      <c r="C25" s="148">
        <f>C24-C17</f>
        <v>325</v>
      </c>
      <c r="D25" s="148">
        <f t="shared" ref="D25:J25" si="6">D24-D17</f>
        <v>752.5</v>
      </c>
      <c r="E25" s="148">
        <f t="shared" si="6"/>
        <v>7551.75</v>
      </c>
      <c r="F25" s="148">
        <f t="shared" si="6"/>
        <v>6171.2250000000004</v>
      </c>
      <c r="G25" s="148">
        <f t="shared" si="6"/>
        <v>5204.8575000000001</v>
      </c>
      <c r="H25" s="148">
        <f t="shared" si="6"/>
        <v>4528.4002500000006</v>
      </c>
      <c r="I25" s="148">
        <f t="shared" si="6"/>
        <v>4054.8801750000002</v>
      </c>
      <c r="J25" s="148">
        <f t="shared" si="6"/>
        <v>10223.416122500001</v>
      </c>
      <c r="K25" s="145" t="e">
        <f t="shared" ref="K25:AH25" si="7">K24-K17</f>
        <v>#REF!</v>
      </c>
      <c r="L25" s="146" t="e">
        <f t="shared" si="7"/>
        <v>#REF!</v>
      </c>
      <c r="M25" s="146" t="e">
        <f t="shared" si="7"/>
        <v>#REF!</v>
      </c>
      <c r="N25" s="146" t="e">
        <f t="shared" si="7"/>
        <v>#REF!</v>
      </c>
      <c r="O25" s="146" t="e">
        <f t="shared" si="7"/>
        <v>#REF!</v>
      </c>
      <c r="P25" s="146" t="e">
        <f t="shared" si="7"/>
        <v>#REF!</v>
      </c>
      <c r="Q25" s="146" t="e">
        <f t="shared" si="7"/>
        <v>#REF!</v>
      </c>
      <c r="R25" s="146" t="e">
        <f t="shared" si="7"/>
        <v>#REF!</v>
      </c>
      <c r="S25" s="146" t="e">
        <f t="shared" si="7"/>
        <v>#REF!</v>
      </c>
      <c r="T25" s="146" t="e">
        <f t="shared" si="7"/>
        <v>#REF!</v>
      </c>
      <c r="U25" s="146" t="e">
        <f t="shared" si="7"/>
        <v>#REF!</v>
      </c>
      <c r="V25" s="147" t="e">
        <f t="shared" si="7"/>
        <v>#REF!</v>
      </c>
      <c r="W25" s="44" t="e">
        <f t="shared" si="7"/>
        <v>#REF!</v>
      </c>
      <c r="X25" s="33" t="e">
        <f t="shared" si="7"/>
        <v>#REF!</v>
      </c>
      <c r="Y25" s="33" t="e">
        <f t="shared" si="7"/>
        <v>#REF!</v>
      </c>
      <c r="Z25" s="33" t="e">
        <f t="shared" si="7"/>
        <v>#REF!</v>
      </c>
      <c r="AA25" s="33" t="e">
        <f t="shared" si="7"/>
        <v>#REF!</v>
      </c>
      <c r="AB25" s="33" t="e">
        <f t="shared" si="7"/>
        <v>#REF!</v>
      </c>
      <c r="AC25" s="33" t="e">
        <f t="shared" si="7"/>
        <v>#REF!</v>
      </c>
      <c r="AD25" s="33" t="e">
        <f t="shared" si="7"/>
        <v>#REF!</v>
      </c>
      <c r="AE25" s="33" t="e">
        <f t="shared" si="7"/>
        <v>#REF!</v>
      </c>
      <c r="AF25" s="33" t="e">
        <f t="shared" si="7"/>
        <v>#REF!</v>
      </c>
      <c r="AG25" s="33" t="e">
        <f t="shared" si="7"/>
        <v>#REF!</v>
      </c>
      <c r="AH25" s="45" t="e">
        <f t="shared" si="7"/>
        <v>#REF!</v>
      </c>
    </row>
    <row r="26" spans="1:35" x14ac:dyDescent="0.3">
      <c r="A26" s="239"/>
      <c r="B26" s="104" t="s">
        <v>51</v>
      </c>
      <c r="C26" s="103">
        <f>C25*0.3</f>
        <v>97.5</v>
      </c>
      <c r="D26" s="103">
        <f t="shared" ref="D26:J26" si="8">D25*0.3</f>
        <v>225.75</v>
      </c>
      <c r="E26" s="103">
        <f t="shared" si="8"/>
        <v>2265.5250000000001</v>
      </c>
      <c r="F26" s="103">
        <f t="shared" si="8"/>
        <v>1851.3675000000001</v>
      </c>
      <c r="G26" s="103">
        <f t="shared" si="8"/>
        <v>1561.4572499999999</v>
      </c>
      <c r="H26" s="103">
        <f t="shared" si="8"/>
        <v>1358.5200750000001</v>
      </c>
      <c r="I26" s="103">
        <f t="shared" si="8"/>
        <v>1216.4640525</v>
      </c>
      <c r="J26" s="103">
        <f t="shared" si="8"/>
        <v>3067.0248367500003</v>
      </c>
      <c r="K26" s="103">
        <v>0</v>
      </c>
      <c r="L26" s="103">
        <v>0</v>
      </c>
      <c r="M26" s="103">
        <v>0</v>
      </c>
      <c r="N26" s="103">
        <v>0</v>
      </c>
      <c r="O26" s="103">
        <v>0</v>
      </c>
      <c r="P26" s="103">
        <v>0</v>
      </c>
      <c r="Q26" s="103">
        <v>0</v>
      </c>
      <c r="R26" s="103">
        <v>0</v>
      </c>
      <c r="S26" s="103">
        <v>0</v>
      </c>
      <c r="T26" s="103">
        <v>0</v>
      </c>
      <c r="U26" s="103">
        <v>0</v>
      </c>
      <c r="V26" s="103">
        <v>0</v>
      </c>
      <c r="W26" s="103">
        <v>0</v>
      </c>
      <c r="X26" s="103">
        <v>0</v>
      </c>
      <c r="Y26" s="103">
        <v>0</v>
      </c>
      <c r="Z26" s="103">
        <v>0</v>
      </c>
      <c r="AA26" s="103">
        <v>0</v>
      </c>
      <c r="AB26" s="103">
        <v>0</v>
      </c>
      <c r="AC26" s="103">
        <v>0</v>
      </c>
      <c r="AD26" s="103">
        <v>0</v>
      </c>
      <c r="AE26" s="103">
        <v>0</v>
      </c>
      <c r="AF26" s="103">
        <v>0</v>
      </c>
      <c r="AG26" s="103">
        <v>0</v>
      </c>
      <c r="AH26" s="103">
        <v>0</v>
      </c>
      <c r="AI26" s="13"/>
    </row>
    <row r="27" spans="1:35" x14ac:dyDescent="0.3">
      <c r="A27" s="239"/>
      <c r="B27" s="40" t="s">
        <v>53</v>
      </c>
      <c r="C27" s="33">
        <f t="shared" ref="C27:AH27" si="9">C25-C26</f>
        <v>227.5</v>
      </c>
      <c r="D27" s="33">
        <f t="shared" si="9"/>
        <v>526.75</v>
      </c>
      <c r="E27" s="33">
        <f t="shared" si="9"/>
        <v>5286.2250000000004</v>
      </c>
      <c r="F27" s="33">
        <f>F25-F26</f>
        <v>4319.8575000000001</v>
      </c>
      <c r="G27" s="33">
        <f t="shared" si="9"/>
        <v>3643.4002500000001</v>
      </c>
      <c r="H27" s="33">
        <f t="shared" si="9"/>
        <v>3169.8801750000002</v>
      </c>
      <c r="I27" s="33">
        <f t="shared" si="9"/>
        <v>2838.4161225000003</v>
      </c>
      <c r="J27" s="45">
        <f t="shared" si="9"/>
        <v>7156.39128575</v>
      </c>
      <c r="K27" s="97" t="e">
        <f>K25-K26</f>
        <v>#REF!</v>
      </c>
      <c r="L27" s="98" t="e">
        <f t="shared" si="9"/>
        <v>#REF!</v>
      </c>
      <c r="M27" s="98" t="e">
        <f t="shared" si="9"/>
        <v>#REF!</v>
      </c>
      <c r="N27" s="98" t="e">
        <f t="shared" si="9"/>
        <v>#REF!</v>
      </c>
      <c r="O27" s="98" t="e">
        <f t="shared" si="9"/>
        <v>#REF!</v>
      </c>
      <c r="P27" s="98" t="e">
        <f t="shared" si="9"/>
        <v>#REF!</v>
      </c>
      <c r="Q27" s="98" t="e">
        <f t="shared" si="9"/>
        <v>#REF!</v>
      </c>
      <c r="R27" s="98" t="e">
        <f t="shared" si="9"/>
        <v>#REF!</v>
      </c>
      <c r="S27" s="98" t="e">
        <f t="shared" si="9"/>
        <v>#REF!</v>
      </c>
      <c r="T27" s="98" t="e">
        <f t="shared" si="9"/>
        <v>#REF!</v>
      </c>
      <c r="U27" s="98" t="e">
        <f t="shared" si="9"/>
        <v>#REF!</v>
      </c>
      <c r="V27" s="99" t="e">
        <f t="shared" si="9"/>
        <v>#REF!</v>
      </c>
      <c r="W27" s="44" t="e">
        <f t="shared" si="9"/>
        <v>#REF!</v>
      </c>
      <c r="X27" s="33" t="e">
        <f t="shared" si="9"/>
        <v>#REF!</v>
      </c>
      <c r="Y27" s="33" t="e">
        <f t="shared" si="9"/>
        <v>#REF!</v>
      </c>
      <c r="Z27" s="33" t="e">
        <f t="shared" si="9"/>
        <v>#REF!</v>
      </c>
      <c r="AA27" s="33" t="e">
        <f t="shared" si="9"/>
        <v>#REF!</v>
      </c>
      <c r="AB27" s="33" t="e">
        <f t="shared" si="9"/>
        <v>#REF!</v>
      </c>
      <c r="AC27" s="33" t="e">
        <f t="shared" si="9"/>
        <v>#REF!</v>
      </c>
      <c r="AD27" s="33" t="e">
        <f t="shared" si="9"/>
        <v>#REF!</v>
      </c>
      <c r="AE27" s="33" t="e">
        <f t="shared" si="9"/>
        <v>#REF!</v>
      </c>
      <c r="AF27" s="33" t="e">
        <f t="shared" si="9"/>
        <v>#REF!</v>
      </c>
      <c r="AG27" s="33" t="e">
        <f t="shared" si="9"/>
        <v>#REF!</v>
      </c>
      <c r="AH27" s="45" t="e">
        <f t="shared" si="9"/>
        <v>#REF!</v>
      </c>
    </row>
    <row r="28" spans="1:35" x14ac:dyDescent="0.3">
      <c r="A28" s="239"/>
      <c r="B28" s="1" t="s">
        <v>21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9">
        <v>1000</v>
      </c>
      <c r="L28" s="19">
        <v>1000</v>
      </c>
      <c r="M28" s="19">
        <v>1000</v>
      </c>
      <c r="N28" s="19">
        <v>1000</v>
      </c>
      <c r="O28" s="19">
        <v>1000</v>
      </c>
      <c r="P28" s="19">
        <v>1000</v>
      </c>
      <c r="Q28" s="19">
        <v>1000</v>
      </c>
      <c r="R28" s="19">
        <v>1000</v>
      </c>
      <c r="S28" s="19">
        <v>1000</v>
      </c>
      <c r="T28" s="19">
        <v>1000</v>
      </c>
      <c r="U28" s="19">
        <v>1000</v>
      </c>
      <c r="V28" s="19">
        <v>1000</v>
      </c>
      <c r="W28" s="19">
        <v>1000</v>
      </c>
      <c r="X28" s="19">
        <v>1000</v>
      </c>
      <c r="Y28" s="19">
        <v>1000</v>
      </c>
      <c r="Z28" s="19">
        <v>1000</v>
      </c>
      <c r="AA28" s="19">
        <v>1000</v>
      </c>
      <c r="AB28" s="19">
        <v>1000</v>
      </c>
      <c r="AC28" s="19">
        <v>1000</v>
      </c>
      <c r="AD28" s="19">
        <v>1000</v>
      </c>
      <c r="AE28" s="19">
        <v>1000</v>
      </c>
      <c r="AF28" s="19">
        <v>1000</v>
      </c>
      <c r="AG28" s="19">
        <v>1000</v>
      </c>
      <c r="AH28" s="19">
        <v>1000</v>
      </c>
    </row>
    <row r="29" spans="1:35" ht="15" thickBot="1" x14ac:dyDescent="0.35">
      <c r="A29" s="240"/>
      <c r="B29" s="56" t="s">
        <v>52</v>
      </c>
      <c r="C29" s="148">
        <f t="shared" ref="C29:AH29" si="10">C27-C28</f>
        <v>227.5</v>
      </c>
      <c r="D29" s="148">
        <f t="shared" si="10"/>
        <v>526.75</v>
      </c>
      <c r="E29" s="148">
        <f t="shared" si="10"/>
        <v>5286.2250000000004</v>
      </c>
      <c r="F29" s="148">
        <f>F27-F28</f>
        <v>4319.8575000000001</v>
      </c>
      <c r="G29" s="148">
        <f t="shared" si="10"/>
        <v>3643.4002500000001</v>
      </c>
      <c r="H29" s="148">
        <f t="shared" si="10"/>
        <v>3169.8801750000002</v>
      </c>
      <c r="I29" s="148">
        <f t="shared" si="10"/>
        <v>2838.4161225000003</v>
      </c>
      <c r="J29" s="148">
        <f>J27-J28</f>
        <v>7156.39128575</v>
      </c>
      <c r="K29" s="149" t="e">
        <f t="shared" si="10"/>
        <v>#REF!</v>
      </c>
      <c r="L29" s="149" t="e">
        <f t="shared" si="10"/>
        <v>#REF!</v>
      </c>
      <c r="M29" s="149" t="e">
        <f t="shared" si="10"/>
        <v>#REF!</v>
      </c>
      <c r="N29" s="149" t="e">
        <f t="shared" si="10"/>
        <v>#REF!</v>
      </c>
      <c r="O29" s="149" t="e">
        <f t="shared" si="10"/>
        <v>#REF!</v>
      </c>
      <c r="P29" s="149" t="e">
        <f t="shared" si="10"/>
        <v>#REF!</v>
      </c>
      <c r="Q29" s="149" t="e">
        <f t="shared" si="10"/>
        <v>#REF!</v>
      </c>
      <c r="R29" s="149" t="e">
        <f t="shared" si="10"/>
        <v>#REF!</v>
      </c>
      <c r="S29" s="149" t="e">
        <f t="shared" si="10"/>
        <v>#REF!</v>
      </c>
      <c r="T29" s="149" t="e">
        <f t="shared" si="10"/>
        <v>#REF!</v>
      </c>
      <c r="U29" s="149" t="e">
        <f t="shared" si="10"/>
        <v>#REF!</v>
      </c>
      <c r="V29" s="149" t="e">
        <f>V27-V28</f>
        <v>#REF!</v>
      </c>
      <c r="W29" s="142" t="e">
        <f t="shared" si="10"/>
        <v>#REF!</v>
      </c>
      <c r="X29" s="143" t="e">
        <f t="shared" si="10"/>
        <v>#REF!</v>
      </c>
      <c r="Y29" s="143" t="e">
        <f t="shared" si="10"/>
        <v>#REF!</v>
      </c>
      <c r="Z29" s="143" t="e">
        <f t="shared" si="10"/>
        <v>#REF!</v>
      </c>
      <c r="AA29" s="143" t="e">
        <f t="shared" si="10"/>
        <v>#REF!</v>
      </c>
      <c r="AB29" s="143" t="e">
        <f t="shared" si="10"/>
        <v>#REF!</v>
      </c>
      <c r="AC29" s="143" t="e">
        <f t="shared" si="10"/>
        <v>#REF!</v>
      </c>
      <c r="AD29" s="143" t="e">
        <f t="shared" si="10"/>
        <v>#REF!</v>
      </c>
      <c r="AE29" s="143" t="e">
        <f t="shared" si="10"/>
        <v>#REF!</v>
      </c>
      <c r="AF29" s="143" t="e">
        <f t="shared" si="10"/>
        <v>#REF!</v>
      </c>
      <c r="AG29" s="143" t="e">
        <f t="shared" si="10"/>
        <v>#REF!</v>
      </c>
      <c r="AH29" s="144" t="e">
        <f t="shared" si="10"/>
        <v>#REF!</v>
      </c>
    </row>
    <row r="32" spans="1:35" x14ac:dyDescent="0.3"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2:11" x14ac:dyDescent="0.3">
      <c r="B33" s="25"/>
      <c r="C33" s="25">
        <v>6500</v>
      </c>
      <c r="D33" s="25">
        <v>1200</v>
      </c>
      <c r="E33" s="25">
        <v>400</v>
      </c>
      <c r="F33" s="25">
        <f>D33-E33</f>
        <v>800</v>
      </c>
      <c r="G33" s="25"/>
      <c r="H33" s="25"/>
      <c r="I33" s="25"/>
      <c r="J33" s="25"/>
      <c r="K33" s="25"/>
    </row>
    <row r="34" spans="2:11" x14ac:dyDescent="0.3">
      <c r="B34" s="25"/>
      <c r="C34" s="37">
        <v>5500</v>
      </c>
      <c r="D34" s="125"/>
      <c r="E34" s="25"/>
      <c r="F34" s="25"/>
      <c r="G34" s="25"/>
      <c r="H34" s="25"/>
      <c r="I34" s="25"/>
      <c r="J34" s="25"/>
      <c r="K34" s="25"/>
    </row>
    <row r="35" spans="2:11" x14ac:dyDescent="0.3">
      <c r="C35" s="25"/>
      <c r="D35" s="69"/>
      <c r="E35" s="26"/>
      <c r="F35" s="26"/>
      <c r="G35" s="25"/>
      <c r="H35" s="25"/>
      <c r="I35" s="27"/>
      <c r="J35" s="25"/>
      <c r="K35" s="25"/>
    </row>
    <row r="36" spans="2:11" ht="15.6" x14ac:dyDescent="0.3">
      <c r="C36" s="69"/>
      <c r="D36" s="69"/>
      <c r="E36" s="120"/>
      <c r="F36" s="25"/>
      <c r="G36" s="25"/>
      <c r="H36" s="25"/>
      <c r="I36" s="28"/>
      <c r="J36" s="25"/>
      <c r="K36" s="25"/>
    </row>
    <row r="37" spans="2:11" x14ac:dyDescent="0.3">
      <c r="C37" s="25"/>
      <c r="D37" s="25"/>
      <c r="E37" s="29"/>
      <c r="F37" s="25"/>
      <c r="G37" s="25"/>
      <c r="H37" s="25"/>
      <c r="I37" s="27"/>
      <c r="J37" s="25"/>
      <c r="K37" s="25"/>
    </row>
    <row r="38" spans="2:11" x14ac:dyDescent="0.3">
      <c r="B38" s="25"/>
      <c r="C38" s="25"/>
      <c r="D38" s="25"/>
      <c r="E38" s="25"/>
      <c r="F38" s="25"/>
      <c r="G38" s="25"/>
      <c r="H38" s="25"/>
      <c r="I38" s="25"/>
      <c r="J38" s="26"/>
      <c r="K38" s="25"/>
    </row>
    <row r="39" spans="2:11" x14ac:dyDescent="0.3"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2:11" x14ac:dyDescent="0.3">
      <c r="B40" s="25"/>
    </row>
  </sheetData>
  <mergeCells count="7">
    <mergeCell ref="A18:A23"/>
    <mergeCell ref="A24:A29"/>
    <mergeCell ref="C1:J1"/>
    <mergeCell ref="K1:V1"/>
    <mergeCell ref="W1:AH1"/>
    <mergeCell ref="A3:A9"/>
    <mergeCell ref="A10:A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Ahorro</vt:lpstr>
      <vt:lpstr>GastosBrain</vt:lpstr>
      <vt:lpstr>Actual Sch</vt:lpstr>
      <vt:lpstr>AhorroInes</vt:lpstr>
      <vt:lpstr>Bertha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Mariella Milagros Ramirez Vasquez</dc:creator>
  <cp:lastModifiedBy>Mariella Milagros Ramirez Vasquez</cp:lastModifiedBy>
  <dcterms:created xsi:type="dcterms:W3CDTF">2019-10-15T20:59:32Z</dcterms:created>
  <dcterms:modified xsi:type="dcterms:W3CDTF">2020-07-16T15:21:51Z</dcterms:modified>
</cp:coreProperties>
</file>