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924E3072-25D7-1449-B3F9-AB3159F2F4CF}" xr6:coauthVersionLast="43" xr6:coauthVersionMax="43" xr10:uidLastSave="{00000000-0000-0000-0000-000000000000}"/>
  <bookViews>
    <workbookView xWindow="0" yWindow="460" windowWidth="33600" windowHeight="18940" tabRatio="500" activeTab="1" xr2:uid="{00000000-000D-0000-FFFF-FFFF00000000}"/>
  </bookViews>
  <sheets>
    <sheet name="Weapons" sheetId="1" r:id="rId1"/>
    <sheet name="Boxes" sheetId="3" r:id="rId2"/>
    <sheet name="Mag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3" l="1"/>
  <c r="G9" i="3" s="1"/>
  <c r="F8" i="3"/>
  <c r="G8" i="3" s="1"/>
  <c r="F6" i="3" l="1"/>
  <c r="G6" i="3" s="1"/>
  <c r="I3" i="1" l="1"/>
  <c r="I4" i="1"/>
  <c r="I5" i="1"/>
  <c r="I2" i="1"/>
  <c r="G5" i="3"/>
  <c r="F5" i="3"/>
  <c r="E5" i="2"/>
  <c r="G5" i="2" s="1"/>
  <c r="B5" i="2"/>
  <c r="G8" i="2"/>
  <c r="G7" i="2"/>
  <c r="E4" i="2"/>
  <c r="G4" i="2" s="1"/>
  <c r="E3" i="2"/>
  <c r="G3" i="2" s="1"/>
  <c r="E2" i="2"/>
  <c r="G2" i="2" s="1"/>
  <c r="F4" i="3"/>
  <c r="G4" i="3" s="1"/>
  <c r="F3" i="3"/>
  <c r="G3" i="3" s="1"/>
  <c r="F2" i="3"/>
  <c r="G2" i="3" s="1"/>
  <c r="B4" i="2"/>
  <c r="B3" i="2"/>
  <c r="B2" i="2"/>
</calcChain>
</file>

<file path=xl/sharedStrings.xml><?xml version="1.0" encoding="utf-8"?>
<sst xmlns="http://schemas.openxmlformats.org/spreadsheetml/2006/main" count="108" uniqueCount="57">
  <si>
    <t>Qty</t>
  </si>
  <si>
    <t>d4</t>
  </si>
  <si>
    <t>Laser Pistol</t>
  </si>
  <si>
    <t>2d6</t>
  </si>
  <si>
    <t>Hunting Rifle</t>
  </si>
  <si>
    <t>d6</t>
  </si>
  <si>
    <t>Name</t>
  </si>
  <si>
    <t>Damage</t>
  </si>
  <si>
    <t>Range</t>
  </si>
  <si>
    <t>Weight</t>
  </si>
  <si>
    <t>ROF</t>
  </si>
  <si>
    <t>Ammo</t>
  </si>
  <si>
    <t>Strength</t>
  </si>
  <si>
    <t>Notes</t>
  </si>
  <si>
    <t>Snapfire: -2 to shots unless no movement this turn.</t>
  </si>
  <si>
    <t>AP</t>
  </si>
  <si>
    <t>15/30/60</t>
  </si>
  <si>
    <t>24/48/96</t>
  </si>
  <si>
    <t>2d8</t>
  </si>
  <si>
    <t>2d6+1</t>
  </si>
  <si>
    <t>12/24/48</t>
  </si>
  <si>
    <t>Value</t>
  </si>
  <si>
    <t>Pipe Pistol</t>
  </si>
  <si>
    <t>2d4</t>
  </si>
  <si>
    <t>8/16/32</t>
  </si>
  <si>
    <t>Cauterizing: +2 to Vigor tests to not bleed out.</t>
  </si>
  <si>
    <t>Cell</t>
  </si>
  <si>
    <t>x308</t>
  </si>
  <si>
    <t>x32</t>
  </si>
  <si>
    <t>10mm Pistol</t>
  </si>
  <si>
    <t>10mm</t>
  </si>
  <si>
    <t>9mm Pistol</t>
  </si>
  <si>
    <t>10/20/40</t>
  </si>
  <si>
    <t>9mm</t>
  </si>
  <si>
    <t>Weapon</t>
  </si>
  <si>
    <t>V/R</t>
  </si>
  <si>
    <t>Capacity</t>
  </si>
  <si>
    <t>Energy Cell</t>
  </si>
  <si>
    <t>R/P</t>
  </si>
  <si>
    <t>½</t>
  </si>
  <si>
    <t>Fusion Cell</t>
  </si>
  <si>
    <t>Fusion</t>
  </si>
  <si>
    <t>x357</t>
  </si>
  <si>
    <t>x38</t>
  </si>
  <si>
    <t>Heavy Laser Pistol</t>
  </si>
  <si>
    <t>Laser Rifle</t>
  </si>
  <si>
    <t>20/40/80</t>
  </si>
  <si>
    <t>Single Shotgun</t>
  </si>
  <si>
    <t>10/20/30</t>
  </si>
  <si>
    <t>Combat Shotgun</t>
  </si>
  <si>
    <t>12/24/36</t>
  </si>
  <si>
    <t>(3/2/1)d6</t>
  </si>
  <si>
    <t>(3/2/1)d4</t>
  </si>
  <si>
    <t>Shotgun: +2 to Shooting, but damage depends on range.</t>
  </si>
  <si>
    <t>20 Gauge</t>
  </si>
  <si>
    <t>12 Gauge</t>
  </si>
  <si>
    <t>S&amp;W 357 Magnum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</si>
</sst>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left" indent="2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left" indent="2"/>
    </xf>
    <xf numFmtId="0" fontId="1" fillId="0" borderId="0" xfId="0" applyNumberFormat="1" applyFont="1"/>
    <xf numFmtId="0" fontId="0" fillId="0" borderId="0" xfId="0" applyNumberFormat="1" applyFont="1"/>
    <xf numFmtId="0" fontId="0" fillId="0" borderId="0" xfId="0" quotePrefix="1" applyNumberFormat="1"/>
    <xf numFmtId="16" fontId="0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activeCell="B12" sqref="B12"/>
    </sheetView>
  </sheetViews>
  <sheetFormatPr baseColWidth="10" defaultRowHeight="16" x14ac:dyDescent="0.2"/>
  <cols>
    <col min="1" max="1" width="18.83203125" customWidth="1"/>
    <col min="2" max="2" width="5.6640625" style="3" customWidth="1"/>
    <col min="3" max="3" width="11" style="3" customWidth="1"/>
    <col min="4" max="4" width="9" style="3" customWidth="1"/>
    <col min="5" max="5" width="4.83203125" style="3" customWidth="1"/>
    <col min="6" max="6" width="5" style="3" customWidth="1"/>
    <col min="7" max="7" width="10.83203125" style="5"/>
    <col min="8" max="8" width="10.83203125" style="20"/>
    <col min="9" max="10" width="10.83203125" style="3"/>
  </cols>
  <sheetData>
    <row r="1" spans="1:12" x14ac:dyDescent="0.2">
      <c r="A1" s="1" t="s">
        <v>6</v>
      </c>
      <c r="B1" s="2" t="s">
        <v>0</v>
      </c>
      <c r="C1" s="2" t="s">
        <v>21</v>
      </c>
      <c r="D1" s="2" t="s">
        <v>7</v>
      </c>
      <c r="E1" s="2" t="s">
        <v>15</v>
      </c>
      <c r="F1" s="2" t="s">
        <v>10</v>
      </c>
      <c r="G1" s="4" t="s">
        <v>8</v>
      </c>
      <c r="H1" s="18" t="s">
        <v>11</v>
      </c>
      <c r="I1" s="2" t="s">
        <v>36</v>
      </c>
      <c r="J1" s="2" t="s">
        <v>9</v>
      </c>
      <c r="K1" s="1" t="s">
        <v>12</v>
      </c>
      <c r="L1" s="1" t="s">
        <v>13</v>
      </c>
    </row>
    <row r="2" spans="1:12" s="7" customFormat="1" x14ac:dyDescent="0.2">
      <c r="A2" s="7" t="s">
        <v>31</v>
      </c>
      <c r="B2" s="6">
        <v>0</v>
      </c>
      <c r="C2" s="6">
        <v>100</v>
      </c>
      <c r="D2" s="6" t="s">
        <v>3</v>
      </c>
      <c r="E2" s="6">
        <v>1</v>
      </c>
      <c r="F2" s="6">
        <v>1</v>
      </c>
      <c r="G2" s="8" t="s">
        <v>20</v>
      </c>
      <c r="H2" s="19" t="s">
        <v>33</v>
      </c>
      <c r="I2" s="6" t="str">
        <f>"m" &amp; VLOOKUP(A2,Mags!A1:I4,6,0)</f>
        <v>m13</v>
      </c>
      <c r="J2" s="6">
        <v>2</v>
      </c>
      <c r="K2" s="7" t="s">
        <v>1</v>
      </c>
    </row>
    <row r="3" spans="1:12" x14ac:dyDescent="0.2">
      <c r="A3" t="s">
        <v>29</v>
      </c>
      <c r="B3" s="3">
        <v>0</v>
      </c>
      <c r="C3" s="3">
        <v>225</v>
      </c>
      <c r="D3" s="3" t="s">
        <v>19</v>
      </c>
      <c r="E3" s="3">
        <v>1</v>
      </c>
      <c r="F3" s="3">
        <v>1</v>
      </c>
      <c r="G3" s="5" t="s">
        <v>32</v>
      </c>
      <c r="H3" s="20" t="s">
        <v>30</v>
      </c>
      <c r="I3" s="6" t="str">
        <f>"m" &amp; VLOOKUP(A3,Mags!A2:I5,6,0)</f>
        <v>m12</v>
      </c>
      <c r="J3" s="3">
        <v>3</v>
      </c>
      <c r="K3" t="s">
        <v>1</v>
      </c>
    </row>
    <row r="4" spans="1:12" x14ac:dyDescent="0.2">
      <c r="A4" t="s">
        <v>4</v>
      </c>
      <c r="B4" s="3">
        <v>2</v>
      </c>
      <c r="C4" s="3">
        <v>1500</v>
      </c>
      <c r="D4" s="3" t="s">
        <v>18</v>
      </c>
      <c r="E4" s="3">
        <v>2</v>
      </c>
      <c r="F4" s="3">
        <v>1</v>
      </c>
      <c r="G4" s="5" t="s">
        <v>17</v>
      </c>
      <c r="H4" s="21" t="s">
        <v>27</v>
      </c>
      <c r="I4" s="6" t="str">
        <f>"m" &amp; VLOOKUP(A4,Mags!A3:I6,6,0)</f>
        <v>m5</v>
      </c>
      <c r="J4" s="3">
        <v>7</v>
      </c>
      <c r="K4" t="s">
        <v>5</v>
      </c>
      <c r="L4" t="s">
        <v>14</v>
      </c>
    </row>
    <row r="5" spans="1:12" x14ac:dyDescent="0.2">
      <c r="A5" t="s">
        <v>22</v>
      </c>
      <c r="B5" s="3">
        <v>0</v>
      </c>
      <c r="C5" s="3">
        <v>30</v>
      </c>
      <c r="D5" s="3" t="s">
        <v>23</v>
      </c>
      <c r="E5" s="3">
        <v>0</v>
      </c>
      <c r="F5" s="3">
        <v>1</v>
      </c>
      <c r="G5" s="5" t="s">
        <v>24</v>
      </c>
      <c r="H5" s="21" t="s">
        <v>28</v>
      </c>
      <c r="I5" s="6" t="str">
        <f>"m" &amp; VLOOKUP(A5,Mags!A4:I7,6,0)</f>
        <v>m12</v>
      </c>
      <c r="J5" s="3">
        <v>2</v>
      </c>
      <c r="K5" t="s">
        <v>1</v>
      </c>
    </row>
    <row r="6" spans="1:12" x14ac:dyDescent="0.2">
      <c r="H6" s="21"/>
    </row>
    <row r="7" spans="1:12" x14ac:dyDescent="0.2">
      <c r="A7" t="s">
        <v>2</v>
      </c>
      <c r="B7" s="3">
        <v>0</v>
      </c>
      <c r="C7" s="3">
        <v>320</v>
      </c>
      <c r="D7" s="3" t="s">
        <v>3</v>
      </c>
      <c r="E7" s="3">
        <v>0</v>
      </c>
      <c r="F7" s="3">
        <v>1</v>
      </c>
      <c r="G7" s="5" t="s">
        <v>16</v>
      </c>
      <c r="H7" s="20" t="s">
        <v>37</v>
      </c>
      <c r="J7" s="3">
        <v>3</v>
      </c>
      <c r="K7" t="s">
        <v>1</v>
      </c>
      <c r="L7" t="s">
        <v>25</v>
      </c>
    </row>
    <row r="8" spans="1:12" x14ac:dyDescent="0.2">
      <c r="A8" t="s">
        <v>44</v>
      </c>
      <c r="B8" s="3">
        <v>2</v>
      </c>
      <c r="C8" s="3">
        <v>400</v>
      </c>
      <c r="D8" s="3" t="s">
        <v>18</v>
      </c>
      <c r="E8" s="3">
        <v>0</v>
      </c>
      <c r="F8" s="3">
        <v>1</v>
      </c>
      <c r="G8" s="5" t="s">
        <v>16</v>
      </c>
      <c r="H8" s="20" t="s">
        <v>40</v>
      </c>
      <c r="J8" s="3">
        <v>3</v>
      </c>
      <c r="K8" t="s">
        <v>1</v>
      </c>
      <c r="L8" t="s">
        <v>25</v>
      </c>
    </row>
    <row r="9" spans="1:12" x14ac:dyDescent="0.2">
      <c r="A9" t="s">
        <v>45</v>
      </c>
      <c r="B9" s="3">
        <v>2</v>
      </c>
      <c r="C9" s="3">
        <v>800</v>
      </c>
      <c r="D9" s="3" t="s">
        <v>18</v>
      </c>
      <c r="E9" s="3">
        <v>1</v>
      </c>
      <c r="F9" s="3">
        <v>1</v>
      </c>
      <c r="G9" s="5" t="s">
        <v>46</v>
      </c>
      <c r="H9" s="20" t="s">
        <v>40</v>
      </c>
      <c r="J9" s="3">
        <v>6</v>
      </c>
      <c r="K9" t="s">
        <v>1</v>
      </c>
      <c r="L9" t="s">
        <v>25</v>
      </c>
    </row>
    <row r="11" spans="1:12" x14ac:dyDescent="0.2">
      <c r="A11" t="s">
        <v>56</v>
      </c>
      <c r="B11" s="3">
        <v>3</v>
      </c>
      <c r="C11" s="3">
        <v>110</v>
      </c>
      <c r="D11" s="3" t="s">
        <v>19</v>
      </c>
      <c r="E11" s="3">
        <v>1</v>
      </c>
      <c r="F11" s="3">
        <v>1</v>
      </c>
      <c r="G11" s="8" t="s">
        <v>20</v>
      </c>
      <c r="H11" s="20" t="s">
        <v>42</v>
      </c>
      <c r="I11" s="3">
        <v>6</v>
      </c>
      <c r="J11" s="3">
        <v>2</v>
      </c>
      <c r="K11" t="s">
        <v>1</v>
      </c>
    </row>
    <row r="13" spans="1:12" x14ac:dyDescent="0.2">
      <c r="A13" t="s">
        <v>47</v>
      </c>
      <c r="B13" s="3">
        <v>1</v>
      </c>
      <c r="C13" s="3">
        <v>80</v>
      </c>
      <c r="D13" s="3" t="s">
        <v>52</v>
      </c>
      <c r="E13" s="3">
        <v>0</v>
      </c>
      <c r="F13" s="3">
        <v>1</v>
      </c>
      <c r="G13" s="5" t="s">
        <v>48</v>
      </c>
      <c r="H13" t="s">
        <v>54</v>
      </c>
      <c r="I13" s="3">
        <v>1</v>
      </c>
      <c r="J13" s="3">
        <v>5</v>
      </c>
      <c r="K13" t="s">
        <v>1</v>
      </c>
      <c r="L13" t="s">
        <v>53</v>
      </c>
    </row>
    <row r="14" spans="1:12" x14ac:dyDescent="0.2">
      <c r="A14" t="s">
        <v>49</v>
      </c>
      <c r="B14" s="3">
        <v>2</v>
      </c>
      <c r="C14" s="3">
        <v>140</v>
      </c>
      <c r="D14" s="3" t="s">
        <v>51</v>
      </c>
      <c r="E14" s="3">
        <v>0</v>
      </c>
      <c r="F14" s="3">
        <v>1</v>
      </c>
      <c r="G14" s="5" t="s">
        <v>50</v>
      </c>
      <c r="H14" t="s">
        <v>55</v>
      </c>
      <c r="I14" s="3">
        <v>6</v>
      </c>
      <c r="J14" s="3">
        <v>7</v>
      </c>
      <c r="K14" t="s">
        <v>5</v>
      </c>
      <c r="L14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>
      <selection activeCell="B5" sqref="B5"/>
    </sheetView>
  </sheetViews>
  <sheetFormatPr baseColWidth="10" defaultRowHeight="16" x14ac:dyDescent="0.2"/>
  <sheetData>
    <row r="1" spans="1:7" x14ac:dyDescent="0.2">
      <c r="A1" s="14" t="s">
        <v>6</v>
      </c>
      <c r="B1" s="2" t="s">
        <v>0</v>
      </c>
      <c r="C1" s="2" t="s">
        <v>35</v>
      </c>
      <c r="D1" s="2" t="s">
        <v>38</v>
      </c>
      <c r="E1" s="2" t="s">
        <v>9</v>
      </c>
      <c r="F1" s="2" t="s">
        <v>36</v>
      </c>
      <c r="G1" s="2" t="s">
        <v>21</v>
      </c>
    </row>
    <row r="2" spans="1:7" x14ac:dyDescent="0.2">
      <c r="A2" s="15" t="s">
        <v>33</v>
      </c>
      <c r="B2" s="6">
        <v>1</v>
      </c>
      <c r="C2" s="6">
        <v>1</v>
      </c>
      <c r="D2" s="6">
        <v>35</v>
      </c>
      <c r="E2" s="6">
        <v>1</v>
      </c>
      <c r="F2" s="3">
        <f t="shared" ref="F2:F3" si="0">D2*E2</f>
        <v>35</v>
      </c>
      <c r="G2" s="3">
        <f>C2*F2</f>
        <v>35</v>
      </c>
    </row>
    <row r="3" spans="1:7" x14ac:dyDescent="0.2">
      <c r="A3" s="16" t="s">
        <v>30</v>
      </c>
      <c r="B3" s="3">
        <v>1</v>
      </c>
      <c r="C3" s="3">
        <v>2</v>
      </c>
      <c r="D3" s="3">
        <v>30</v>
      </c>
      <c r="E3" s="3">
        <v>1</v>
      </c>
      <c r="F3" s="3">
        <f t="shared" si="0"/>
        <v>30</v>
      </c>
      <c r="G3" s="3">
        <f>C3*F3</f>
        <v>60</v>
      </c>
    </row>
    <row r="4" spans="1:7" x14ac:dyDescent="0.2">
      <c r="A4" s="16" t="s">
        <v>27</v>
      </c>
      <c r="B4" s="3">
        <v>1</v>
      </c>
      <c r="C4" s="3">
        <v>4</v>
      </c>
      <c r="D4" s="3">
        <v>20</v>
      </c>
      <c r="E4" s="3">
        <v>2</v>
      </c>
      <c r="F4" s="3">
        <f>D4*E4</f>
        <v>40</v>
      </c>
      <c r="G4" s="3">
        <f>C4*F4</f>
        <v>160</v>
      </c>
    </row>
    <row r="5" spans="1:7" x14ac:dyDescent="0.2">
      <c r="A5" t="s">
        <v>43</v>
      </c>
      <c r="B5" s="3">
        <v>2</v>
      </c>
      <c r="C5" s="3">
        <v>1</v>
      </c>
      <c r="D5" s="3">
        <v>40</v>
      </c>
      <c r="E5" s="3">
        <v>1</v>
      </c>
      <c r="F5" s="3">
        <f>D5*E5</f>
        <v>40</v>
      </c>
      <c r="G5" s="3">
        <f>C5*F5</f>
        <v>40</v>
      </c>
    </row>
    <row r="6" spans="1:7" x14ac:dyDescent="0.2">
      <c r="A6" t="s">
        <v>42</v>
      </c>
      <c r="B6" s="3">
        <v>2</v>
      </c>
      <c r="C6" s="3">
        <v>2</v>
      </c>
      <c r="D6" s="3">
        <v>25</v>
      </c>
      <c r="E6" s="3">
        <v>2</v>
      </c>
      <c r="F6" s="3">
        <f>D6*E6</f>
        <v>50</v>
      </c>
      <c r="G6" s="3">
        <f>C6*F6</f>
        <v>100</v>
      </c>
    </row>
    <row r="8" spans="1:7" x14ac:dyDescent="0.2">
      <c r="A8" t="s">
        <v>54</v>
      </c>
      <c r="B8" s="3">
        <v>1</v>
      </c>
      <c r="C8" s="3">
        <v>1</v>
      </c>
      <c r="D8" s="3">
        <v>12</v>
      </c>
      <c r="E8" s="3">
        <v>2</v>
      </c>
      <c r="F8" s="3">
        <f>D8*E8</f>
        <v>24</v>
      </c>
      <c r="G8" s="3">
        <f>C8*F8</f>
        <v>24</v>
      </c>
    </row>
    <row r="9" spans="1:7" x14ac:dyDescent="0.2">
      <c r="A9" t="s">
        <v>55</v>
      </c>
      <c r="B9" s="3">
        <v>0</v>
      </c>
      <c r="C9" s="3">
        <v>2</v>
      </c>
      <c r="D9" s="3">
        <v>10</v>
      </c>
      <c r="E9" s="3">
        <v>2</v>
      </c>
      <c r="F9" s="3">
        <f>D9*E9</f>
        <v>20</v>
      </c>
      <c r="G9" s="3">
        <f>C9*F9</f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C9" sqref="C9"/>
    </sheetView>
  </sheetViews>
  <sheetFormatPr baseColWidth="10" defaultRowHeight="16" x14ac:dyDescent="0.2"/>
  <cols>
    <col min="1" max="1" width="12.5" customWidth="1"/>
    <col min="2" max="2" width="17.83203125" customWidth="1"/>
    <col min="5" max="6" width="10.83203125" style="3"/>
  </cols>
  <sheetData>
    <row r="1" spans="1:9" x14ac:dyDescent="0.2">
      <c r="A1" s="1" t="s">
        <v>34</v>
      </c>
      <c r="B1" s="1" t="s">
        <v>6</v>
      </c>
      <c r="C1" s="2" t="s">
        <v>0</v>
      </c>
      <c r="D1" s="9" t="s">
        <v>11</v>
      </c>
      <c r="E1" s="9" t="s">
        <v>35</v>
      </c>
      <c r="F1" s="2" t="s">
        <v>36</v>
      </c>
      <c r="G1" s="2" t="s">
        <v>21</v>
      </c>
      <c r="H1" s="9" t="s">
        <v>9</v>
      </c>
      <c r="I1" s="1" t="s">
        <v>13</v>
      </c>
    </row>
    <row r="2" spans="1:9" x14ac:dyDescent="0.2">
      <c r="A2" s="7" t="s">
        <v>31</v>
      </c>
      <c r="B2" s="7" t="str">
        <f>CONCATENATE(A2," Mag")</f>
        <v>9mm Pistol Mag</v>
      </c>
      <c r="C2" s="6">
        <v>4</v>
      </c>
      <c r="D2" s="10" t="s">
        <v>33</v>
      </c>
      <c r="E2" s="10">
        <f>VLOOKUP(D2,Boxes!A:G,3,0)</f>
        <v>1</v>
      </c>
      <c r="F2" s="6">
        <v>13</v>
      </c>
      <c r="G2" s="11">
        <f>ROUND(1.2*E2*F2,0)</f>
        <v>16</v>
      </c>
      <c r="H2" s="17" t="s">
        <v>39</v>
      </c>
      <c r="I2" s="7"/>
    </row>
    <row r="3" spans="1:9" x14ac:dyDescent="0.2">
      <c r="A3" t="s">
        <v>29</v>
      </c>
      <c r="B3" s="7" t="str">
        <f t="shared" ref="B3:B5" si="0">CONCATENATE(A3," Mag")</f>
        <v>10mm Pistol Mag</v>
      </c>
      <c r="C3" s="3">
        <v>4</v>
      </c>
      <c r="D3" s="12" t="s">
        <v>30</v>
      </c>
      <c r="E3" s="10">
        <f>VLOOKUP(D3,Boxes!A:G,3,0)</f>
        <v>2</v>
      </c>
      <c r="F3" s="6">
        <v>12</v>
      </c>
      <c r="G3" s="11">
        <f t="shared" ref="G3" si="1">ROUND(1.2*E3*F3,0)</f>
        <v>29</v>
      </c>
      <c r="H3" s="12" t="s">
        <v>39</v>
      </c>
    </row>
    <row r="4" spans="1:9" x14ac:dyDescent="0.2">
      <c r="A4" t="s">
        <v>4</v>
      </c>
      <c r="B4" s="7" t="str">
        <f t="shared" si="0"/>
        <v>Hunting Rifle Mag</v>
      </c>
      <c r="C4" s="3">
        <v>2</v>
      </c>
      <c r="D4" s="10" t="s">
        <v>27</v>
      </c>
      <c r="E4" s="10">
        <f>VLOOKUP(D4,Boxes!A:G,3,0)</f>
        <v>4</v>
      </c>
      <c r="F4" s="6">
        <v>5</v>
      </c>
      <c r="G4" s="11">
        <f>ROUND(1.2*E4*F4,0)</f>
        <v>24</v>
      </c>
      <c r="H4" s="12" t="s">
        <v>39</v>
      </c>
    </row>
    <row r="5" spans="1:9" x14ac:dyDescent="0.2">
      <c r="A5" t="s">
        <v>22</v>
      </c>
      <c r="B5" s="7" t="str">
        <f t="shared" si="0"/>
        <v>Pipe Pistol Mag</v>
      </c>
      <c r="C5" s="3">
        <v>0</v>
      </c>
      <c r="D5" s="12" t="s">
        <v>43</v>
      </c>
      <c r="E5" s="10">
        <f>VLOOKUP(D5,Boxes!A:G,3,0)</f>
        <v>1</v>
      </c>
      <c r="F5" s="3">
        <v>12</v>
      </c>
      <c r="G5" s="11">
        <f>ROUND(1.2*E5*F5,0)</f>
        <v>14</v>
      </c>
      <c r="H5" s="12" t="s">
        <v>39</v>
      </c>
    </row>
    <row r="6" spans="1:9" x14ac:dyDescent="0.2">
      <c r="C6" s="3"/>
      <c r="D6" s="12"/>
      <c r="E6" s="12"/>
      <c r="G6" s="3"/>
      <c r="H6" s="12"/>
    </row>
    <row r="7" spans="1:9" x14ac:dyDescent="0.2">
      <c r="B7" t="s">
        <v>37</v>
      </c>
      <c r="C7" s="3">
        <v>4</v>
      </c>
      <c r="D7" s="12" t="s">
        <v>26</v>
      </c>
      <c r="E7" s="12">
        <v>2</v>
      </c>
      <c r="F7" s="3">
        <v>30</v>
      </c>
      <c r="G7" s="13">
        <f>E7*F7</f>
        <v>60</v>
      </c>
      <c r="H7" s="12" t="s">
        <v>39</v>
      </c>
    </row>
    <row r="8" spans="1:9" x14ac:dyDescent="0.2">
      <c r="B8" t="s">
        <v>40</v>
      </c>
      <c r="C8" s="3">
        <v>2</v>
      </c>
      <c r="D8" s="12" t="s">
        <v>41</v>
      </c>
      <c r="E8" s="3">
        <v>3</v>
      </c>
      <c r="F8" s="3">
        <v>25</v>
      </c>
      <c r="G8" s="13">
        <f>E8*F8</f>
        <v>75</v>
      </c>
      <c r="H8" s="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</vt:lpstr>
      <vt:lpstr>Boxes</vt:lpstr>
      <vt:lpstr>Mags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2019-06-14T17:47:52Z</dcterms:modified>
</cp:coreProperties>
</file>