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ces/Desktop/"/>
    </mc:Choice>
  </mc:AlternateContent>
  <xr:revisionPtr revIDLastSave="0" documentId="8_{960023CD-C262-014B-8174-447526541782}" xr6:coauthVersionLast="47" xr6:coauthVersionMax="47" xr10:uidLastSave="{00000000-0000-0000-0000-000000000000}"/>
  <bookViews>
    <workbookView xWindow="0" yWindow="560" windowWidth="25600" windowHeight="14040" xr2:uid="{00000000-000D-0000-FFFF-FFFF00000000}"/>
  </bookViews>
  <sheets>
    <sheet name="Crowdfunding" sheetId="1" r:id="rId1"/>
    <sheet name="Parent Category Analysis" sheetId="2" r:id="rId2"/>
    <sheet name="Sub-Category Analysis" sheetId="3" r:id="rId3"/>
    <sheet name="Over Time Analysis" sheetId="4" r:id="rId4"/>
    <sheet name="Goals Analysis" sheetId="5" r:id="rId5"/>
    <sheet name="Statistical Analysis" sheetId="6" r:id="rId6"/>
  </sheets>
  <definedNames>
    <definedName name="_xlnm._FilterDatabase" localSheetId="0" hidden="1">Crowdfunding!$A$1:$U$1001</definedName>
  </definedNames>
  <calcPr calcId="191029"/>
  <pivotCaches>
    <pivotCache cacheId="44" r:id="rId7"/>
    <pivotCache cacheId="4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I2" i="6"/>
  <c r="I7" i="6"/>
  <c r="H7" i="6"/>
  <c r="I6" i="6"/>
  <c r="H6" i="6"/>
  <c r="I5" i="6"/>
  <c r="H5" i="6"/>
  <c r="I4" i="6"/>
  <c r="H4" i="6"/>
  <c r="I3" i="6"/>
  <c r="H3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G2" i="5" s="1"/>
  <c r="E10" i="5"/>
  <c r="F10" i="5" s="1"/>
  <c r="E6" i="5"/>
  <c r="F6" i="5" s="1"/>
  <c r="E13" i="5"/>
  <c r="F13" i="5" s="1"/>
  <c r="E9" i="5"/>
  <c r="G9" i="5" s="1"/>
  <c r="E5" i="5"/>
  <c r="H5" i="5" s="1"/>
  <c r="E12" i="5"/>
  <c r="H12" i="5" s="1"/>
  <c r="E8" i="5"/>
  <c r="F8" i="5" s="1"/>
  <c r="E4" i="5"/>
  <c r="F4" i="5" s="1"/>
  <c r="E11" i="5"/>
  <c r="F11" i="5" s="1"/>
  <c r="E7" i="5"/>
  <c r="G7" i="5" s="1"/>
  <c r="E3" i="5"/>
  <c r="H3" i="5" s="1"/>
  <c r="F2" i="5" l="1"/>
  <c r="H2" i="5"/>
  <c r="G13" i="5"/>
  <c r="H8" i="5"/>
  <c r="G5" i="5"/>
  <c r="F7" i="5"/>
  <c r="G3" i="5"/>
  <c r="G6" i="5"/>
  <c r="F12" i="5"/>
  <c r="H11" i="5"/>
  <c r="G12" i="5"/>
  <c r="F5" i="5"/>
  <c r="G10" i="5"/>
  <c r="H13" i="5"/>
  <c r="G8" i="5"/>
  <c r="H4" i="5"/>
  <c r="H9" i="5"/>
  <c r="G4" i="5"/>
  <c r="H6" i="5"/>
  <c r="G11" i="5"/>
  <c r="H7" i="5"/>
  <c r="H10" i="5"/>
  <c r="F3" i="5"/>
  <c r="F9" i="5"/>
</calcChain>
</file>

<file path=xl/sharedStrings.xml><?xml version="1.0" encoding="utf-8"?>
<sst xmlns="http://schemas.openxmlformats.org/spreadsheetml/2006/main" count="7066" uniqueCount="2119">
  <si>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</si>
  <si>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</si>
  <si>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</si>
  <si>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</si>
  <si>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</si>
  <si>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</si>
  <si>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</si>
  <si>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</si>
  <si>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</si>
  <si>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</si>
  <si>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</si>
  <si>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</si>
  <si>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</si>
  <si>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</si>
  <si>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</si>
  <si>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</si>
  <si>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</si>
  <si>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</si>
  <si>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</si>
  <si>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</si>
  <si>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</si>
  <si>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</si>
  <si>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</si>
  <si>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</si>
  <si>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</si>
  <si>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</si>
  <si>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</si>
  <si>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</si>
  <si>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</si>
  <si>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</si>
  <si>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</si>
  <si>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</si>
  <si>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</si>
  <si>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</si>
  <si>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</si>
  <si>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</si>
  <si>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</si>
  <si>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</si>
  <si>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</si>
  <si>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</si>
  <si>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</si>
  <si>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</si>
  <si>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</si>
  <si>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</si>
  <si>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</si>
  <si>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</si>
  <si>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</si>
  <si>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</si>
  <si>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</si>
  <si>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</si>
  <si>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</si>
  <si>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</si>
  <si>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</si>
  <si>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</si>
  <si>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</si>
  <si>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</si>
  <si>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</si>
  <si>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</si>
  <si>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</si>
  <si>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</si>
  <si>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</si>
  <si>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</si>
  <si>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</si>
  <si>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</si>
  <si>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</si>
  <si>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</si>
  <si>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</si>
  <si>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</si>
  <si>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</si>
  <si>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</si>
  <si>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</si>
  <si>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</si>
  <si>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</si>
  <si>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</si>
  <si>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</si>
  <si>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</si>
  <si>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</si>
  <si>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</si>
  <si>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</si>
  <si>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</si>
  <si>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</si>
  <si>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</si>
  <si>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</si>
  <si>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</si>
  <si>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</si>
  <si>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</si>
  <si>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</si>
  <si>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</si>
  <si>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</si>
  <si>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</si>
  <si>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</si>
  <si>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</si>
  <si>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</si>
  <si>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</si>
  <si>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</si>
  <si>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</si>
  <si>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</si>
  <si>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</si>
  <si>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</si>
  <si>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</si>
  <si>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</si>
  <si>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</si>
  <si>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</si>
  <si>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</si>
  <si>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</si>
  <si>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</si>
  <si>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</si>
  <si>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</si>
  <si>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</si>
  <si>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</si>
  <si>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</si>
  <si>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</si>
  <si>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</si>
  <si>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</si>
  <si>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</si>
  <si>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</si>
  <si>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</si>
  <si>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</si>
  <si>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</si>
  <si>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</si>
  <si>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</si>
  <si>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</si>
  <si>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</si>
  <si>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</si>
  <si>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</si>
  <si>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</si>
  <si>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</si>
  <si>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</si>
  <si>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</si>
  <si>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</si>
  <si>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</si>
  <si>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</si>
  <si>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</si>
  <si>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</si>
  <si>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</si>
  <si>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</si>
  <si>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</si>
  <si>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</si>
  <si>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</si>
  <si>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</si>
  <si>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</si>
  <si>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</si>
  <si>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</si>
  <si>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</si>
  <si>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</si>
  <si>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</si>
  <si>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</si>
  <si>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</si>
  <si>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</si>
  <si>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</si>
  <si>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</si>
  <si>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</si>
  <si>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</si>
  <si>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</si>
  <si>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</si>
  <si>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</si>
  <si>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</si>
  <si>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</si>
  <si>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</si>
  <si>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</si>
  <si>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</si>
  <si>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</si>
  <si>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</si>
  <si>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</si>
  <si>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</si>
  <si>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</si>
  <si>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</si>
  <si>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</si>
  <si>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</si>
  <si>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</si>
  <si>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</si>
  <si>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</si>
  <si>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</si>
  <si>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</si>
  <si>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</si>
  <si>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</si>
  <si>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</si>
  <si>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</si>
  <si>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</si>
  <si>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</si>
  <si>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</si>
  <si>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</si>
  <si>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</si>
  <si>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</si>
  <si>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</si>
  <si>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</si>
  <si>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</si>
  <si>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</si>
  <si>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</si>
  <si>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</si>
  <si>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</si>
  <si>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</si>
  <si>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</si>
  <si>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</si>
  <si>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</si>
  <si>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</si>
  <si>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</si>
  <si>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</si>
  <si>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</si>
  <si>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</si>
  <si>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</si>
  <si>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</si>
  <si>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</si>
  <si>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</si>
  <si>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</si>
  <si>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</si>
  <si>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</si>
  <si>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</si>
  <si>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</si>
  <si>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</si>
  <si>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</si>
  <si>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</si>
  <si>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</si>
  <si>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</si>
  <si>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</si>
  <si>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</si>
  <si>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</si>
  <si>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</si>
  <si>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</si>
  <si>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</si>
  <si>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</si>
  <si>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</si>
  <si>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</si>
  <si>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</si>
  <si>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</si>
  <si>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</si>
  <si>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</si>
  <si>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</si>
  <si>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</si>
  <si>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</si>
  <si>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</si>
  <si>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</si>
  <si>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</si>
  <si>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</si>
  <si>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</si>
  <si>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</si>
  <si>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</si>
  <si>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</si>
  <si>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</si>
  <si>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</si>
  <si>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</si>
  <si>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</si>
  <si>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</si>
  <si>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</si>
  <si>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</si>
  <si>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</si>
  <si>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</si>
  <si>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</si>
  <si>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</si>
  <si>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</si>
  <si>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</si>
  <si>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</si>
  <si>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</si>
  <si>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</si>
  <si>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</si>
  <si>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</si>
  <si>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</si>
  <si>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</si>
  <si>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</si>
  <si>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</si>
  <si>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</si>
  <si>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</si>
  <si>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</si>
  <si>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</si>
  <si>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</si>
  <si>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</si>
  <si>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</si>
  <si>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</si>
  <si>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</si>
  <si>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</si>
  <si>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</si>
  <si>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</si>
  <si>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</si>
  <si>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</si>
  <si>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</si>
  <si>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</si>
  <si>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</si>
  <si>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</si>
  <si>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</si>
  <si>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</si>
  <si>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</si>
  <si>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</si>
  <si>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</si>
  <si>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</si>
  <si>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</si>
  <si>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</si>
  <si>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</si>
  <si>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</si>
  <si>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</si>
  <si>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</si>
  <si>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</si>
  <si>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</si>
  <si>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</si>
  <si>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</si>
  <si>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</si>
  <si>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</si>
  <si>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</si>
  <si>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</si>
  <si>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</si>
  <si>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</si>
  <si>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</si>
  <si>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</si>
  <si>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</si>
  <si>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</si>
  <si>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</si>
  <si>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</si>
  <si>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</si>
  <si>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</si>
  <si>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</si>
  <si>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</si>
  <si>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</si>
  <si>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</si>
  <si>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</si>
  <si>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</si>
  <si>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</si>
  <si>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</si>
  <si>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</si>
  <si>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</si>
  <si>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</si>
  <si>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</si>
  <si>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</si>
  <si>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</si>
  <si>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</si>
  <si>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</si>
  <si>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</si>
  <si>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</si>
  <si>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</si>
  <si>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</si>
  <si>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</si>
  <si>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</si>
  <si>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</si>
  <si>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</si>
  <si>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</si>
  <si>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</si>
  <si>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</si>
  <si>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</si>
  <si>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</si>
  <si>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</si>
  <si>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</si>
  <si>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</si>
  <si>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</si>
  <si>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</si>
  <si>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</si>
  <si>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</si>
  <si>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</si>
  <si>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</si>
  <si>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</si>
  <si>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</si>
  <si>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</si>
  <si>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</si>
  <si>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</si>
  <si>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</si>
  <si>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</si>
  <si>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</si>
  <si>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</si>
  <si>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</si>
  <si>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</si>
  <si>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</si>
  <si>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</si>
  <si>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</si>
  <si>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</si>
  <si>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</si>
  <si>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</si>
  <si>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</si>
  <si>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</si>
  <si>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</si>
  <si>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</si>
  <si>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</si>
  <si>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</si>
  <si>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</si>
  <si>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</si>
  <si>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</si>
  <si>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</si>
  <si>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</si>
  <si>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</si>
  <si>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</si>
  <si>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</si>
  <si>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</si>
  <si>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</si>
  <si>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</si>
  <si>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</si>
  <si>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</si>
  <si>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</si>
  <si>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</si>
  <si>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</si>
  <si>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</si>
  <si>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</si>
  <si>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</si>
  <si>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</si>
  <si>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</si>
  <si>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</si>
  <si>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</si>
  <si>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</si>
  <si>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</si>
  <si>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</si>
  <si>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</si>
  <si>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</si>
  <si>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</si>
  <si>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</si>
  <si>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</si>
  <si>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</si>
  <si>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</si>
  <si>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</si>
  <si>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</si>
  <si>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</si>
  <si>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</si>
  <si>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</si>
  <si>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</si>
  <si>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</si>
  <si>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</si>
  <si>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</si>
  <si>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</si>
  <si>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</si>
  <si>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</si>
  <si>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</si>
  <si>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</si>
  <si>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</si>
  <si>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</si>
  <si>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</si>
  <si>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</si>
  <si>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</si>
  <si>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</si>
  <si>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</si>
  <si>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</si>
  <si>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</si>
  <si>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</si>
  <si>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</si>
  <si>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</si>
  <si>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</si>
  <si>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</si>
  <si>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</si>
  <si>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</si>
  <si>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</si>
  <si>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</si>
  <si>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</si>
  <si>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</si>
  <si>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</si>
  <si>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</si>
  <si>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</si>
  <si>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</si>
  <si>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</si>
  <si>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</si>
  <si>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</si>
  <si>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</si>
  <si>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</si>
  <si>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</si>
  <si>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</si>
  <si>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</si>
  <si>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</si>
  <si>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</si>
  <si>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</si>
  <si>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</si>
  <si>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</si>
  <si>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</si>
  <si>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</si>
  <si>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</si>
  <si>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</si>
  <si>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</si>
  <si>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</si>
  <si>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</si>
  <si>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</si>
  <si>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</si>
  <si>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</si>
  <si>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</si>
  <si>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</si>
  <si>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</si>
  <si>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</si>
  <si>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</si>
  <si>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</si>
  <si>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</si>
  <si>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</si>
  <si>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</si>
  <si>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</si>
  <si>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</si>
  <si>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</si>
  <si>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</si>
  <si>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</si>
  <si>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</si>
  <si>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</si>
  <si>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</si>
  <si>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</si>
  <si>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</si>
  <si>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</si>
  <si>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</si>
  <si>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</si>
  <si>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</si>
  <si>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</si>
  <si>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</si>
  <si>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</si>
  <si>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</si>
  <si>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</si>
  <si>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</si>
  <si>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</si>
  <si>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</si>
  <si>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</si>
  <si>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</si>
  <si>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</si>
  <si>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</si>
  <si>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</si>
  <si>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</si>
  <si>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</si>
  <si>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</si>
  <si>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</si>
  <si>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</si>
  <si>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</si>
  <si>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</si>
  <si>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</si>
  <si>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</si>
  <si>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</si>
  <si>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</si>
  <si>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</si>
  <si>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</si>
  <si>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</si>
  <si>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</si>
  <si>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</si>
  <si>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</si>
  <si>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</si>
  <si>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</si>
  <si>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</si>
  <si>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</si>
  <si>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</si>
  <si>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</si>
  <si>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</si>
  <si>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</si>
  <si>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</si>
  <si>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</si>
  <si>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</si>
  <si>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</si>
  <si>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</si>
  <si>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</si>
  <si>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</si>
  <si>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</si>
  <si>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</si>
  <si>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</si>
  <si>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</si>
  <si>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</si>
  <si>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</si>
  <si>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</si>
  <si>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</si>
  <si>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</si>
  <si>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</si>
  <si>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</si>
  <si>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</si>
  <si>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</si>
  <si>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</si>
  <si>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</si>
  <si>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</si>
  <si>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</si>
  <si>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</si>
  <si>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</si>
  <si>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</si>
  <si>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</si>
  <si>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</si>
  <si>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</si>
  <si>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</si>
  <si>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</si>
  <si>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</si>
  <si>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</si>
  <si>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</si>
  <si>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</si>
  <si>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</si>
  <si>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</si>
  <si>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</si>
  <si>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</si>
  <si>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</si>
  <si>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</si>
  <si>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</si>
  <si>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</si>
  <si>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</si>
  <si>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</si>
  <si>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</si>
  <si>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</si>
  <si>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</si>
  <si>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</si>
  <si>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</si>
  <si>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</si>
  <si>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</si>
  <si>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</si>
  <si>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</si>
  <si>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</si>
  <si>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</si>
  <si>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</si>
  <si>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</si>
  <si>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</si>
  <si>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</si>
  <si>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</si>
  <si>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</si>
  <si>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</si>
  <si>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</si>
  <si>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</si>
  <si>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</si>
  <si>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</si>
  <si>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</si>
  <si>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</si>
  <si>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</si>
  <si>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</si>
  <si>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</si>
  <si>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</si>
  <si>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</si>
  <si>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</si>
  <si>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</si>
  <si>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</si>
  <si>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</si>
  <si>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</si>
  <si>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</si>
  <si>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</si>
  <si>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</si>
  <si>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</si>
  <si>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</si>
  <si>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</si>
  <si>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</si>
  <si>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</si>
  <si>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</si>
  <si>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</si>
  <si>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</si>
  <si>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</si>
  <si>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</si>
  <si>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</si>
  <si>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</si>
  <si>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</si>
  <si>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</si>
  <si>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</si>
  <si>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</si>
  <si>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</si>
  <si>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</si>
  <si>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</si>
  <si>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</si>
  <si>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</si>
  <si>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</si>
  <si>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</si>
  <si>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</si>
  <si>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</si>
  <si>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</si>
  <si>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</si>
  <si>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</si>
  <si>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</si>
  <si>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</si>
  <si>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</si>
  <si>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</si>
  <si>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</si>
  <si>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</si>
  <si>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</si>
  <si>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</si>
  <si>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</si>
  <si>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</si>
  <si>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</si>
  <si>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</si>
  <si>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</si>
  <si>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</si>
  <si>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</si>
  <si>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</si>
  <si>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</si>
  <si>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</si>
  <si>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</si>
  <si>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</si>
  <si>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</si>
  <si>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</si>
  <si>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</si>
  <si>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</si>
  <si>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</si>
  <si>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</si>
  <si>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</si>
  <si>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</si>
  <si>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</si>
  <si>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</si>
  <si>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</si>
  <si>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</si>
  <si>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</si>
  <si>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</si>
  <si>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</si>
  <si>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</si>
  <si>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</si>
  <si>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</si>
  <si>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</si>
  <si>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</si>
  <si>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</si>
  <si>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</si>
  <si>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</si>
  <si>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</si>
  <si>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</si>
  <si>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</si>
  <si>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</si>
  <si>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</si>
  <si>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</si>
  <si>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</si>
  <si>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</si>
  <si>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</si>
  <si>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</si>
  <si>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</si>
  <si>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</si>
  <si>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</si>
  <si>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</si>
  <si>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</si>
  <si>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</si>
  <si>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</si>
  <si>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</si>
  <si>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</si>
  <si>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</si>
  <si>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</si>
  <si>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</si>
  <si>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</si>
  <si>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</si>
  <si>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</si>
  <si>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</si>
  <si>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</si>
  <si>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</si>
  <si>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</si>
  <si>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</si>
  <si>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</si>
  <si>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</si>
  <si>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</si>
  <si>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</si>
  <si>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</si>
  <si>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</si>
  <si>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</si>
  <si>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</si>
  <si>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</si>
  <si>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</si>
  <si>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</si>
  <si>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</si>
  <si>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</si>
  <si>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</si>
  <si>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</si>
  <si>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</si>
  <si>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</si>
  <si>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</si>
  <si>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</si>
  <si>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</si>
  <si>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</si>
  <si>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</si>
  <si>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</si>
  <si>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</si>
  <si>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</si>
  <si>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</si>
  <si>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</si>
  <si>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</si>
  <si>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</si>
  <si>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</si>
  <si>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</si>
  <si>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</si>
  <si>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</si>
  <si>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</si>
  <si>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</si>
  <si>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</si>
  <si>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</si>
  <si>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</si>
  <si>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</si>
  <si>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</si>
  <si>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</si>
  <si>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</si>
  <si>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</si>
  <si>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</si>
  <si>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</si>
  <si>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</si>
  <si>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</si>
  <si>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</si>
  <si>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</si>
  <si>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</si>
  <si>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</si>
  <si>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</si>
  <si>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</si>
  <si>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</si>
  <si>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</si>
  <si>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</si>
  <si>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</si>
  <si>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</si>
  <si>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</si>
  <si>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</si>
  <si>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</si>
  <si>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</si>
  <si>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</si>
  <si>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</si>
  <si>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</si>
  <si>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</si>
  <si>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</si>
  <si>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</si>
  <si>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</si>
  <si>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</si>
  <si>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</si>
  <si>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</si>
  <si>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</si>
  <si>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</si>
  <si>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</si>
  <si>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</si>
  <si>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</si>
  <si>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</si>
  <si>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</si>
  <si>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</si>
  <si>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</si>
  <si>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</si>
  <si>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</si>
  <si>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</si>
  <si>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</si>
  <si>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</si>
  <si>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</si>
  <si>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</si>
  <si>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</si>
  <si>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</si>
  <si>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</si>
  <si>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</si>
  <si>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</si>
  <si>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</si>
  <si>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</si>
  <si>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</si>
  <si>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</si>
  <si>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</si>
  <si>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</si>
  <si>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</si>
  <si>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</si>
  <si>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</si>
  <si>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</si>
  <si>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</si>
  <si>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</si>
  <si>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</si>
  <si>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</si>
  <si>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</si>
  <si>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</si>
  <si>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</si>
  <si>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</si>
  <si>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</si>
  <si>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</si>
  <si>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</si>
  <si>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</si>
  <si>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</si>
  <si>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</si>
  <si>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</si>
  <si>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</si>
  <si>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</si>
  <si>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</si>
  <si>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</si>
  <si>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</si>
  <si>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</si>
  <si>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</si>
  <si>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</si>
  <si>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</si>
  <si>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</si>
  <si>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</si>
  <si>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</si>
  <si>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</si>
  <si>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</si>
  <si>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</si>
  <si>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</si>
  <si>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</si>
  <si>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</si>
  <si>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</si>
  <si>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</si>
  <si>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</si>
  <si>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</si>
  <si>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</si>
  <si>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</si>
  <si>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</si>
  <si>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</si>
  <si>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</si>
  <si>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</si>
  <si>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</si>
  <si>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</si>
  <si>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</si>
  <si>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</si>
  <si>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</si>
  <si>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</si>
  <si>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</si>
  <si>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</si>
  <si>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</si>
  <si>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</si>
  <si>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</si>
  <si>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</si>
  <si>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</si>
  <si>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</si>
  <si>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</si>
  <si>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</si>
  <si>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</si>
  <si>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</si>
  <si>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</si>
  <si>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</si>
  <si>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</si>
  <si>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</si>
  <si>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</si>
  <si>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</si>
  <si>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</si>
  <si>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</si>
  <si>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</si>
  <si>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</si>
  <si>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</si>
  <si>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</si>
  <si>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</si>
  <si>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</si>
  <si>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</si>
  <si>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</si>
  <si>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</si>
  <si>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</si>
  <si>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</si>
  <si>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</si>
  <si>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</si>
  <si>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</si>
  <si>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</si>
  <si>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</si>
  <si>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</si>
  <si>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</si>
  <si>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</si>
  <si>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</si>
  <si>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</si>
  <si>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</si>
  <si>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</si>
  <si>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</si>
  <si>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</si>
  <si>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</si>
  <si>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</si>
  <si>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</si>
  <si>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</si>
  <si>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</si>
  <si>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</si>
  <si>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</si>
  <si>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</si>
  <si>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</si>
  <si>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</si>
  <si>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</si>
  <si>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</si>
  <si>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</si>
  <si>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</si>
  <si>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</si>
  <si>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</si>
  <si>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</si>
  <si>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</si>
  <si>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</si>
  <si>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</si>
  <si>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</si>
  <si>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</si>
  <si>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</si>
  <si>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</si>
  <si>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</si>
  <si>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</si>
  <si>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</si>
  <si>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</si>
  <si>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</si>
  <si>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</si>
  <si>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</si>
  <si>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</si>
  <si>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</si>
  <si>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</si>
  <si>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</si>
  <si>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</si>
  <si>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</si>
  <si>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</si>
  <si>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</si>
  <si>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</si>
  <si>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</si>
  <si>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</si>
  <si>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</si>
  <si>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</si>
  <si>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</si>
  <si>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</si>
  <si>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</si>
  <si>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</si>
  <si>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</si>
  <si>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</si>
  <si>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</si>
  <si>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</si>
  <si>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</si>
  <si>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</si>
  <si>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</si>
  <si>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</si>
  <si>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</si>
  <si>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</si>
  <si>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</si>
  <si>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</si>
  <si>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</si>
  <si>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</si>
  <si>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</si>
  <si>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</si>
  <si>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</si>
  <si>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</si>
  <si>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</si>
  <si>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</si>
  <si>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</si>
  <si>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</si>
  <si>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</si>
  <si>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</si>
  <si>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</si>
  <si>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</si>
  <si>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</si>
  <si>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</si>
  <si>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</si>
  <si>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</si>
  <si>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</si>
  <si>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</si>
  <si>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</si>
  <si>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</si>
  <si>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</si>
  <si>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</si>
  <si>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</si>
  <si>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</si>
  <si>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</si>
  <si>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</si>
  <si>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</si>
  <si>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</si>
  <si>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</si>
  <si>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</si>
  <si>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</si>
  <si>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</si>
  <si>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</si>
  <si>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</si>
  <si>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</si>
  <si>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</si>
  <si>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</si>
  <si>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</si>
  <si>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</si>
  <si>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</si>
  <si>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</si>
  <si>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</si>
  <si>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</si>
  <si>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</si>
  <si>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</si>
  <si>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</si>
  <si>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</si>
  <si>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</si>
  <si>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</si>
  <si>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</si>
  <si>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</si>
  <si>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</si>
  <si>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</si>
  <si>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</si>
  <si>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</si>
  <si>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</si>
  <si>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</si>
  <si>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</si>
  <si>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</si>
  <si>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</si>
  <si>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</si>
  <si>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</si>
  <si>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</si>
  <si>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</si>
  <si>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</si>
  <si>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</si>
  <si>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</si>
  <si>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</si>
  <si>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</si>
  <si>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</si>
  <si>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</si>
  <si>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</si>
  <si>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</si>
  <si>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</si>
  <si>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</si>
  <si>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</si>
  <si>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</si>
  <si>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</si>
  <si>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</si>
  <si>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</si>
  <si>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</si>
  <si>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</si>
  <si>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</si>
  <si>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</si>
  <si>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</si>
  <si>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</si>
  <si>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</si>
  <si>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</si>
  <si>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</si>
  <si>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</si>
  <si>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</si>
  <si>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</si>
  <si>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</si>
  <si>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</si>
  <si>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</si>
  <si>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</si>
  <si>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</si>
  <si>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</si>
  <si>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</si>
  <si>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</si>
  <si>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</si>
  <si>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</si>
  <si>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</si>
  <si>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</si>
  <si>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</si>
  <si>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</si>
  <si>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</si>
  <si>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</si>
  <si>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</si>
  <si>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</si>
  <si>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</si>
  <si>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</si>
  <si>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</si>
  <si>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</si>
  <si>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</si>
  <si>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</si>
  <si>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</si>
  <si>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</si>
  <si>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</si>
  <si>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</si>
  <si>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</si>
  <si>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</si>
  <si>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</si>
  <si>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</si>
  <si>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</si>
  <si>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</si>
  <si>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</si>
  <si>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</si>
  <si>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</si>
  <si>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</si>
  <si>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</si>
  <si>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</si>
  <si>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</si>
  <si>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</si>
  <si>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</si>
  <si>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</si>
  <si>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</si>
  <si>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</si>
  <si>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</si>
  <si>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</si>
  <si>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</si>
  <si>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</si>
  <si>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</si>
  <si>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</si>
  <si>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</si>
  <si>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</si>
  <si>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</si>
  <si>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</si>
  <si>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</si>
  <si>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</si>
  <si>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</si>
  <si>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</si>
  <si>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</si>
  <si>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</si>
  <si>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</si>
  <si>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</si>
  <si>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</si>
  <si>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</si>
  <si>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</si>
  <si>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</si>
  <si>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</si>
  <si>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</si>
  <si>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</si>
  <si>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</si>
  <si>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</si>
  <si>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</si>
  <si>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</si>
  <si>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</si>
  <si>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</si>
  <si>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</si>
  <si>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</si>
  <si>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</si>
  <si>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</si>
  <si>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</si>
  <si>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</si>
  <si>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</si>
  <si>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</si>
  <si>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</si>
  <si>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</si>
  <si>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</si>
  <si>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</si>
  <si>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</si>
  <si>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</si>
  <si>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</si>
  <si>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</si>
  <si>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</si>
  <si>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</si>
  <si>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</si>
  <si>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</si>
  <si>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</si>
  <si>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</si>
  <si>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</si>
  <si>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</si>
  <si>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</si>
  <si>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</si>
  <si>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</si>
  <si>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</si>
  <si>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</si>
  <si>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</si>
  <si>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</si>
  <si>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</si>
  <si>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</si>
  <si>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</si>
  <si>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</si>
  <si>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</si>
  <si>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</si>
  <si>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</si>
  <si>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</si>
  <si>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</si>
  <si>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</si>
  <si>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</si>
  <si>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</si>
  <si>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</si>
  <si>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</si>
  <si>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</si>
  <si>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</si>
  <si>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</si>
  <si>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</si>
  <si>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</si>
  <si>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</si>
  <si>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</si>
  <si>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</si>
  <si>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</si>
  <si>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</si>
  <si>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</si>
  <si>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</si>
  <si>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</si>
  <si>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</si>
  <si>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</si>
  <si>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</si>
  <si>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</si>
  <si>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</si>
  <si>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</si>
  <si>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</si>
  <si>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</si>
  <si>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</si>
  <si>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</si>
  <si>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</si>
  <si>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</si>
  <si>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</si>
  <si>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</si>
  <si>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</si>
  <si>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</si>
  <si>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</si>
  <si>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</si>
  <si>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</si>
  <si>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</si>
  <si>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</si>
  <si>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</si>
  <si>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</si>
  <si>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</si>
  <si>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</si>
  <si>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</si>
  <si>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</si>
  <si>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</si>
  <si>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</si>
  <si>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</si>
  <si>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</si>
  <si>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</si>
  <si>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</si>
  <si>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</si>
  <si>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</si>
  <si>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</si>
  <si>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</si>
  <si>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</si>
  <si>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</si>
  <si>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</si>
  <si>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</si>
  <si>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</si>
  <si>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</si>
  <si>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</si>
  <si>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</si>
  <si>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</si>
  <si>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</si>
  <si>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</si>
  <si>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</si>
  <si>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</si>
  <si>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</si>
  <si>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</si>
  <si>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</si>
  <si>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</si>
  <si>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</si>
  <si>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</si>
  <si>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</si>
  <si>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</si>
  <si>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</si>
  <si>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</si>
  <si>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</si>
  <si>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</si>
  <si>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</si>
  <si>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</si>
  <si>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</si>
  <si>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</si>
  <si>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</si>
  <si>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</si>
  <si>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</si>
  <si>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</si>
  <si>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</si>
  <si>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</si>
  <si>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</si>
  <si>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</si>
  <si>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</si>
  <si>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</si>
  <si>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</si>
  <si>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</si>
  <si>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</si>
  <si>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</si>
  <si>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</si>
  <si>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</si>
  <si>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</si>
  <si>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</si>
  <si>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</si>
  <si>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</si>
  <si>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</si>
  <si>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</si>
  <si>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</si>
  <si>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</si>
  <si>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</si>
  <si>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</si>
  <si>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</si>
  <si>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</si>
  <si>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</si>
  <si>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</si>
  <si>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</si>
  <si>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</si>
  <si>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</si>
  <si>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</si>
  <si>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</si>
  <si>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</si>
  <si>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</si>
  <si>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</si>
  <si>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</si>
  <si>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</si>
  <si>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</si>
  <si>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</si>
  <si>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</si>
  <si>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</si>
  <si>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</si>
  <si>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</si>
  <si>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</si>
  <si>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</si>
  <si>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</si>
  <si>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</si>
  <si>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</si>
  <si>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</si>
  <si>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</si>
  <si>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</si>
  <si>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</si>
  <si>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</si>
  <si>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</si>
  <si>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</si>
  <si>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</si>
  <si>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</si>
  <si>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</si>
  <si>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</si>
  <si>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</si>
  <si>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</si>
  <si>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</si>
  <si>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</si>
  <si>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</si>
  <si>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</si>
  <si>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</si>
  <si>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</si>
  <si>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</si>
  <si>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</si>
  <si>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</si>
  <si>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</si>
  <si>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</si>
  <si>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</si>
  <si>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</si>
  <si>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</si>
  <si>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</si>
  <si>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</si>
  <si>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</si>
  <si>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</si>
  <si>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</si>
  <si>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</si>
  <si>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</si>
  <si>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</si>
  <si>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</si>
  <si>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</si>
  <si>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</si>
  <si>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</si>
  <si>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</si>
  <si>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</si>
  <si>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</si>
  <si>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</si>
  <si>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</si>
  <si>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</si>
  <si>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</si>
  <si>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</si>
  <si>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</si>
  <si>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</si>
  <si>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</si>
  <si>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</si>
  <si>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</si>
  <si>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</si>
  <si>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</si>
  <si>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</si>
  <si>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</si>
  <si>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</si>
  <si>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</si>
  <si>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</si>
  <si>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</si>
  <si>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</si>
  <si>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</si>
  <si>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</si>
  <si>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</si>
  <si>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</si>
  <si>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</si>
  <si>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</si>
  <si>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</si>
  <si>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</si>
  <si>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</si>
  <si>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</si>
  <si>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</si>
  <si>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</si>
  <si>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</si>
  <si>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</si>
  <si>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</si>
  <si>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</si>
  <si>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</si>
  <si>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</si>
  <si>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</si>
  <si>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</si>
  <si>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</si>
  <si>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</si>
  <si>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</si>
  <si>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</si>
  <si>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</si>
  <si>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</si>
  <si>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</si>
  <si>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</si>
  <si>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</si>
  <si>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</si>
  <si>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</si>
  <si>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</si>
  <si>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</si>
  <si>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</si>
  <si>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</si>
  <si>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</si>
  <si>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</si>
  <si>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</si>
  <si>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</si>
  <si>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</si>
  <si>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</si>
  <si>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</si>
  <si>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</si>
  <si>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</si>
  <si>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</si>
  <si>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</si>
  <si>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</si>
  <si>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</si>
  <si>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</si>
  <si>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</si>
  <si>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</si>
  <si>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</si>
  <si>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</si>
  <si>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</si>
  <si>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</si>
  <si>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</si>
  <si>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</si>
  <si>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</si>
  <si>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</si>
  <si>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</si>
  <si>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</si>
  <si>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</si>
  <si>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</si>
  <si>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</si>
  <si>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</si>
  <si>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</si>
  <si>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</si>
  <si>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</si>
  <si>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</si>
  <si>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</si>
  <si>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</si>
  <si>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</si>
  <si>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</si>
  <si>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</si>
  <si>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</si>
  <si>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</si>
  <si>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</si>
  <si>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</si>
  <si>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</si>
  <si>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</si>
  <si>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</si>
  <si>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</si>
  <si>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</si>
  <si>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</si>
  <si>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</si>
  <si>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</si>
  <si>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</si>
  <si>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</si>
  <si>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</si>
  <si>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</si>
  <si>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</si>
  <si>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</si>
  <si>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</si>
  <si>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</si>
  <si>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</si>
  <si>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</si>
  <si>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</si>
  <si>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</si>
  <si>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</si>
  <si>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</si>
  <si>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</si>
  <si>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</si>
  <si>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</si>
  <si>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</si>
  <si>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</si>
  <si>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</si>
  <si>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</si>
  <si>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</si>
  <si>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</si>
  <si>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</si>
  <si>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</si>
  <si>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</si>
  <si>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</si>
  <si>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</si>
  <si>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</si>
  <si>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</si>
  <si>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</si>
  <si>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</si>
  <si>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</si>
  <si>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</si>
  <si>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</si>
  <si>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</si>
  <si>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</si>
  <si>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</si>
  <si>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</si>
  <si>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</si>
  <si>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</si>
  <si>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</si>
  <si>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</si>
  <si>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</si>
  <si>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</si>
  <si>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</si>
  <si>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</si>
  <si>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</si>
  <si>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</si>
  <si>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</si>
  <si>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</si>
  <si>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</si>
  <si>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</si>
  <si>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</si>
  <si>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</si>
  <si>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</si>
  <si>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</si>
  <si>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</si>
  <si>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</si>
  <si>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</si>
  <si>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</si>
  <si>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</si>
  <si>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</si>
  <si>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</si>
  <si>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</si>
  <si>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</si>
  <si>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</si>
  <si>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</si>
  <si>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</si>
  <si>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</si>
  <si>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</si>
  <si>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</si>
  <si>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</si>
  <si>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</si>
  <si>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</si>
  <si>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</si>
  <si>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</si>
  <si>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</si>
  <si>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</si>
  <si>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</si>
  <si>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</si>
  <si>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</si>
  <si>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</si>
  <si>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</si>
  <si>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</si>
  <si>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</si>
  <si>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</si>
  <si>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</si>
  <si>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</si>
  <si>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</si>
  <si>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</si>
  <si>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</si>
  <si>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</si>
  <si>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</si>
  <si>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</si>
  <si>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</si>
  <si>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</si>
  <si>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</si>
  <si>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</si>
  <si>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</si>
  <si>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</si>
  <si>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</si>
  <si>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</si>
  <si>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</si>
  <si>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</si>
  <si>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</si>
  <si>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</si>
  <si>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</si>
  <si>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</si>
  <si>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</si>
  <si>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</si>
  <si>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</si>
  <si>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</si>
  <si>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</si>
  <si>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</si>
  <si>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</si>
  <si>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</si>
  <si>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</si>
  <si>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</si>
  <si>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</si>
  <si>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</si>
  <si>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</si>
  <si>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</si>
  <si>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</si>
  <si>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</si>
  <si>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</si>
  <si>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</si>
  <si>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</si>
  <si>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</si>
  <si>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</si>
  <si>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</si>
  <si>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</si>
  <si>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</si>
  <si>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</si>
  <si>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</si>
  <si>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</si>
  <si>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</si>
  <si>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</si>
  <si>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</si>
  <si>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</si>
  <si>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</si>
  <si>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</si>
  <si>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</si>
  <si>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</si>
  <si>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</si>
  <si>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</si>
  <si>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</si>
  <si>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</si>
  <si>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</si>
  <si>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</si>
  <si>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</si>
  <si>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</si>
  <si>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</si>
  <si>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</si>
  <si>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</si>
  <si>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</si>
  <si>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</si>
  <si>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</si>
  <si>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</si>
  <si>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</si>
  <si>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</si>
  <si>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</si>
  <si>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</si>
  <si>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</si>
  <si>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</si>
  <si>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</si>
  <si>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</si>
  <si>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</si>
  <si>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</si>
  <si>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</si>
  <si>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</si>
  <si>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</si>
  <si>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</si>
  <si>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</si>
  <si>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</si>
  <si>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</si>
  <si>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</si>
  <si>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</si>
  <si>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</si>
  <si>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</si>
  <si>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</si>
  <si>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</si>
  <si>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</si>
  <si>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</si>
  <si>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</si>
  <si>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</si>
  <si>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</si>
  <si>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</si>
  <si>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</si>
  <si>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</si>
  <si>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</si>
  <si>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</si>
  <si>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</si>
  <si>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</si>
  <si>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</si>
  <si>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</si>
  <si>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</si>
  <si>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</si>
  <si>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</si>
  <si>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</si>
  <si>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</si>
  <si>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</si>
  <si>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</si>
  <si>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</si>
  <si>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</si>
  <si>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</si>
  <si>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</si>
  <si>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</si>
  <si>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</si>
  <si>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</si>
  <si>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</si>
  <si>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</si>
  <si>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</si>
  <si>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</si>
  <si>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</si>
  <si>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</si>
  <si>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</si>
  <si>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</si>
  <si>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</si>
  <si>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</si>
  <si>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</si>
  <si>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</si>
  <si>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</si>
  <si>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</si>
  <si>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</si>
  <si>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</si>
  <si>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</si>
  <si>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</si>
  <si>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</si>
  <si>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</si>
  <si>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</si>
  <si>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</si>
  <si>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</si>
  <si>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</si>
  <si>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</si>
  <si>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</si>
  <si>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</si>
  <si>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</si>
  <si>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</si>
  <si>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</si>
  <si>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</si>
  <si>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</si>
  <si>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</si>
  <si>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</si>
  <si>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</si>
  <si>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</si>
  <si>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</si>
  <si>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</si>
  <si>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</si>
  <si>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</si>
  <si>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</si>
  <si>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</si>
  <si>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</si>
  <si>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</si>
  <si>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</si>
  <si>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</si>
  <si>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</si>
  <si>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</si>
  <si>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</si>
  <si>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</si>
  <si>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</si>
  <si>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</si>
  <si>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</si>
  <si>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</si>
  <si>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</si>
  <si>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</si>
  <si>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</si>
  <si>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</si>
  <si>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</si>
  <si>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</si>
  <si>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</si>
  <si>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</si>
  <si>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</si>
  <si>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</si>
  <si>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</si>
  <si>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</si>
  <si>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</si>
  <si>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</si>
  <si>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</si>
  <si>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</si>
  <si>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</si>
  <si>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</si>
  <si>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</si>
  <si>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</si>
  <si>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</si>
  <si>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</si>
  <si>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</si>
  <si>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</si>
  <si>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</si>
  <si>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</si>
  <si>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</si>
  <si>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</si>
  <si>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</si>
  <si>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</si>
  <si>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</si>
  <si>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</si>
  <si>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</si>
  <si>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</si>
  <si>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</si>
  <si>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</si>
  <si>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</si>
  <si>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</si>
  <si>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</si>
  <si>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</si>
  <si>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</si>
  <si>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</si>
  <si>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</si>
  <si>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</si>
  <si>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</si>
  <si>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</si>
  <si>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</si>
  <si>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</si>
  <si>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</si>
  <si>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</si>
  <si>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</si>
  <si>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</si>
  <si>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</si>
  <si>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</si>
  <si>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</si>
  <si>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</si>
  <si>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</si>
  <si>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</si>
  <si>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</si>
  <si>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</si>
  <si>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</si>
  <si>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</si>
  <si>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</si>
  <si>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</si>
  <si>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</si>
  <si>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</si>
  <si>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</si>
  <si>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</si>
  <si>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</si>
  <si>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</si>
  <si>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</si>
  <si>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</si>
  <si>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</si>
  <si>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</si>
  <si>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</si>
  <si>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</si>
  <si>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</si>
  <si>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</si>
  <si>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</si>
  <si>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</si>
  <si>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</si>
  <si>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</si>
  <si>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</si>
  <si>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</si>
  <si>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</si>
  <si>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</si>
  <si>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</si>
  <si>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</si>
  <si>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</si>
  <si>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</si>
  <si>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</si>
  <si>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</si>
  <si>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</si>
  <si>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</si>
  <si>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</si>
  <si>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</si>
  <si>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</si>
  <si>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</si>
  <si>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</si>
  <si>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</si>
  <si>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</si>
  <si>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</si>
  <si>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</si>
  <si>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</si>
  <si>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</si>
  <si>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</si>
  <si>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</si>
  <si>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</si>
  <si>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</si>
  <si>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</si>
  <si>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</si>
  <si>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</si>
  <si>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</si>
  <si>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</si>
  <si>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</si>
  <si>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</si>
  <si>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</si>
  <si>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</si>
  <si>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</si>
  <si>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</si>
  <si>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</si>
  <si>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</si>
  <si>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</si>
  <si>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</si>
  <si>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</si>
  <si>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</si>
  <si>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</si>
  <si>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</si>
  <si>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</si>
  <si>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</si>
  <si>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</si>
  <si>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</si>
  <si>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</si>
  <si>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</si>
  <si>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</si>
  <si>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</si>
  <si>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</si>
  <si>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</si>
  <si>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</si>
  <si>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</si>
  <si>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</si>
  <si>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</si>
  <si>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</si>
  <si>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</si>
  <si>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</si>
  <si>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</si>
  <si>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</si>
  <si>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</si>
  <si>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</si>
  <si>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</si>
  <si>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</si>
  <si>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</si>
  <si>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</si>
  <si>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</si>
  <si>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</si>
  <si>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</si>
  <si>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</si>
  <si>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</si>
  <si>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</si>
  <si>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</si>
  <si>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</si>
  <si>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</si>
  <si>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</si>
  <si>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</si>
  <si>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</si>
  <si>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</si>
  <si>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</si>
  <si>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</si>
  <si>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</si>
  <si>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</si>
  <si>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</si>
  <si>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</si>
  <si>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</si>
  <si>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</si>
  <si>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</si>
  <si>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</si>
  <si>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</si>
  <si>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</si>
  <si>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</si>
  <si>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</si>
  <si>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</si>
  <si>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</si>
  <si>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</si>
  <si>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</si>
  <si>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</si>
  <si>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</si>
  <si>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</si>
  <si>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</si>
  <si>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</si>
  <si>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</si>
  <si>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</si>
  <si>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</si>
  <si>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</si>
  <si>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</si>
  <si>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</si>
  <si>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</si>
  <si>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</si>
  <si>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</si>
  <si>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</si>
  <si>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</si>
  <si>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</si>
  <si>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</si>
  <si>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</si>
  <si>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</si>
  <si>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</si>
  <si>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</si>
  <si>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</si>
  <si>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</si>
  <si>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</si>
  <si>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</si>
  <si>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</si>
  <si>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</si>
  <si>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</si>
  <si>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</si>
  <si>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</si>
  <si>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</si>
  <si>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</si>
  <si>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</si>
  <si>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</si>
  <si>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</si>
  <si>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</si>
  <si>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</si>
  <si>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</si>
  <si>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</si>
  <si>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</si>
  <si>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</si>
  <si>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</si>
  <si>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</si>
  <si>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</si>
  <si>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</si>
  <si>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</si>
  <si>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</si>
  <si>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</si>
  <si>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</si>
  <si>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</si>
  <si>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</si>
  <si>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</si>
  <si>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</si>
  <si>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</si>
  <si>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</si>
  <si>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</si>
  <si>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</si>
  <si>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</si>
  <si>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</si>
  <si>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</si>
  <si>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</si>
  <si>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</si>
  <si>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</si>
  <si>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</si>
  <si>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</si>
  <si>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</si>
  <si>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</si>
  <si>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</si>
  <si>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</si>
  <si>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</si>
  <si>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</si>
  <si>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</si>
  <si>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</si>
  <si>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</si>
  <si>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</si>
  <si>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</si>
  <si>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</si>
  <si>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</si>
  <si>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</si>
  <si>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</si>
  <si>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</si>
  <si>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</si>
  <si>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</si>
  <si>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</si>
  <si>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</si>
  <si>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</si>
  <si>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</si>
  <si>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</si>
  <si>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</si>
  <si>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</si>
  <si>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</si>
  <si>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</si>
  <si>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</si>
  <si>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</si>
  <si>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</si>
  <si>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</si>
  <si>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</si>
  <si>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</si>
  <si>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</si>
  <si>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</si>
  <si>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</si>
  <si>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</si>
  <si>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</si>
  <si>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</si>
  <si>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</si>
  <si>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</si>
  <si>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</si>
  <si>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</si>
  <si>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</si>
  <si>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</si>
  <si>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</si>
  <si>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</si>
  <si>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</si>
  <si>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</si>
  <si>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</si>
  <si>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</si>
  <si>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</si>
  <si>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</si>
  <si>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</si>
  <si>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</si>
  <si>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</si>
  <si>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</si>
  <si>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</si>
  <si>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</si>
  <si>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Average Donation Unit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</si>
  <si>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</si>
  <si>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</si>
  <si>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</si>
  <si>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</si>
  <si>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</si>
  <si>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</si>
  <si>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</si>
  <si>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</si>
  <si>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</si>
  <si>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</si>
  <si>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</si>
  <si>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</si>
  <si>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</si>
  <si>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</si>
  <si>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</si>
  <si>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</si>
  <si>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</si>
  <si>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</si>
  <si>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</si>
  <si>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</si>
  <si>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</si>
  <si>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</si>
  <si>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</si>
  <si>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</si>
  <si>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</si>
  <si>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</si>
  <si>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</si>
  <si>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</si>
  <si>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</si>
  <si>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</si>
  <si>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</si>
  <si>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</si>
  <si>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</si>
  <si>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</si>
  <si>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</si>
  <si>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</si>
  <si>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</si>
  <si>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</si>
  <si>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</si>
  <si>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</si>
  <si>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</si>
  <si>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</si>
  <si>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</si>
  <si>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</si>
  <si>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</si>
  <si>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</si>
  <si>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</si>
  <si>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</si>
  <si>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</si>
  <si>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</si>
  <si>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</si>
  <si>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</si>
  <si>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</si>
  <si>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</si>
  <si>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</si>
  <si>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If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</si>
  <si>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</si>
  <si>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</si>
  <si>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</si>
  <si>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</si>
  <si>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</si>
  <si>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</si>
  <si>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</si>
  <si>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</si>
  <si>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</si>
  <si>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</si>
  <si>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</si>
  <si>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</si>
  <si>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</si>
  <si>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</si>
  <si>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</si>
  <si>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</si>
  <si>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</si>
  <si>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</si>
  <si>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</si>
  <si>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</si>
  <si>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</si>
  <si>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</si>
  <si>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 Campaigns</t>
  </si>
  <si>
    <t>Unsuccessful Campaigns</t>
  </si>
  <si>
    <t>Mean # of Backers</t>
  </si>
  <si>
    <t>Median # of Backers</t>
  </si>
  <si>
    <t>Minimum # of Backers</t>
  </si>
  <si>
    <t>Maximum # of Backers</t>
  </si>
  <si>
    <t>Variance of Backers</t>
  </si>
  <si>
    <t>Std Dev of Backers</t>
  </si>
  <si>
    <t>The median better summarizes the data, as both successful and unsuccessful campaigns are heavily right-skewed. The mean number of backers is heavily influenced by the smaller number of campaigns with a large number of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</si>
</sst>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3" applyNumberFormat="1" applyFont="1"/>
    <xf numFmtId="0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left" vertical="center" wrapText="1"/>
    </xf>
    <xf numFmtId="0" fontId="16" fillId="0" borderId="0" xfId="0" applyFont="1"/>
    <xf numFmtId="0" fontId="16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7030A0"/>
      </font>
      <fill>
        <patternFill>
          <bgColor rgb="FFB66AD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B66AD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B66AD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6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[CrowdfundingBook_FJsolved.xlsx]Parent Category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Each Outcome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66A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C47-8163-026B0BE93B2D}"/>
            </c:ext>
          </c:extLst>
        </c:ser>
        <c:ser>
          <c:idx val="1"/>
          <c:order val="1"/>
          <c:tx>
            <c:strRef>
              <c:f>'Parent 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7B-4C47-8163-026B0BE93B2D}"/>
            </c:ext>
          </c:extLst>
        </c:ser>
        <c:ser>
          <c:idx val="2"/>
          <c:order val="2"/>
          <c:tx>
            <c:strRef>
              <c:f>'Parent 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B66ADE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7B-4C47-8163-026B0BE93B2D}"/>
            </c:ext>
          </c:extLst>
        </c:ser>
        <c:ser>
          <c:idx val="3"/>
          <c:order val="3"/>
          <c:tx>
            <c:strRef>
              <c:f>'Parent 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7B-4C47-8163-026B0BE9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26627120"/>
        <c:axId val="1026625328"/>
      </c:barChart>
      <c:catAx>
        <c:axId val="10266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25328"/>
        <c:crosses val="autoZero"/>
        <c:auto val="1"/>
        <c:lblAlgn val="ctr"/>
        <c:lblOffset val="100"/>
        <c:noMultiLvlLbl val="0"/>
      </c:catAx>
      <c:valAx>
        <c:axId val="10266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[CrowdfundingBook_FJsolved.xlsx]Sub-Category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Each Outcome</a:t>
            </a:r>
            <a:r>
              <a:rPr lang="en-US" baseline="0"/>
              <a:t>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66A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C649-9C6A-633D643B26B3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C649-9C6A-633D643B26B3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B66ADE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8-C649-9C6A-633D643B26B3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8-C649-9C6A-633D643B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5523984"/>
        <c:axId val="1055052160"/>
      </c:barChart>
      <c:catAx>
        <c:axId val="10655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52160"/>
        <c:crosses val="autoZero"/>
        <c:auto val="1"/>
        <c:lblAlgn val="ctr"/>
        <c:lblOffset val="100"/>
        <c:noMultiLvlLbl val="0"/>
      </c:catAx>
      <c:valAx>
        <c:axId val="10550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[CrowdfundingBook_FJsolved.xlsx]Over Time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Outcomes</a:t>
            </a:r>
            <a:r>
              <a:rPr lang="en-US" baseline="0"/>
              <a:t> Over Months in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B66ADE"/>
            </a:solidFill>
            <a:round/>
          </a:ln>
          <a:effectLst/>
        </c:spPr>
        <c:marker>
          <c:symbol val="circle"/>
          <c:size val="5"/>
          <c:spPr>
            <a:solidFill>
              <a:srgbClr val="B66ADE"/>
            </a:solidFill>
            <a:ln w="9525">
              <a:solidFill>
                <a:srgbClr val="B66AD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'Over Time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'Over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 Time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E-0442-BB6F-FE5847B48294}"/>
            </c:ext>
          </c:extLst>
        </c:ser>
        <c:ser>
          <c:idx val="1"/>
          <c:order val="1"/>
          <c:tx>
            <c:strRef>
              <c:f>'Over Time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'Over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 Time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E-0442-BB6F-FE5847B48294}"/>
            </c:ext>
          </c:extLst>
        </c:ser>
        <c:ser>
          <c:idx val="2"/>
          <c:order val="2"/>
          <c:tx>
            <c:strRef>
              <c:f>'Over Time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B66AD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66ADE"/>
              </a:solidFill>
              <a:ln w="9525">
                <a:solidFill>
                  <a:srgbClr val="B66ADE"/>
                </a:solidFill>
              </a:ln>
              <a:effectLst/>
            </c:spPr>
          </c:marker>
          <c:cat>
            <c:strRef>
              <c:f>'Over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 Time Analysis'!$D$6:$D$18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E-0442-BB6F-FE5847B48294}"/>
            </c:ext>
          </c:extLst>
        </c:ser>
        <c:ser>
          <c:idx val="3"/>
          <c:order val="3"/>
          <c:tx>
            <c:strRef>
              <c:f>'Over Time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'Over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 Time Analysis'!$E$6:$E$18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E-0442-BB6F-FE5847B4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54400"/>
        <c:axId val="1072880320"/>
      </c:lineChart>
      <c:catAx>
        <c:axId val="10734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80320"/>
        <c:crosses val="autoZero"/>
        <c:auto val="1"/>
        <c:lblAlgn val="ctr"/>
        <c:lblOffset val="100"/>
        <c:noMultiLvlLbl val="0"/>
      </c:catAx>
      <c:valAx>
        <c:axId val="1072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5A41-8CBE-2DFD827B102C}"/>
            </c:ext>
          </c:extLst>
        </c:ser>
        <c:ser>
          <c:idx val="1"/>
          <c:order val="1"/>
          <c:tx>
            <c:strRef>
              <c:f>'Goals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5A41-8CBE-2DFD827B102C}"/>
            </c:ext>
          </c:extLst>
        </c:ser>
        <c:ser>
          <c:idx val="2"/>
          <c:order val="2"/>
          <c:tx>
            <c:strRef>
              <c:f>'Goals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5A41-8CBE-2DFD827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87456"/>
        <c:axId val="766571456"/>
      </c:lineChart>
      <c:catAx>
        <c:axId val="7668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71456"/>
        <c:crosses val="autoZero"/>
        <c:auto val="1"/>
        <c:lblAlgn val="ctr"/>
        <c:lblOffset val="100"/>
        <c:noMultiLvlLbl val="0"/>
      </c:catAx>
      <c:valAx>
        <c:axId val="766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7</xdr:row>
      <xdr:rowOff>63500</xdr:rowOff>
    </xdr:from>
    <xdr:to>
      <xdr:col>15</xdr:col>
      <xdr:colOff>457200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CA853-7007-2140-F70A-5DE6D957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127000</xdr:rowOff>
    </xdr:from>
    <xdr:to>
      <xdr:col>17</xdr:col>
      <xdr:colOff>342900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368DB-B4DD-F435-89B2-24FF070C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190500</xdr:rowOff>
    </xdr:from>
    <xdr:to>
      <xdr:col>16</xdr:col>
      <xdr:colOff>152400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1DF20-4EB9-0F2D-0023-BE75793C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69850</xdr:rowOff>
    </xdr:from>
    <xdr:to>
      <xdr:col>8</xdr:col>
      <xdr:colOff>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B09B0-DF20-18A5-A48E-37EECE6EC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 Jay" refreshedDate="44895.881297569445" createdVersion="8" refreshedVersion="8" minRefreshableVersion="3" recordCount="1000" xr:uid="{E8134369-B791-BD49-864A-963124D552E6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Average Donation Uni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 Jay" refreshedDate="44895.88832233796" createdVersion="8" refreshedVersion="8" minRefreshableVersion="3" recordCount="1000" xr:uid="{A84E920A-3D6E-0C4B-9B74-7F04D2753D3D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Average Donation Uni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9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s v="CAD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s v="USD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s v="AUD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s v="USD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s v="USD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s v="DKK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s v="GBP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s v="DKK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s v="DKK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s v="USD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s v="USD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s v="USD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s v="USD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s v="USD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s v="USD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s v="USD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s v="USD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s v="USD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s v="USD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s v="USD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s v="USD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s v="USD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s v="USD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s v="GBP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s v="USD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s v="USD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s v="USD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s v="USD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s v="USD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s v="CHF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s v="USD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s v="GBP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s v="EUR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s v="USD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s v="USD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s v="DKK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s v="USD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s v="USD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s v="USD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s v="DKK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s v="USD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s v="EUR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s v="USD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s v="USD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s v="DKK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s v="USD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s v="USD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s v="USD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s v="USD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s v="USD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s v="EUR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s v="GBP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s v="USD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s v="USD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s v="USD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s v="USD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s v="USD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s v="USD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s v="USD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s v="USD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s v="CAD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s v="CAD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s v="USD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s v="USD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s v="USD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s v="USD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s v="USD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s v="GBP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s v="EUR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s v="USD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s v="EUR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s v="USD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s v="USD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s v="USD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s v="GBP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s v="USD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s v="USD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s v="USD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s v="USD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s v="USD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s v="USD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s v="USD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s v="GBP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s v="USD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s v="USD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s v="AUD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s v="USD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s v="AUD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s v="USD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s v="USD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s v="USD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s v="EUR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s v="CHF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s v="USD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s v="GBP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s v="USD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s v="USD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s v="USD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s v="AUD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s v="USD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s v="USD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s v="USD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s v="USD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s v="EUR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s v="USD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s v="USD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s v="USD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s v="USD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s v="USD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s v="USD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s v="USD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s v="USD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s v="AUD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s v="USD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s v="USD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s v="EUR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s v="USD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s v="USD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s v="USD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s v="USD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s v="USD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s v="USD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s v="USD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s v="CAD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s v="EUR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s v="USD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s v="USD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s v="CAD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s v="USD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s v="AUD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s v="DKK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s v="GBP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s v="USD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s v="USD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s v="CHF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s v="USD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s v="USD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s v="USD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s v="USD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s v="USD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s v="USD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s v="USD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s v="USD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s v="USD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s v="USD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s v="CHF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s v="USD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s v="USD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s v="USD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s v="USD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s v="USD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s v="USD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s v="USD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s v="USD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s v="USD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s v="USD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s v="AUD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s v="AUD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s v="USD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s v="USD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s v="USD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s v="USD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s v="CHF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s v="USD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s v="USD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s v="USD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s v="USD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s v="AUD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s v="DKK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s v="USD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s v="USD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s v="USD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s v="USD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s v="USD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s v="USD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s v="USD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s v="USD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s v="USD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s v="USD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s v="CAD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s v="AUD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s v="USD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s v="DKK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s v="CAD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s v="USD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s v="USD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s v="USD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s v="CAD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s v="EUR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s v="USD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s v="USD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s v="EUR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s v="USD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s v="USD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s v="USD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s v="USD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s v="DKK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s v="USD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s v="USD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s v="USD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s v="CAD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s v="USD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s v="USD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s v="AUD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s v="USD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s v="USD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s v="USD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s v="USD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s v="USD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s v="AUD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s v="DKK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s v="USD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s v="USD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s v="USD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s v="USD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s v="USD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s v="USD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s v="USD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s v="GBP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s v="USD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s v="USD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s v="USD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s v="USD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s v="USD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s v="USD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s v="USD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s v="USD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s v="USD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s v="USD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s v="USD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s v="USD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s v="USD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s v="USD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s v="USD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s v="EUR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s v="USD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s v="AUD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s v="USD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s v="DKK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s v="USD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s v="USD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s v="AUD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s v="USD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s v="USD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s v="USD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s v="USD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s v="USD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s v="USD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s v="AUD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s v="USD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s v="USD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s v="USD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s v="USD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s v="CAD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s v="USD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s v="USD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s v="GBP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s v="USD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s v="USD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s v="USD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s v="USD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s v="USD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s v="USD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s v="USD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s v="USD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s v="USD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s v="EUR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s v="AUD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s v="USD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s v="USD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s v="USD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s v="USD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s v="USD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s v="CAD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s v="USD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s v="USD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s v="USD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s v="USD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s v="USD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s v="USD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s v="USD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s v="USD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s v="USD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s v="DKK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s v="USD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s v="USD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s v="USD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s v="USD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s v="DKK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s v="CAD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s v="USD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s v="USD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s v="USD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s v="EUR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s v="USD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s v="CHF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s v="AUD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s v="AUD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s v="USD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s v="USD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s v="DKK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s v="USD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s v="USD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s v="USD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s v="USD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s v="USD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s v="USD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s v="DKK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s v="USD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s v="USD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s v="USD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s v="USD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s v="USD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s v="USD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s v="USD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s v="USD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s v="EUR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s v="USD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s v="USD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s v="USD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s v="USD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s v="USD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s v="USD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s v="GBP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s v="USD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s v="USD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s v="USD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s v="USD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s v="USD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s v="USD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s v="GBP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s v="USD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s v="USD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s v="USD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s v="USD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s v="USD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s v="USD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s v="USD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s v="USD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s v="CAD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s v="USD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s v="USD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s v="USD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s v="USD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s v="USD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s v="GBP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s v="USD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s v="USD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s v="USD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s v="USD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s v="USD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s v="USD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s v="CAD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s v="USD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s v="DKK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s v="USD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s v="EUR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s v="USD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s v="CAD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s v="USD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s v="GBP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s v="USD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s v="USD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s v="USD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s v="USD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s v="AUD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s v="USD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s v="USD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s v="GBP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s v="USD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s v="USD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s v="USD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s v="USD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s v="USD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s v="USD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s v="USD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s v="USD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s v="USD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s v="USD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s v="GBP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s v="USD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s v="USD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s v="USD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s v="USD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s v="USD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s v="USD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s v="USD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s v="USD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s v="CHF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s v="USD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s v="USD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s v="USD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s v="USD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s v="CAD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s v="USD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s v="USD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s v="AUD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s v="USD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s v="EUR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s v="USD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s v="USD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s v="USD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s v="USD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s v="CAD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s v="USD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s v="USD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s v="USD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s v="DKK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s v="CAD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s v="USD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s v="USD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s v="USD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s v="USD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s v="USD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s v="USD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s v="USD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s v="USD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s v="USD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s v="CAD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s v="USD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s v="USD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s v="USD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s v="USD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s v="USD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s v="USD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s v="USD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s v="USD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s v="USD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s v="USD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s v="USD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s v="USD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s v="USD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s v="USD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s v="USD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s v="CAD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s v="EUR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s v="USD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s v="USD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s v="USD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s v="USD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s v="USD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s v="USD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s v="EUR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s v="USD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s v="USD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s v="USD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s v="USD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s v="GBP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s v="USD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s v="DKK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s v="CAD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s v="USD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s v="USD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s v="USD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s v="USD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s v="USD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s v="USD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s v="USD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s v="USD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s v="USD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s v="USD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s v="USD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s v="USD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s v="USD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s v="USD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s v="USD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s v="USD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s v="CAD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s v="USD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s v="USD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s v="USD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s v="GBP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s v="USD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s v="USD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s v="USD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s v="USD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s v="USD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s v="USD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s v="USD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s v="GBP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s v="USD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s v="USD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s v="USD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s v="USD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s v="GBP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s v="GBP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s v="GBP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s v="USD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s v="USD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s v="EUR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s v="USD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s v="USD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s v="USD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s v="USD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s v="USD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s v="DKK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s v="USD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s v="USD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s v="DKK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s v="USD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s v="USD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s v="USD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s v="AUD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s v="USD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s v="EUR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s v="USD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s v="USD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s v="USD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s v="USD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s v="USD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s v="AUD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s v="USD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s v="USD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s v="USD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s v="CHF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s v="CAD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s v="USD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s v="USD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s v="USD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s v="USD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s v="USD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s v="USD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s v="USD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s v="USD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s v="USD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s v="USD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s v="USD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s v="CAD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s v="GBP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s v="USD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s v="USD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s v="CHF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s v="CAD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s v="GBP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s v="USD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s v="EUR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s v="EUR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s v="DKK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s v="USD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s v="USD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s v="USD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s v="EUR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s v="GBP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s v="USD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s v="USD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s v="USD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s v="USD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s v="USD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s v="USD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s v="USD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s v="CHF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s v="AUD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s v="USD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s v="USD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s v="CAD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s v="DKK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s v="USD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s v="USD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s v="USD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s v="USD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s v="USD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s v="CHF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s v="CHF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s v="AUD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s v="USD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s v="USD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s v="USD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s v="USD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s v="USD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s v="EUR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s v="USD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s v="EUR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s v="USD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s v="USD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s v="USD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s v="USD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s v="USD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s v="USD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s v="USD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s v="USD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s v="USD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s v="USD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s v="USD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s v="USD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s v="USD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s v="USD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s v="USD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s v="CAD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s v="GBP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s v="USD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s v="AUD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s v="USD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s v="USD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s v="USD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s v="USD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s v="USD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s v="USD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s v="USD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s v="EUR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s v="DKK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s v="GBP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s v="USD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s v="USD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s v="USD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s v="USD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s v="USD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s v="GBP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s v="USD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s v="USD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s v="USD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s v="USD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s v="USD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s v="USD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s v="CAD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s v="USD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s v="EUR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s v="GBP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s v="USD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s v="USD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s v="USD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s v="AUD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s v="USD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s v="USD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s v="GBP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s v="USD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s v="USD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s v="USD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s v="GBP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s v="USD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s v="USD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s v="USD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s v="USD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s v="USD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s v="USD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s v="USD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s v="USD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s v="DKK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s v="USD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s v="USD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s v="USD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s v="USD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s v="CHF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s v="CAD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s v="USD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s v="CAD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s v="USD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s v="USD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s v="USD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s v="USD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s v="CHF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s v="USD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s v="EUR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s v="USD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s v="USD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s v="USD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s v="USD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s v="AUD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s v="USD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s v="USD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s v="GBP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s v="USD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s v="DKK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s v="USD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s v="USD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s v="USD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s v="USD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s v="USD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s v="USD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s v="USD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s v="EUR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s v="USD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s v="USD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s v="AUD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s v="EUR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s v="USD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s v="USD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s v="USD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s v="USD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s v="USD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s v="USD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s v="USD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s v="USD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s v="USD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s v="USD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s v="CAD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s v="CAD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s v="USD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s v="USD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s v="USD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s v="USD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s v="USD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s v="USD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s v="GBP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s v="USD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s v="USD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s v="EUR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s v="USD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s v="USD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s v="CAD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s v="USD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s v="USD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s v="USD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s v="USD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s v="USD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s v="USD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s v="GBP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s v="AUD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s v="USD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s v="CHF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s v="EUR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s v="USD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s v="EUR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s v="USD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s v="USD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s v="USD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s v="USD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s v="USD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s v="USD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s v="USD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s v="USD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s v="DKK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s v="USD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s v="USD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s v="AUD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s v="GBP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s v="USD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s v="USD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s v="USD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s v="USD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s v="USD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s v="CAD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s v="USD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s v="USD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s v="USD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s v="USD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s v="USD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s v="USD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s v="USD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s v="USD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s v="USD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s v="USD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s v="USD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s v="USD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s v="USD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s v="USD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s v="USD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s v="USD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s v="USD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s v="USD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s v="EUR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s v="GBP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s v="USD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s v="USD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s v="USD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s v="USD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s v="DKK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s v="USD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s v="USD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s v="CAD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s v="USD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s v="EUR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s v="USD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s v="AUD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s v="USD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s v="USD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s v="USD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s v="AUD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s v="USD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s v="USD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s v="USD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s v="EUR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s v="USD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s v="USD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s v="USD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s v="EUR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s v="USD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s v="USD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s v="USD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s v="CHF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s v="USD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s v="USD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s v="CHF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s v="USD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s v="USD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s v="USD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s v="AUD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s v="EUR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s v="CAD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s v="USD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s v="USD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s v="USD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s v="USD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s v="USD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s v="CHF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s v="USD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s v="USD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s v="USD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s v="USD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s v="USD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s v="GBP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s v="CHF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s v="USD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s v="USD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s v="USD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s v="USD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s v="AUD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s v="USD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s v="USD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s v="USD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s v="CHF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s v="USD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s v="USD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s v="CAD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s v="USD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s v="DKK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s v="CAD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s v="USD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s v="EUR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s v="USD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s v="USD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s v="GBP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s v="USD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s v="USD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s v="USD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s v="USD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s v="GBP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s v="USD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s v="AUD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s v="USD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s v="USD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s v="USD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s v="USD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s v="DKK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s v="DKK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s v="USD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s v="USD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s v="USD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s v="USD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s v="USD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s v="USD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s v="USD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s v="USD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s v="EUR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s v="USD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s v="USD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s v="GBP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s v="USD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s v="USD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s v="USD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s v="USD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s v="USD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s v="USD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s v="USD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s v="CAD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s v="CAD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s v="AUD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s v="USD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s v="CHF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s v="USD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s v="USD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s v="USD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s v="USD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s v="USD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s v="USD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s v="USD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s v="USD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s v="USD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s v="USD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s v="USD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s v="USD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s v="USD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s v="USD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s v="AUD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s v="USD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s v="USD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s v="USD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s v="CAD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s v="USD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s v="EUR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s v="USD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s v="USD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s v="USD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s v="USD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s v="USD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s v="USD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s v="USD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s v="USD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s v="USD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s v="USD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s v="USD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s v="USD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s v="CAD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s v="USD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s v="EUR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s v="GBP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s v="USD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s v="AUD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s v="USD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s v="USD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s v="CHF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s v="USD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s v="USD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s v="USD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s v="USD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s v="USD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s v="USD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s v="USD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s v="USD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s v="USD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s v="CAD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s v="USD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s v="USD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s v="USD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s v="AUD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s v="GBP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s v="GBP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s v="USD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s v="GBP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s v="CHF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s v="AUD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s v="USD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s v="USD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s v="USD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s v="USD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s v="EUR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s v="USD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s v="USD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s v="USD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s v="EUR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s v="GBP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s v="USD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s v="USD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s v="USD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s v="USD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s v="USD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s v="USD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s v="USD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s v="USD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s v="USD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s v="USD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s v="CAD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s v="USD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s v="AUD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s v="USD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s v="AUD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s v="USD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s v="USD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s v="USD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s v="USD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s v="USD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s v="USD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s v="USD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s v="USD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s v="USD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s v="AUD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s v="USD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s v="USD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s v="USD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s v="USD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s v="USD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s v="USD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s v="USD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s v="USD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s v="EUR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s v="USD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s v="GBP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s v="USD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s v="USD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s v="USD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s v="USD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s v="USD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s v="USD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s v="USD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s v="USD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s v="USD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s v="USD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s v="USD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s v="USD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s v="USD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s v="GBP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s v="USD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s v="USD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s v="USD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s v="USD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s v="USD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s v="USD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s v="USD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s v="USD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s v="USD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s v="USD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s v="USD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s v="USD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s v="USD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s v="EUR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s v="USD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s v="USD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s v="USD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s v="EUR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s v="USD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s v="USD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s v="CAD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s v="USD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s v="AUD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s v="USD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s v="USD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s v="DKK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s v="GBP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s v="DKK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s v="DKK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s v="USD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s v="USD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s v="USD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s v="USD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s v="USD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s v="USD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s v="USD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s v="USD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s v="USD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s v="USD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s v="USD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s v="USD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s v="USD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s v="USD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s v="GBP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s v="USD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s v="USD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s v="USD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s v="USD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s v="USD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s v="CHF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s v="USD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s v="GBP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s v="EUR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s v="USD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s v="USD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s v="DKK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s v="USD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s v="USD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s v="USD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s v="DKK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s v="USD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s v="EUR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s v="USD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s v="USD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s v="DKK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s v="USD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s v="USD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s v="USD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s v="USD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s v="USD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s v="EUR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s v="GBP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s v="USD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s v="USD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s v="USD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s v="USD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s v="USD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s v="USD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s v="USD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s v="USD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s v="CAD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s v="CAD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s v="USD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s v="USD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s v="USD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s v="USD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s v="USD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s v="GBP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s v="EUR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s v="USD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s v="EUR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s v="USD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s v="USD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s v="USD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s v="GBP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s v="USD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s v="USD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s v="USD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s v="USD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s v="USD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s v="USD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s v="USD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s v="GBP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s v="USD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s v="USD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s v="AUD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s v="USD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s v="AUD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s v="USD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s v="USD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s v="USD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s v="EUR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s v="CHF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s v="USD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s v="GBP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s v="USD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s v="USD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s v="USD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s v="AUD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s v="USD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s v="USD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s v="USD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s v="USD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s v="EUR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s v="USD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s v="USD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s v="USD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s v="USD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s v="USD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s v="USD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s v="USD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s v="USD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s v="AUD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s v="USD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s v="USD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s v="EUR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s v="USD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s v="USD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s v="USD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s v="USD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s v="USD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s v="USD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s v="USD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s v="CAD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s v="EUR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s v="USD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s v="USD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s v="CAD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s v="USD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s v="AUD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s v="DKK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s v="GBP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s v="USD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s v="USD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s v="CHF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s v="USD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s v="USD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s v="USD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s v="USD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s v="USD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s v="USD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s v="USD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s v="USD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s v="USD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s v="USD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s v="CHF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s v="USD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s v="USD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s v="USD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s v="USD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s v="USD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s v="USD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s v="USD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s v="USD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s v="USD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s v="USD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s v="AUD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s v="AUD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s v="USD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s v="USD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s v="USD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s v="USD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s v="CHF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s v="USD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s v="USD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s v="USD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s v="USD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s v="AUD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s v="DKK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s v="USD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s v="USD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s v="USD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s v="USD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s v="USD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s v="USD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s v="USD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s v="USD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s v="USD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s v="USD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s v="CAD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s v="AUD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s v="USD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s v="DKK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s v="CAD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s v="USD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s v="USD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s v="USD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s v="CAD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s v="EUR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s v="USD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s v="USD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s v="EUR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s v="USD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s v="USD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s v="USD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s v="USD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s v="DKK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s v="USD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s v="USD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s v="USD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s v="CAD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s v="USD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s v="USD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s v="AUD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s v="USD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s v="USD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s v="USD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s v="USD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s v="USD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s v="AUD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s v="DKK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s v="USD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s v="USD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s v="USD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s v="USD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s v="USD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s v="USD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s v="USD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s v="GBP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s v="USD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s v="USD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s v="USD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s v="USD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s v="USD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s v="USD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s v="USD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s v="USD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s v="USD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s v="USD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s v="USD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s v="USD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s v="USD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s v="USD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s v="USD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s v="EUR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s v="USD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s v="AUD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s v="USD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s v="DKK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s v="USD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s v="USD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s v="AUD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s v="USD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s v="USD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s v="USD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s v="USD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s v="USD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s v="USD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s v="AUD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s v="USD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s v="USD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s v="USD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s v="USD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s v="CAD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s v="USD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s v="USD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s v="GBP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s v="USD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s v="USD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s v="USD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s v="USD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s v="USD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s v="USD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s v="USD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s v="USD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s v="USD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s v="EUR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s v="AUD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s v="USD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s v="USD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s v="USD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s v="USD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s v="USD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s v="CAD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s v="USD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s v="USD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s v="USD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s v="USD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s v="USD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s v="USD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s v="USD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s v="USD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s v="USD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s v="DKK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s v="USD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s v="USD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s v="USD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s v="USD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s v="DKK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s v="CAD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s v="USD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s v="USD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s v="USD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s v="EUR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s v="USD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s v="CHF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s v="AUD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s v="AUD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s v="USD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s v="USD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s v="DKK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s v="USD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s v="USD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s v="USD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s v="USD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s v="USD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s v="USD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s v="DKK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s v="USD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s v="USD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s v="USD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s v="USD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s v="USD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s v="USD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s v="USD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s v="USD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s v="EUR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s v="USD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s v="USD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s v="USD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s v="USD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s v="USD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s v="USD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s v="GBP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s v="USD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s v="USD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s v="USD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s v="USD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s v="USD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s v="USD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s v="GBP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s v="USD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s v="USD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s v="USD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s v="USD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s v="USD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s v="USD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s v="USD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s v="USD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s v="CAD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s v="USD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s v="USD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s v="USD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s v="USD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s v="USD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s v="GBP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s v="USD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s v="USD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s v="USD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s v="USD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s v="USD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s v="USD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s v="CAD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s v="USD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s v="DKK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s v="USD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s v="EUR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s v="USD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s v="CAD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s v="USD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s v="GBP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s v="USD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s v="USD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s v="USD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s v="USD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s v="AUD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s v="USD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s v="USD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s v="GBP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s v="USD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s v="USD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s v="USD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s v="USD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s v="USD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s v="USD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s v="USD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s v="USD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s v="USD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s v="USD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s v="GBP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s v="USD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s v="USD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s v="USD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s v="USD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s v="USD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s v="USD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s v="USD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s v="USD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s v="CHF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s v="USD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s v="USD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s v="USD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s v="USD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s v="CAD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s v="USD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s v="USD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s v="AUD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s v="USD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s v="EUR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s v="USD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s v="USD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s v="USD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s v="USD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s v="CAD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s v="USD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s v="USD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s v="USD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s v="DKK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s v="CAD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s v="USD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s v="USD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s v="USD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s v="USD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s v="USD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s v="USD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s v="USD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s v="USD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s v="USD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s v="CAD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s v="USD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s v="USD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s v="USD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s v="USD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s v="USD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s v="USD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s v="USD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s v="USD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s v="USD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s v="USD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s v="USD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s v="USD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s v="USD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s v="USD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s v="USD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s v="CAD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s v="EUR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s v="USD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s v="USD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s v="USD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s v="USD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s v="USD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s v="USD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s v="EUR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s v="USD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s v="USD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s v="USD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s v="USD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s v="GBP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s v="USD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s v="DKK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s v="CAD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s v="USD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s v="USD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s v="USD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s v="USD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s v="USD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s v="USD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s v="USD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s v="USD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s v="USD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s v="USD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s v="USD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s v="USD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s v="USD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s v="USD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s v="USD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s v="USD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s v="CAD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s v="USD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s v="USD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s v="USD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s v="GBP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s v="USD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s v="USD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s v="USD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s v="USD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s v="USD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s v="USD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s v="USD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s v="GBP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s v="USD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s v="USD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s v="USD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s v="USD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s v="GBP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s v="GBP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s v="GBP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s v="USD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s v="USD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s v="EUR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s v="USD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s v="USD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s v="USD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s v="USD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s v="USD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s v="DKK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s v="USD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s v="USD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s v="DKK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s v="USD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s v="USD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s v="USD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s v="AUD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s v="USD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s v="EUR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s v="USD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s v="USD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s v="USD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s v="USD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s v="USD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s v="AUD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s v="USD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s v="USD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s v="USD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s v="CHF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s v="CAD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s v="USD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s v="USD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s v="USD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s v="USD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s v="USD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s v="USD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s v="USD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s v="USD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s v="USD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s v="USD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s v="USD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s v="CAD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s v="GBP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s v="USD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s v="USD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s v="CHF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s v="CAD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s v="GBP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s v="USD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s v="EUR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s v="EUR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s v="DKK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s v="USD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s v="USD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s v="USD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s v="EUR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s v="GBP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s v="USD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s v="USD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s v="USD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s v="USD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s v="USD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s v="USD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s v="USD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s v="CHF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s v="AUD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s v="USD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s v="USD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s v="CAD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s v="DKK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s v="USD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s v="USD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s v="USD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s v="USD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s v="USD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s v="CHF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s v="CHF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s v="AUD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s v="USD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s v="USD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s v="USD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s v="USD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s v="USD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s v="EUR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s v="USD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s v="EUR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s v="USD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s v="USD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s v="USD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s v="USD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s v="USD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s v="USD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s v="USD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s v="USD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s v="USD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s v="USD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s v="USD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s v="USD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s v="USD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s v="USD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s v="USD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s v="CAD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s v="GBP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s v="USD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s v="AUD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s v="USD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s v="USD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s v="USD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s v="USD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s v="USD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s v="USD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s v="USD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s v="EUR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s v="DKK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s v="GBP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s v="USD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s v="USD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s v="USD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s v="USD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s v="USD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s v="GBP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s v="USD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s v="USD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s v="USD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s v="USD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s v="USD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s v="USD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s v="CAD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s v="USD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s v="EUR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s v="GBP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s v="USD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s v="USD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s v="USD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s v="AUD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s v="USD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s v="USD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s v="GBP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s v="USD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s v="USD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s v="USD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s v="GBP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s v="USD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s v="USD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s v="USD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s v="USD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s v="USD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s v="USD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s v="USD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s v="USD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s v="DKK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s v="USD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s v="USD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s v="USD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s v="USD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s v="CHF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s v="CAD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s v="USD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s v="CAD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s v="USD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s v="USD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s v="USD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s v="USD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s v="CHF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s v="USD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s v="EUR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s v="USD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s v="USD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s v="USD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s v="USD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s v="AUD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s v="USD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s v="USD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s v="GBP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s v="USD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s v="DKK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s v="USD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s v="USD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s v="USD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s v="USD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s v="USD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s v="USD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s v="USD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s v="EUR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s v="USD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s v="USD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s v="AUD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s v="EUR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s v="USD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s v="USD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s v="USD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s v="USD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s v="USD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s v="USD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s v="USD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s v="USD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s v="USD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s v="USD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s v="CAD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s v="CAD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s v="USD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s v="USD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s v="USD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s v="USD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s v="USD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s v="USD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s v="GBP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s v="USD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s v="USD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s v="EUR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s v="USD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s v="USD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s v="CAD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s v="USD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s v="USD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s v="USD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s v="USD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s v="USD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s v="USD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s v="GBP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s v="AUD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s v="USD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s v="CHF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s v="EUR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s v="USD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s v="EUR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s v="USD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s v="USD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s v="USD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s v="USD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s v="USD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s v="USD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s v="USD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s v="USD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s v="DKK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s v="USD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s v="USD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s v="AUD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s v="GBP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s v="USD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s v="USD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s v="USD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s v="USD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s v="USD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s v="CAD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s v="USD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s v="USD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s v="USD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s v="USD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s v="USD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s v="USD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s v="USD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s v="USD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s v="USD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s v="USD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s v="USD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s v="USD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s v="USD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s v="USD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s v="USD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s v="USD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s v="USD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s v="USD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s v="EUR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s v="GBP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s v="USD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s v="USD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s v="USD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s v="USD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s v="DKK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s v="USD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s v="USD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s v="CAD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s v="USD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s v="EUR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s v="USD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s v="AUD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s v="USD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s v="USD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s v="USD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s v="AUD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s v="USD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s v="USD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s v="USD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s v="EUR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s v="USD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s v="USD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s v="USD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s v="EUR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s v="USD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s v="USD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s v="USD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s v="CHF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s v="USD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s v="USD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s v="CHF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s v="USD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s v="USD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s v="USD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s v="AUD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s v="EUR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s v="CAD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s v="USD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s v="USD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s v="USD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s v="USD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s v="USD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s v="CHF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s v="USD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s v="USD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s v="USD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s v="USD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s v="USD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s v="GBP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s v="CHF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s v="USD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s v="USD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s v="USD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s v="USD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s v="AUD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s v="USD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s v="USD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s v="USD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s v="CHF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s v="USD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s v="USD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s v="CAD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s v="USD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s v="DKK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s v="CAD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s v="USD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s v="EUR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s v="USD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s v="USD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s v="GBP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s v="USD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s v="USD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s v="USD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s v="USD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s v="GBP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s v="USD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s v="AUD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s v="USD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s v="USD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s v="USD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s v="USD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s v="DKK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s v="DKK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s v="USD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s v="USD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s v="USD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s v="USD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s v="USD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s v="USD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s v="USD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s v="USD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s v="EUR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s v="USD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s v="USD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s v="GBP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s v="USD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s v="USD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s v="USD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s v="USD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s v="USD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s v="USD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s v="USD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s v="CAD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s v="CAD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s v="AUD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s v="USD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s v="CHF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s v="USD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s v="USD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s v="USD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s v="USD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s v="USD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s v="USD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s v="USD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s v="USD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s v="USD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s v="USD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s v="USD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s v="USD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s v="USD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s v="USD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s v="AUD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s v="USD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s v="USD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s v="USD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s v="CAD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s v="USD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s v="EUR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s v="USD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s v="USD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s v="USD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s v="USD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s v="USD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s v="USD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s v="USD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s v="USD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s v="USD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s v="USD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s v="USD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s v="USD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s v="CAD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s v="USD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s v="EUR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s v="GBP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s v="USD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s v="AUD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s v="USD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s v="USD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s v="CHF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s v="USD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s v="USD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s v="USD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s v="USD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s v="USD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s v="USD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s v="USD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s v="USD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s v="USD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s v="CAD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s v="USD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s v="USD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s v="USD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s v="AUD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s v="GBP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s v="GBP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s v="USD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s v="GBP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s v="CHF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s v="AUD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s v="USD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s v="USD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s v="USD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s v="USD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s v="EUR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s v="USD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s v="USD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s v="USD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s v="EUR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s v="GBP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s v="USD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s v="USD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s v="USD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s v="USD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s v="USD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s v="USD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s v="USD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s v="USD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s v="USD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s v="USD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s v="CAD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s v="USD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s v="AUD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s v="USD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s v="AUD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s v="USD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s v="USD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s v="USD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s v="USD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s v="USD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s v="USD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s v="USD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s v="USD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s v="USD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s v="AUD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s v="USD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s v="USD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s v="USD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s v="USD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s v="USD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s v="USD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s v="USD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s v="USD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s v="EUR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s v="USD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s v="GBP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s v="USD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s v="USD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s v="USD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s v="USD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s v="USD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s v="USD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s v="USD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s v="USD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s v="USD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s v="USD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s v="USD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s v="USD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s v="USD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s v="GBP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s v="USD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s v="USD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s v="USD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s v="USD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s v="USD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s v="USD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s v="USD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s v="USD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s v="USD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s v="USD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s v="USD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s v="USD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s v="USD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s v="EUR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s v="USD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s v="USD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s v="USD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s v="EUR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s v="USD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s v="USD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F14A3-10D6-624E-A358-DCC0552015F5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numFmtId="164"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C3DAF-54B7-384A-B6B3-F9BD48107DDE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66828-41B4-CE4B-8FA0-964692776554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/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43.1640625" style="3" bestFit="1" customWidth="1"/>
    <col min="4" max="4" width="9.6640625" bestFit="1" customWidth="1"/>
    <col min="5" max="5" width="12.6640625" bestFit="1" customWidth="1"/>
    <col min="6" max="6" width="13.33203125" bestFit="1" customWidth="1"/>
    <col min="7" max="7" width="18" bestFit="1" customWidth="1"/>
    <col min="8" max="8" width="12.33203125" bestFit="1" customWidth="1"/>
    <col min="9" max="9" width="13.1640625" bestFit="1" customWidth="1"/>
    <col min="10" max="10" width="16.1640625" bestFit="1" customWidth="1"/>
    <col min="11" max="11" width="13.1640625" bestFit="1" customWidth="1"/>
    <col min="12" max="12" width="14.33203125" bestFit="1" customWidth="1"/>
    <col min="13" max="13" width="13.33203125" bestFit="1" customWidth="1"/>
    <col min="14" max="14" width="28" bestFit="1" customWidth="1"/>
    <col min="15" max="15" width="18.83203125" bestFit="1" customWidth="1"/>
    <col min="16" max="16" width="21" style="6" bestFit="1" customWidth="1"/>
    <col min="17" max="17" width="25.1640625" bestFit="1" customWidth="1"/>
    <col min="18" max="18" width="19.33203125" bestFit="1" customWidth="1"/>
    <col min="19" max="19" width="17.1640625" bestFit="1" customWidth="1"/>
    <col min="20" max="20" width="26.83203125" bestFit="1" customWidth="1"/>
    <col min="21" max="21" width="25.332031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2033</v>
      </c>
      <c r="T1" s="1" t="s">
        <v>2072</v>
      </c>
      <c r="U1" s="1" t="s">
        <v>2073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>
        <f>IFERROR(AVERAGE(E2/G2),0)</f>
        <v>0</v>
      </c>
      <c r="Q2" t="str">
        <f>I2</f>
        <v>CAD</v>
      </c>
      <c r="R2" t="str">
        <f>LEFT(N2,FIND("/",N2)-1)</f>
        <v>food</v>
      </c>
      <c r="S2" t="str">
        <f>RIGHT(N2,LEN(N2)-FIND("/",N2))</f>
        <v>food trucks</v>
      </c>
      <c r="T2" s="9">
        <f>(((J2/60)/60)/24)+DATE(1970,1,1)</f>
        <v>42336.25</v>
      </c>
      <c r="U2" s="9">
        <f>(((K2/60)/60)/24)+DATE(1970,1,1)</f>
        <v>42353.25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6">
        <f>IFERROR(AVERAGE(E3/G3),0)</f>
        <v>92.151898734177209</v>
      </c>
      <c r="Q3" t="str">
        <f>I3</f>
        <v>USD</v>
      </c>
      <c r="R3" t="str">
        <f>LEFT(N3,FIND("/",N3)-1)</f>
        <v>music</v>
      </c>
      <c r="S3" t="str">
        <f>RIGHT(N3,LEN(N3)-FIND("/",N3))</f>
        <v>rock</v>
      </c>
      <c r="T3" s="9">
        <f>(((J3/60)/60)/24)+DATE(1970,1,1)</f>
        <v>41870.208333333336</v>
      </c>
      <c r="U3" s="9">
        <f>(((K3/60)/60)/24)+DATE(1970,1,1)</f>
        <v>41872.208333333336</v>
      </c>
    </row>
    <row r="4" spans="1:21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E4/D4</f>
        <v>1.3147878228782288</v>
      </c>
      <c r="P4" s="6">
        <f>IFERROR(AVERAGE(E4/G4),0)</f>
        <v>100.01614035087719</v>
      </c>
      <c r="Q4" t="str">
        <f>I4</f>
        <v>AUD</v>
      </c>
      <c r="R4" t="str">
        <f>LEFT(N4,FIND("/",N4)-1)</f>
        <v>technology</v>
      </c>
      <c r="S4" t="str">
        <f>RIGHT(N4,LEN(N4)-FIND("/",N4))</f>
        <v>web</v>
      </c>
      <c r="T4" s="9">
        <f>(((J4/60)/60)/24)+DATE(1970,1,1)</f>
        <v>41595.25</v>
      </c>
      <c r="U4" s="9">
        <f>(((K4/60)/60)/24)+DATE(1970,1,1)</f>
        <v>41597.25</v>
      </c>
    </row>
    <row r="5" spans="1:21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E5/D5</f>
        <v>0.58976190476190471</v>
      </c>
      <c r="P5" s="6">
        <f>IFERROR(AVERAGE(E5/G5),0)</f>
        <v>103.20833333333333</v>
      </c>
      <c r="Q5" t="str">
        <f>I5</f>
        <v>USD</v>
      </c>
      <c r="R5" t="str">
        <f>LEFT(N5,FIND("/",N5)-1)</f>
        <v>music</v>
      </c>
      <c r="S5" t="str">
        <f>RIGHT(N5,LEN(N5)-FIND("/",N5))</f>
        <v>rock</v>
      </c>
      <c r="T5" s="9">
        <f>(((J5/60)/60)/24)+DATE(1970,1,1)</f>
        <v>43688.208333333328</v>
      </c>
      <c r="U5" s="9">
        <f>(((K5/60)/60)/24)+DATE(1970,1,1)</f>
        <v>43728.208333333328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E6/D6</f>
        <v>0.69276315789473686</v>
      </c>
      <c r="P6" s="6">
        <f>IFERROR(AVERAGE(E6/G6),0)</f>
        <v>99.339622641509436</v>
      </c>
      <c r="Q6" t="str">
        <f>I6</f>
        <v>USD</v>
      </c>
      <c r="R6" t="str">
        <f>LEFT(N6,FIND("/",N6)-1)</f>
        <v>theater</v>
      </c>
      <c r="S6" t="str">
        <f>RIGHT(N6,LEN(N6)-FIND("/",N6))</f>
        <v>plays</v>
      </c>
      <c r="T6" s="9">
        <f>(((J6/60)/60)/24)+DATE(1970,1,1)</f>
        <v>43485.25</v>
      </c>
      <c r="U6" s="9">
        <f>(((K6/60)/60)/24)+DATE(1970,1,1)</f>
        <v>43489.25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E7/D7</f>
        <v>1.7361842105263159</v>
      </c>
      <c r="P7" s="6">
        <f>IFERROR(AVERAGE(E7/G7),0)</f>
        <v>75.833333333333329</v>
      </c>
      <c r="Q7" t="str">
        <f>I7</f>
        <v>DKK</v>
      </c>
      <c r="R7" t="str">
        <f>LEFT(N7,FIND("/",N7)-1)</f>
        <v>theater</v>
      </c>
      <c r="S7" t="str">
        <f>RIGHT(N7,LEN(N7)-FIND("/",N7))</f>
        <v>plays</v>
      </c>
      <c r="T7" s="9">
        <f>(((J7/60)/60)/24)+DATE(1970,1,1)</f>
        <v>41149.208333333336</v>
      </c>
      <c r="U7" s="9">
        <f>(((K7/60)/60)/24)+DATE(1970,1,1)</f>
        <v>41160.208333333336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E8/D8</f>
        <v>0.20961538461538462</v>
      </c>
      <c r="P8" s="6">
        <f>IFERROR(AVERAGE(E8/G8),0)</f>
        <v>60.555555555555557</v>
      </c>
      <c r="Q8" t="str">
        <f>I8</f>
        <v>GBP</v>
      </c>
      <c r="R8" t="str">
        <f>LEFT(N8,FIND("/",N8)-1)</f>
        <v>film &amp; video</v>
      </c>
      <c r="S8" t="str">
        <f>RIGHT(N8,LEN(N8)-FIND("/",N8))</f>
        <v>documentary</v>
      </c>
      <c r="T8" s="9">
        <f>(((J8/60)/60)/24)+DATE(1970,1,1)</f>
        <v>42991.208333333328</v>
      </c>
      <c r="U8" s="9">
        <f>(((K8/60)/60)/24)+DATE(1970,1,1)</f>
        <v>42992.208333333328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E9/D9</f>
        <v>3.2757777777777779</v>
      </c>
      <c r="P9" s="6">
        <f>IFERROR(AVERAGE(E9/G9),0)</f>
        <v>64.93832599118943</v>
      </c>
      <c r="Q9" t="str">
        <f>I9</f>
        <v>DKK</v>
      </c>
      <c r="R9" t="str">
        <f>LEFT(N9,FIND("/",N9)-1)</f>
        <v>theater</v>
      </c>
      <c r="S9" t="str">
        <f>RIGHT(N9,LEN(N9)-FIND("/",N9))</f>
        <v>plays</v>
      </c>
      <c r="T9" s="9">
        <f>(((J9/60)/60)/24)+DATE(1970,1,1)</f>
        <v>42229.208333333328</v>
      </c>
      <c r="U9" s="9">
        <f>(((K9/60)/60)/24)+DATE(1970,1,1)</f>
        <v>42231.208333333328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E10/D10</f>
        <v>0.19932788374205268</v>
      </c>
      <c r="P10" s="6">
        <f>IFERROR(AVERAGE(E10/G10),0)</f>
        <v>30.997175141242938</v>
      </c>
      <c r="Q10" t="str">
        <f>I10</f>
        <v>DKK</v>
      </c>
      <c r="R10" t="str">
        <f>LEFT(N10,FIND("/",N10)-1)</f>
        <v>theater</v>
      </c>
      <c r="S10" t="str">
        <f>RIGHT(N10,LEN(N10)-FIND("/",N10))</f>
        <v>plays</v>
      </c>
      <c r="T10" s="9">
        <f>(((J10/60)/60)/24)+DATE(1970,1,1)</f>
        <v>40399.208333333336</v>
      </c>
      <c r="U10" s="9">
        <f>(((K10/60)/60)/24)+DATE(1970,1,1)</f>
        <v>40401.208333333336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E11/D11</f>
        <v>0.51741935483870971</v>
      </c>
      <c r="P11" s="6">
        <f>IFERROR(AVERAGE(E11/G11),0)</f>
        <v>72.909090909090907</v>
      </c>
      <c r="Q11" t="str">
        <f>I11</f>
        <v>USD</v>
      </c>
      <c r="R11" t="str">
        <f>LEFT(N11,FIND("/",N11)-1)</f>
        <v>music</v>
      </c>
      <c r="S11" t="str">
        <f>RIGHT(N11,LEN(N11)-FIND("/",N11))</f>
        <v>electric music</v>
      </c>
      <c r="T11" s="9">
        <f>(((J11/60)/60)/24)+DATE(1970,1,1)</f>
        <v>41536.208333333336</v>
      </c>
      <c r="U11" s="9">
        <f>(((K11/60)/60)/24)+DATE(1970,1,1)</f>
        <v>41585.25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E12/D12</f>
        <v>2.6611538461538462</v>
      </c>
      <c r="P12" s="6">
        <f>IFERROR(AVERAGE(E12/G12),0)</f>
        <v>62.9</v>
      </c>
      <c r="Q12" t="str">
        <f>I12</f>
        <v>USD</v>
      </c>
      <c r="R12" t="str">
        <f>LEFT(N12,FIND("/",N12)-1)</f>
        <v>film &amp; video</v>
      </c>
      <c r="S12" t="str">
        <f>RIGHT(N12,LEN(N12)-FIND("/",N12))</f>
        <v>drama</v>
      </c>
      <c r="T12" s="9">
        <f>(((J12/60)/60)/24)+DATE(1970,1,1)</f>
        <v>40404.208333333336</v>
      </c>
      <c r="U12" s="9">
        <f>(((K12/60)/60)/24)+DATE(1970,1,1)</f>
        <v>40452.208333333336</v>
      </c>
    </row>
    <row r="13" spans="1:21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  <c r="P13" s="6">
        <f>IFERROR(AVERAGE(E13/G13),0)</f>
        <v>112.22222222222223</v>
      </c>
      <c r="Q13" t="str">
        <f>I13</f>
        <v>USD</v>
      </c>
      <c r="R13" t="str">
        <f>LEFT(N13,FIND("/",N13)-1)</f>
        <v>theater</v>
      </c>
      <c r="S13" t="str">
        <f>RIGHT(N13,LEN(N13)-FIND("/",N13))</f>
        <v>plays</v>
      </c>
      <c r="T13" s="9">
        <f>(((J13/60)/60)/24)+DATE(1970,1,1)</f>
        <v>40442.208333333336</v>
      </c>
      <c r="U13" s="9">
        <f>(((K13/60)/60)/24)+DATE(1970,1,1)</f>
        <v>40448.208333333336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E14/D14</f>
        <v>0.89349206349206345</v>
      </c>
      <c r="P14" s="6">
        <f>IFERROR(AVERAGE(E14/G14),0)</f>
        <v>102.34545454545454</v>
      </c>
      <c r="Q14" t="str">
        <f>I14</f>
        <v>USD</v>
      </c>
      <c r="R14" t="str">
        <f>LEFT(N14,FIND("/",N14)-1)</f>
        <v>film &amp; video</v>
      </c>
      <c r="S14" t="str">
        <f>RIGHT(N14,LEN(N14)-FIND("/",N14))</f>
        <v>drama</v>
      </c>
      <c r="T14" s="9">
        <f>(((J14/60)/60)/24)+DATE(1970,1,1)</f>
        <v>43760.208333333328</v>
      </c>
      <c r="U14" s="9">
        <f>(((K14/60)/60)/24)+DATE(1970,1,1)</f>
        <v>43768.208333333328</v>
      </c>
    </row>
    <row r="15" spans="1:21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E15/D15</f>
        <v>2.4511904761904764</v>
      </c>
      <c r="P15" s="6">
        <f>IFERROR(AVERAGE(E15/G15),0)</f>
        <v>105.05102040816327</v>
      </c>
      <c r="Q15" t="str">
        <f>I15</f>
        <v>USD</v>
      </c>
      <c r="R15" t="str">
        <f>LEFT(N15,FIND("/",N15)-1)</f>
        <v>music</v>
      </c>
      <c r="S15" t="str">
        <f>RIGHT(N15,LEN(N15)-FIND("/",N15))</f>
        <v>indie rock</v>
      </c>
      <c r="T15" s="9">
        <f>(((J15/60)/60)/24)+DATE(1970,1,1)</f>
        <v>42532.208333333328</v>
      </c>
      <c r="U15" s="9">
        <f>(((K15/60)/60)/24)+DATE(1970,1,1)</f>
        <v>42544.208333333328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E16/D16</f>
        <v>0.66769503546099296</v>
      </c>
      <c r="P16" s="6">
        <f>IFERROR(AVERAGE(E16/G16),0)</f>
        <v>94.144999999999996</v>
      </c>
      <c r="Q16" t="str">
        <f>I16</f>
        <v>USD</v>
      </c>
      <c r="R16" t="str">
        <f>LEFT(N16,FIND("/",N16)-1)</f>
        <v>music</v>
      </c>
      <c r="S16" t="str">
        <f>RIGHT(N16,LEN(N16)-FIND("/",N16))</f>
        <v>indie rock</v>
      </c>
      <c r="T16" s="9">
        <f>(((J16/60)/60)/24)+DATE(1970,1,1)</f>
        <v>40974.25</v>
      </c>
      <c r="U16" s="9">
        <f>(((K16/60)/60)/24)+DATE(1970,1,1)</f>
        <v>41001.208333333336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E17/D17</f>
        <v>0.47307881773399013</v>
      </c>
      <c r="P17" s="6">
        <f>IFERROR(AVERAGE(E17/G17),0)</f>
        <v>84.986725663716811</v>
      </c>
      <c r="Q17" t="str">
        <f>I17</f>
        <v>USD</v>
      </c>
      <c r="R17" t="str">
        <f>LEFT(N17,FIND("/",N17)-1)</f>
        <v>technology</v>
      </c>
      <c r="S17" t="str">
        <f>RIGHT(N17,LEN(N17)-FIND("/",N17))</f>
        <v>wearables</v>
      </c>
      <c r="T17" s="9">
        <f>(((J17/60)/60)/24)+DATE(1970,1,1)</f>
        <v>43809.25</v>
      </c>
      <c r="U17" s="9">
        <f>(((K17/60)/60)/24)+DATE(1970,1,1)</f>
        <v>43813.25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E18/D18</f>
        <v>6.4947058823529416</v>
      </c>
      <c r="P18" s="6">
        <f>IFERROR(AVERAGE(E18/G18),0)</f>
        <v>110.41</v>
      </c>
      <c r="Q18" t="str">
        <f>I18</f>
        <v>USD</v>
      </c>
      <c r="R18" t="str">
        <f>LEFT(N18,FIND("/",N18)-1)</f>
        <v>publishing</v>
      </c>
      <c r="S18" t="str">
        <f>RIGHT(N18,LEN(N18)-FIND("/",N18))</f>
        <v>nonfiction</v>
      </c>
      <c r="T18" s="9">
        <f>(((J18/60)/60)/24)+DATE(1970,1,1)</f>
        <v>41661.25</v>
      </c>
      <c r="U18" s="9">
        <f>(((K18/60)/60)/24)+DATE(1970,1,1)</f>
        <v>41683.25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E19/D19</f>
        <v>1.5939125295508274</v>
      </c>
      <c r="P19" s="6">
        <f>IFERROR(AVERAGE(E19/G19),0)</f>
        <v>107.96236989591674</v>
      </c>
      <c r="Q19" t="str">
        <f>I19</f>
        <v>USD</v>
      </c>
      <c r="R19" t="str">
        <f>LEFT(N19,FIND("/",N19)-1)</f>
        <v>film &amp; video</v>
      </c>
      <c r="S19" t="str">
        <f>RIGHT(N19,LEN(N19)-FIND("/",N19))</f>
        <v>animation</v>
      </c>
      <c r="T19" s="9">
        <f>(((J19/60)/60)/24)+DATE(1970,1,1)</f>
        <v>40555.25</v>
      </c>
      <c r="U19" s="9">
        <f>(((K19/60)/60)/24)+DATE(1970,1,1)</f>
        <v>40556.25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E20/D20</f>
        <v>0.66912087912087914</v>
      </c>
      <c r="P20" s="6">
        <f>IFERROR(AVERAGE(E20/G20),0)</f>
        <v>45.103703703703701</v>
      </c>
      <c r="Q20" t="str">
        <f>I20</f>
        <v>USD</v>
      </c>
      <c r="R20" t="str">
        <f>LEFT(N20,FIND("/",N20)-1)</f>
        <v>theater</v>
      </c>
      <c r="S20" t="str">
        <f>RIGHT(N20,LEN(N20)-FIND("/",N20))</f>
        <v>plays</v>
      </c>
      <c r="T20" s="9">
        <f>(((J20/60)/60)/24)+DATE(1970,1,1)</f>
        <v>43351.208333333328</v>
      </c>
      <c r="U20" s="9">
        <f>(((K20/60)/60)/24)+DATE(1970,1,1)</f>
        <v>43359.208333333328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E21/D21</f>
        <v>0.48529600000000001</v>
      </c>
      <c r="P21" s="6">
        <f>IFERROR(AVERAGE(E21/G21),0)</f>
        <v>45.001483679525222</v>
      </c>
      <c r="Q21" t="str">
        <f>I21</f>
        <v>USD</v>
      </c>
      <c r="R21" t="str">
        <f>LEFT(N21,FIND("/",N21)-1)</f>
        <v>theater</v>
      </c>
      <c r="S21" t="str">
        <f>RIGHT(N21,LEN(N21)-FIND("/",N21))</f>
        <v>plays</v>
      </c>
      <c r="T21" s="9">
        <f>(((J21/60)/60)/24)+DATE(1970,1,1)</f>
        <v>43528.25</v>
      </c>
      <c r="U21" s="9">
        <f>(((K21/60)/60)/24)+DATE(1970,1,1)</f>
        <v>43549.208333333328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E22/D22</f>
        <v>1.1224279210925645</v>
      </c>
      <c r="P22" s="6">
        <f>IFERROR(AVERAGE(E22/G22),0)</f>
        <v>105.97134670487107</v>
      </c>
      <c r="Q22" t="str">
        <f>I22</f>
        <v>USD</v>
      </c>
      <c r="R22" t="str">
        <f>LEFT(N22,FIND("/",N22)-1)</f>
        <v>film &amp; video</v>
      </c>
      <c r="S22" t="str">
        <f>RIGHT(N22,LEN(N22)-FIND("/",N22))</f>
        <v>drama</v>
      </c>
      <c r="T22" s="9">
        <f>(((J22/60)/60)/24)+DATE(1970,1,1)</f>
        <v>41848.208333333336</v>
      </c>
      <c r="U22" s="9">
        <f>(((K22/60)/60)/24)+DATE(1970,1,1)</f>
        <v>41848.208333333336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E23/D23</f>
        <v>0.40992553191489361</v>
      </c>
      <c r="P23" s="6">
        <f>IFERROR(AVERAGE(E23/G23),0)</f>
        <v>69.055555555555557</v>
      </c>
      <c r="Q23" t="s">
        <v>2087</v>
      </c>
      <c r="R23" t="str">
        <f>LEFT(N23,FIND("/",N23)-1)</f>
        <v>theater</v>
      </c>
      <c r="S23" t="str">
        <f>RIGHT(N23,LEN(N23)-FIND("/",N23))</f>
        <v>plays</v>
      </c>
      <c r="T23" s="9">
        <f>(((J23/60)/60)/24)+DATE(1970,1,1)</f>
        <v>40770.208333333336</v>
      </c>
      <c r="U23" s="9">
        <f>(((K23/60)/60)/24)+DATE(1970,1,1)</f>
        <v>40804.208333333336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E24/D24</f>
        <v>1.2807106598984772</v>
      </c>
      <c r="P24" s="6">
        <f>IFERROR(AVERAGE(E24/G24),0)</f>
        <v>85.044943820224717</v>
      </c>
      <c r="Q24" t="str">
        <f>I24</f>
        <v>USD</v>
      </c>
      <c r="R24" t="str">
        <f>LEFT(N24,FIND("/",N24)-1)</f>
        <v>theater</v>
      </c>
      <c r="S24" t="str">
        <f>RIGHT(N24,LEN(N24)-FIND("/",N24))</f>
        <v>plays</v>
      </c>
      <c r="T24" s="9">
        <f>(((J24/60)/60)/24)+DATE(1970,1,1)</f>
        <v>43193.208333333328</v>
      </c>
      <c r="U24" s="9">
        <f>(((K24/60)/60)/24)+DATE(1970,1,1)</f>
        <v>43208.208333333328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E25/D25</f>
        <v>3.3204444444444445</v>
      </c>
      <c r="P25" s="6">
        <f>IFERROR(AVERAGE(E25/G25),0)</f>
        <v>105.22535211267606</v>
      </c>
      <c r="Q25" t="str">
        <f>I25</f>
        <v>GBP</v>
      </c>
      <c r="R25" t="str">
        <f>LEFT(N25,FIND("/",N25)-1)</f>
        <v>film &amp; video</v>
      </c>
      <c r="S25" t="str">
        <f>RIGHT(N25,LEN(N25)-FIND("/",N25))</f>
        <v>documentary</v>
      </c>
      <c r="T25" s="9">
        <f>(((J25/60)/60)/24)+DATE(1970,1,1)</f>
        <v>43510.25</v>
      </c>
      <c r="U25" s="9">
        <f>(((K25/60)/60)/24)+DATE(1970,1,1)</f>
        <v>43563.208333333328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E26/D26</f>
        <v>1.1283225108225108</v>
      </c>
      <c r="P26" s="6">
        <f>IFERROR(AVERAGE(E26/G26),0)</f>
        <v>39.003741114852225</v>
      </c>
      <c r="Q26" t="str">
        <f>I26</f>
        <v>USD</v>
      </c>
      <c r="R26" t="str">
        <f>LEFT(N26,FIND("/",N26)-1)</f>
        <v>technology</v>
      </c>
      <c r="S26" t="str">
        <f>RIGHT(N26,LEN(N26)-FIND("/",N26))</f>
        <v>wearables</v>
      </c>
      <c r="T26" s="9">
        <f>(((J26/60)/60)/24)+DATE(1970,1,1)</f>
        <v>41811.208333333336</v>
      </c>
      <c r="U26" s="9">
        <f>(((K26/60)/60)/24)+DATE(1970,1,1)</f>
        <v>41813.208333333336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E27/D27</f>
        <v>2.1643636363636363</v>
      </c>
      <c r="P27" s="6">
        <f>IFERROR(AVERAGE(E27/G27),0)</f>
        <v>73.030674846625772</v>
      </c>
      <c r="Q27" t="str">
        <f>I27</f>
        <v>USD</v>
      </c>
      <c r="R27" t="str">
        <f>LEFT(N27,FIND("/",N27)-1)</f>
        <v>games</v>
      </c>
      <c r="S27" t="str">
        <f>RIGHT(N27,LEN(N27)-FIND("/",N27))</f>
        <v>video games</v>
      </c>
      <c r="T27" s="9">
        <f>(((J27/60)/60)/24)+DATE(1970,1,1)</f>
        <v>40681.208333333336</v>
      </c>
      <c r="U27" s="9">
        <f>(((K27/60)/60)/24)+DATE(1970,1,1)</f>
        <v>40701.208333333336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E28/D28</f>
        <v>0.4819906976744186</v>
      </c>
      <c r="P28" s="6">
        <f>IFERROR(AVERAGE(E28/G28),0)</f>
        <v>35.009459459459457</v>
      </c>
      <c r="Q28" t="str">
        <f>I28</f>
        <v>USD</v>
      </c>
      <c r="R28" t="str">
        <f>LEFT(N28,FIND("/",N28)-1)</f>
        <v>theater</v>
      </c>
      <c r="S28" t="str">
        <f>RIGHT(N28,LEN(N28)-FIND("/",N28))</f>
        <v>plays</v>
      </c>
      <c r="T28" s="9">
        <f>(((J28/60)/60)/24)+DATE(1970,1,1)</f>
        <v>43312.208333333328</v>
      </c>
      <c r="U28" s="9">
        <f>(((K28/60)/60)/24)+DATE(1970,1,1)</f>
        <v>43339.208333333328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E29/D29</f>
        <v>0.79949999999999999</v>
      </c>
      <c r="P29" s="6">
        <f>IFERROR(AVERAGE(E29/G29),0)</f>
        <v>106.6</v>
      </c>
      <c r="Q29" t="str">
        <f>I29</f>
        <v>USD</v>
      </c>
      <c r="R29" t="str">
        <f>LEFT(N29,FIND("/",N29)-1)</f>
        <v>music</v>
      </c>
      <c r="S29" t="str">
        <f>RIGHT(N29,LEN(N29)-FIND("/",N29))</f>
        <v>rock</v>
      </c>
      <c r="T29" s="9">
        <f>(((J29/60)/60)/24)+DATE(1970,1,1)</f>
        <v>42280.208333333328</v>
      </c>
      <c r="U29" s="9">
        <f>(((K29/60)/60)/24)+DATE(1970,1,1)</f>
        <v>42288.208333333328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E30/D30</f>
        <v>1.0522553516819573</v>
      </c>
      <c r="P30" s="6">
        <f>IFERROR(AVERAGE(E30/G30),0)</f>
        <v>61.997747747747745</v>
      </c>
      <c r="Q30" t="str">
        <f>I30</f>
        <v>USD</v>
      </c>
      <c r="R30" t="str">
        <f>LEFT(N30,FIND("/",N30)-1)</f>
        <v>theater</v>
      </c>
      <c r="S30" t="str">
        <f>RIGHT(N30,LEN(N30)-FIND("/",N30))</f>
        <v>plays</v>
      </c>
      <c r="T30" s="9">
        <f>(((J30/60)/60)/24)+DATE(1970,1,1)</f>
        <v>40218.25</v>
      </c>
      <c r="U30" s="9">
        <f>(((K30/60)/60)/24)+DATE(1970,1,1)</f>
        <v>40241.25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E31/D31</f>
        <v>3.2889978213507627</v>
      </c>
      <c r="P31" s="6">
        <f>IFERROR(AVERAGE(E31/G31),0)</f>
        <v>94.000622665006233</v>
      </c>
      <c r="Q31" t="str">
        <f>I31</f>
        <v>CHF</v>
      </c>
      <c r="R31" t="str">
        <f>LEFT(N31,FIND("/",N31)-1)</f>
        <v>film &amp; video</v>
      </c>
      <c r="S31" t="str">
        <f>RIGHT(N31,LEN(N31)-FIND("/",N31))</f>
        <v>shorts</v>
      </c>
      <c r="T31" s="9">
        <f>(((J31/60)/60)/24)+DATE(1970,1,1)</f>
        <v>43301.208333333328</v>
      </c>
      <c r="U31" s="9">
        <f>(((K31/60)/60)/24)+DATE(1970,1,1)</f>
        <v>43341.208333333328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E32/D32</f>
        <v>1.606111111111111</v>
      </c>
      <c r="P32" s="6">
        <f>IFERROR(AVERAGE(E32/G32),0)</f>
        <v>112.05426356589147</v>
      </c>
      <c r="Q32" t="str">
        <f>I32</f>
        <v>USD</v>
      </c>
      <c r="R32" t="str">
        <f>LEFT(N32,FIND("/",N32)-1)</f>
        <v>film &amp; video</v>
      </c>
      <c r="S32" t="str">
        <f>RIGHT(N32,LEN(N32)-FIND("/",N32))</f>
        <v>animation</v>
      </c>
      <c r="T32" s="9">
        <f>(((J32/60)/60)/24)+DATE(1970,1,1)</f>
        <v>43609.208333333328</v>
      </c>
      <c r="U32" s="9">
        <f>(((K32/60)/60)/24)+DATE(1970,1,1)</f>
        <v>43614.208333333328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E33/D33</f>
        <v>3.1</v>
      </c>
      <c r="P33" s="6">
        <f>IFERROR(AVERAGE(E33/G33),0)</f>
        <v>48.008849557522126</v>
      </c>
      <c r="Q33" t="str">
        <f>I33</f>
        <v>GBP</v>
      </c>
      <c r="R33" t="str">
        <f>LEFT(N33,FIND("/",N33)-1)</f>
        <v>games</v>
      </c>
      <c r="S33" t="str">
        <f>RIGHT(N33,LEN(N33)-FIND("/",N33))</f>
        <v>video games</v>
      </c>
      <c r="T33" s="9">
        <f>(((J33/60)/60)/24)+DATE(1970,1,1)</f>
        <v>42374.25</v>
      </c>
      <c r="U33" s="9">
        <f>(((K33/60)/60)/24)+DATE(1970,1,1)</f>
        <v>42402.25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E34/D34</f>
        <v>0.86807920792079207</v>
      </c>
      <c r="P34" s="6">
        <f>IFERROR(AVERAGE(E34/G34),0)</f>
        <v>38.004334633723452</v>
      </c>
      <c r="Q34" t="str">
        <f>I34</f>
        <v>EUR</v>
      </c>
      <c r="R34" t="str">
        <f>LEFT(N34,FIND("/",N34)-1)</f>
        <v>film &amp; video</v>
      </c>
      <c r="S34" t="str">
        <f>RIGHT(N34,LEN(N34)-FIND("/",N34))</f>
        <v>documentary</v>
      </c>
      <c r="T34" s="9">
        <f>(((J34/60)/60)/24)+DATE(1970,1,1)</f>
        <v>43110.25</v>
      </c>
      <c r="U34" s="9">
        <f>(((K34/60)/60)/24)+DATE(1970,1,1)</f>
        <v>43137.25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E35/D35</f>
        <v>3.7782071713147412</v>
      </c>
      <c r="P35" s="6">
        <f>IFERROR(AVERAGE(E35/G35),0)</f>
        <v>35.000184535892231</v>
      </c>
      <c r="Q35" t="str">
        <f>I35</f>
        <v>USD</v>
      </c>
      <c r="R35" t="str">
        <f>LEFT(N35,FIND("/",N35)-1)</f>
        <v>theater</v>
      </c>
      <c r="S35" t="str">
        <f>RIGHT(N35,LEN(N35)-FIND("/",N35))</f>
        <v>plays</v>
      </c>
      <c r="T35" s="9">
        <f>(((J35/60)/60)/24)+DATE(1970,1,1)</f>
        <v>41917.208333333336</v>
      </c>
      <c r="U35" s="9">
        <f>(((K35/60)/60)/24)+DATE(1970,1,1)</f>
        <v>41954.25</v>
      </c>
    </row>
    <row r="36" spans="1:21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E36/D36</f>
        <v>1.5080645161290323</v>
      </c>
      <c r="P36" s="6">
        <f>IFERROR(AVERAGE(E36/G36),0)</f>
        <v>85</v>
      </c>
      <c r="Q36" t="str">
        <f>I36</f>
        <v>USD</v>
      </c>
      <c r="R36" t="str">
        <f>LEFT(N36,FIND("/",N36)-1)</f>
        <v>film &amp; video</v>
      </c>
      <c r="S36" t="str">
        <f>RIGHT(N36,LEN(N36)-FIND("/",N36))</f>
        <v>documentary</v>
      </c>
      <c r="T36" s="9">
        <f>(((J36/60)/60)/24)+DATE(1970,1,1)</f>
        <v>42817.208333333328</v>
      </c>
      <c r="U36" s="9">
        <f>(((K36/60)/60)/24)+DATE(1970,1,1)</f>
        <v>42822.208333333328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E37/D37</f>
        <v>1.5030119521912351</v>
      </c>
      <c r="P37" s="6">
        <f>IFERROR(AVERAGE(E37/G37),0)</f>
        <v>95.993893129770996</v>
      </c>
      <c r="Q37" t="str">
        <f>I37</f>
        <v>DKK</v>
      </c>
      <c r="R37" t="str">
        <f>LEFT(N37,FIND("/",N37)-1)</f>
        <v>film &amp; video</v>
      </c>
      <c r="S37" t="str">
        <f>RIGHT(N37,LEN(N37)-FIND("/",N37))</f>
        <v>drama</v>
      </c>
      <c r="T37" s="9">
        <f>(((J37/60)/60)/24)+DATE(1970,1,1)</f>
        <v>43484.25</v>
      </c>
      <c r="U37" s="9">
        <f>(((K37/60)/60)/24)+DATE(1970,1,1)</f>
        <v>43526.25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E38/D38</f>
        <v>1.572857142857143</v>
      </c>
      <c r="P38" s="6">
        <f>IFERROR(AVERAGE(E38/G38),0)</f>
        <v>68.8125</v>
      </c>
      <c r="Q38" t="str">
        <f>I38</f>
        <v>USD</v>
      </c>
      <c r="R38" t="str">
        <f>LEFT(N38,FIND("/",N38)-1)</f>
        <v>theater</v>
      </c>
      <c r="S38" t="str">
        <f>RIGHT(N38,LEN(N38)-FIND("/",N38))</f>
        <v>plays</v>
      </c>
      <c r="T38" s="9">
        <f>(((J38/60)/60)/24)+DATE(1970,1,1)</f>
        <v>40600.25</v>
      </c>
      <c r="U38" s="9">
        <f>(((K38/60)/60)/24)+DATE(1970,1,1)</f>
        <v>40625.208333333336</v>
      </c>
    </row>
    <row r="39" spans="1:21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E39/D39</f>
        <v>1.3998765432098765</v>
      </c>
      <c r="P39" s="6">
        <f>IFERROR(AVERAGE(E39/G39),0)</f>
        <v>105.97196261682242</v>
      </c>
      <c r="Q39" t="str">
        <f>I39</f>
        <v>USD</v>
      </c>
      <c r="R39" t="str">
        <f>LEFT(N39,FIND("/",N39)-1)</f>
        <v>publishing</v>
      </c>
      <c r="S39" t="str">
        <f>RIGHT(N39,LEN(N39)-FIND("/",N39))</f>
        <v>fiction</v>
      </c>
      <c r="T39" s="9">
        <f>(((J39/60)/60)/24)+DATE(1970,1,1)</f>
        <v>43744.208333333328</v>
      </c>
      <c r="U39" s="9">
        <f>(((K39/60)/60)/24)+DATE(1970,1,1)</f>
        <v>43777.25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E40/D40</f>
        <v>3.2532258064516131</v>
      </c>
      <c r="P40" s="6">
        <f>IFERROR(AVERAGE(E40/G40),0)</f>
        <v>75.261194029850742</v>
      </c>
      <c r="Q40" t="str">
        <f>I40</f>
        <v>USD</v>
      </c>
      <c r="R40" t="str">
        <f>LEFT(N40,FIND("/",N40)-1)</f>
        <v>photography</v>
      </c>
      <c r="S40" t="str">
        <f>RIGHT(N40,LEN(N40)-FIND("/",N40))</f>
        <v>photography books</v>
      </c>
      <c r="T40" s="9">
        <f>(((J40/60)/60)/24)+DATE(1970,1,1)</f>
        <v>40469.208333333336</v>
      </c>
      <c r="U40" s="9">
        <f>(((K40/60)/60)/24)+DATE(1970,1,1)</f>
        <v>40474.208333333336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E41/D41</f>
        <v>0.50777777777777777</v>
      </c>
      <c r="P41" s="6">
        <f>IFERROR(AVERAGE(E41/G41),0)</f>
        <v>57.125</v>
      </c>
      <c r="Q41" t="str">
        <f>I41</f>
        <v>DKK</v>
      </c>
      <c r="R41" t="str">
        <f>LEFT(N41,FIND("/",N41)-1)</f>
        <v>theater</v>
      </c>
      <c r="S41" t="str">
        <f>RIGHT(N41,LEN(N41)-FIND("/",N41))</f>
        <v>plays</v>
      </c>
      <c r="T41" s="9">
        <f>(((J41/60)/60)/24)+DATE(1970,1,1)</f>
        <v>41330.25</v>
      </c>
      <c r="U41" s="9">
        <f>(((K41/60)/60)/24)+DATE(1970,1,1)</f>
        <v>41344.208333333336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E42/D42</f>
        <v>1.6906818181818182</v>
      </c>
      <c r="P42" s="6">
        <f>IFERROR(AVERAGE(E42/G42),0)</f>
        <v>75.141414141414145</v>
      </c>
      <c r="Q42" t="str">
        <f>I42</f>
        <v>USD</v>
      </c>
      <c r="R42" t="str">
        <f>LEFT(N42,FIND("/",N42)-1)</f>
        <v>technology</v>
      </c>
      <c r="S42" t="str">
        <f>RIGHT(N42,LEN(N42)-FIND("/",N42))</f>
        <v>wearables</v>
      </c>
      <c r="T42" s="9">
        <f>(((J42/60)/60)/24)+DATE(1970,1,1)</f>
        <v>40334.208333333336</v>
      </c>
      <c r="U42" s="9">
        <f>(((K42/60)/60)/24)+DATE(1970,1,1)</f>
        <v>40353.208333333336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E43/D43</f>
        <v>2.1292857142857144</v>
      </c>
      <c r="P43" s="6">
        <f>IFERROR(AVERAGE(E43/G43),0)</f>
        <v>107.42342342342343</v>
      </c>
      <c r="Q43" t="str">
        <f>I43</f>
        <v>EUR</v>
      </c>
      <c r="R43" t="str">
        <f>LEFT(N43,FIND("/",N43)-1)</f>
        <v>music</v>
      </c>
      <c r="S43" t="str">
        <f>RIGHT(N43,LEN(N43)-FIND("/",N43))</f>
        <v>rock</v>
      </c>
      <c r="T43" s="9">
        <f>(((J43/60)/60)/24)+DATE(1970,1,1)</f>
        <v>41156.208333333336</v>
      </c>
      <c r="U43" s="9">
        <f>(((K43/60)/60)/24)+DATE(1970,1,1)</f>
        <v>41182.208333333336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E44/D44</f>
        <v>4.4394444444444447</v>
      </c>
      <c r="P44" s="6">
        <f>IFERROR(AVERAGE(E44/G44),0)</f>
        <v>35.995495495495497</v>
      </c>
      <c r="Q44" t="str">
        <f>I44</f>
        <v>USD</v>
      </c>
      <c r="R44" t="str">
        <f>LEFT(N44,FIND("/",N44)-1)</f>
        <v>food</v>
      </c>
      <c r="S44" t="str">
        <f>RIGHT(N44,LEN(N44)-FIND("/",N44))</f>
        <v>food trucks</v>
      </c>
      <c r="T44" s="9">
        <f>(((J44/60)/60)/24)+DATE(1970,1,1)</f>
        <v>40728.208333333336</v>
      </c>
      <c r="U44" s="9">
        <f>(((K44/60)/60)/24)+DATE(1970,1,1)</f>
        <v>40737.208333333336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E45/D45</f>
        <v>1.859390243902439</v>
      </c>
      <c r="P45" s="6">
        <f>IFERROR(AVERAGE(E45/G45),0)</f>
        <v>26.998873148744366</v>
      </c>
      <c r="Q45" t="str">
        <f>I45</f>
        <v>USD</v>
      </c>
      <c r="R45" t="str">
        <f>LEFT(N45,FIND("/",N45)-1)</f>
        <v>publishing</v>
      </c>
      <c r="S45" t="str">
        <f>RIGHT(N45,LEN(N45)-FIND("/",N45))</f>
        <v>radio &amp; podcasts</v>
      </c>
      <c r="T45" s="9">
        <f>(((J45/60)/60)/24)+DATE(1970,1,1)</f>
        <v>41844.208333333336</v>
      </c>
      <c r="U45" s="9">
        <f>(((K45/60)/60)/24)+DATE(1970,1,1)</f>
        <v>41860.208333333336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E46/D46</f>
        <v>6.5881249999999998</v>
      </c>
      <c r="P46" s="6">
        <f>IFERROR(AVERAGE(E46/G46),0)</f>
        <v>107.56122448979592</v>
      </c>
      <c r="Q46" t="str">
        <f>I46</f>
        <v>DKK</v>
      </c>
      <c r="R46" t="str">
        <f>LEFT(N46,FIND("/",N46)-1)</f>
        <v>publishing</v>
      </c>
      <c r="S46" t="str">
        <f>RIGHT(N46,LEN(N46)-FIND("/",N46))</f>
        <v>fiction</v>
      </c>
      <c r="T46" s="9">
        <f>(((J46/60)/60)/24)+DATE(1970,1,1)</f>
        <v>43541.208333333328</v>
      </c>
      <c r="U46" s="9">
        <f>(((K46/60)/60)/24)+DATE(1970,1,1)</f>
        <v>43542.208333333328</v>
      </c>
    </row>
    <row r="47" spans="1:21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E47/D47</f>
        <v>0.4768421052631579</v>
      </c>
      <c r="P47" s="6">
        <f>IFERROR(AVERAGE(E47/G47),0)</f>
        <v>94.375</v>
      </c>
      <c r="Q47" t="str">
        <f>I47</f>
        <v>USD</v>
      </c>
      <c r="R47" t="str">
        <f>LEFT(N47,FIND("/",N47)-1)</f>
        <v>theater</v>
      </c>
      <c r="S47" t="str">
        <f>RIGHT(N47,LEN(N47)-FIND("/",N47))</f>
        <v>plays</v>
      </c>
      <c r="T47" s="9">
        <f>(((J47/60)/60)/24)+DATE(1970,1,1)</f>
        <v>42676.208333333328</v>
      </c>
      <c r="U47" s="9">
        <f>(((K47/60)/60)/24)+DATE(1970,1,1)</f>
        <v>42691.25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E48/D48</f>
        <v>1.1478378378378378</v>
      </c>
      <c r="P48" s="6">
        <f>IFERROR(AVERAGE(E48/G48),0)</f>
        <v>46.163043478260867</v>
      </c>
      <c r="Q48" t="str">
        <f>I48</f>
        <v>USD</v>
      </c>
      <c r="R48" t="str">
        <f>LEFT(N48,FIND("/",N48)-1)</f>
        <v>music</v>
      </c>
      <c r="S48" t="str">
        <f>RIGHT(N48,LEN(N48)-FIND("/",N48))</f>
        <v>rock</v>
      </c>
      <c r="T48" s="9">
        <f>(((J48/60)/60)/24)+DATE(1970,1,1)</f>
        <v>40367.208333333336</v>
      </c>
      <c r="U48" s="9">
        <f>(((K48/60)/60)/24)+DATE(1970,1,1)</f>
        <v>40390.208333333336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E49/D49</f>
        <v>4.7526666666666664</v>
      </c>
      <c r="P49" s="6">
        <f>IFERROR(AVERAGE(E49/G49),0)</f>
        <v>47.845637583892618</v>
      </c>
      <c r="Q49" t="str">
        <f>I49</f>
        <v>USD</v>
      </c>
      <c r="R49" t="str">
        <f>LEFT(N49,FIND("/",N49)-1)</f>
        <v>theater</v>
      </c>
      <c r="S49" t="str">
        <f>RIGHT(N49,LEN(N49)-FIND("/",N49))</f>
        <v>plays</v>
      </c>
      <c r="T49" s="9">
        <f>(((J49/60)/60)/24)+DATE(1970,1,1)</f>
        <v>41727.208333333336</v>
      </c>
      <c r="U49" s="9">
        <f>(((K49/60)/60)/24)+DATE(1970,1,1)</f>
        <v>41757.208333333336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E50/D50</f>
        <v>3.86972972972973</v>
      </c>
      <c r="P50" s="6">
        <f>IFERROR(AVERAGE(E50/G50),0)</f>
        <v>53.007815713698065</v>
      </c>
      <c r="Q50" t="str">
        <f>I50</f>
        <v>USD</v>
      </c>
      <c r="R50" t="str">
        <f>LEFT(N50,FIND("/",N50)-1)</f>
        <v>theater</v>
      </c>
      <c r="S50" t="str">
        <f>RIGHT(N50,LEN(N50)-FIND("/",N50))</f>
        <v>plays</v>
      </c>
      <c r="T50" s="9">
        <f>(((J50/60)/60)/24)+DATE(1970,1,1)</f>
        <v>42180.208333333328</v>
      </c>
      <c r="U50" s="9">
        <f>(((K50/60)/60)/24)+DATE(1970,1,1)</f>
        <v>42192.208333333328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E51/D51</f>
        <v>1.89625</v>
      </c>
      <c r="P51" s="6">
        <f>IFERROR(AVERAGE(E51/G51),0)</f>
        <v>45.059405940594061</v>
      </c>
      <c r="Q51" t="str">
        <f>I51</f>
        <v>USD</v>
      </c>
      <c r="R51" t="str">
        <f>LEFT(N51,FIND("/",N51)-1)</f>
        <v>music</v>
      </c>
      <c r="S51" t="str">
        <f>RIGHT(N51,LEN(N51)-FIND("/",N51))</f>
        <v>rock</v>
      </c>
      <c r="T51" s="9">
        <f>(((J51/60)/60)/24)+DATE(1970,1,1)</f>
        <v>43758.208333333328</v>
      </c>
      <c r="U51" s="9">
        <f>(((K51/60)/60)/24)+DATE(1970,1,1)</f>
        <v>43803.25</v>
      </c>
    </row>
    <row r="52" spans="1:21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E52/D52</f>
        <v>0.02</v>
      </c>
      <c r="P52" s="6">
        <f>IFERROR(AVERAGE(E52/G52),0)</f>
        <v>2</v>
      </c>
      <c r="Q52" t="str">
        <f>I52</f>
        <v>EUR</v>
      </c>
      <c r="R52" t="str">
        <f>LEFT(N52,FIND("/",N52)-1)</f>
        <v>music</v>
      </c>
      <c r="S52" t="str">
        <f>RIGHT(N52,LEN(N52)-FIND("/",N52))</f>
        <v>metal</v>
      </c>
      <c r="T52" s="9">
        <f>(((J52/60)/60)/24)+DATE(1970,1,1)</f>
        <v>41487.208333333336</v>
      </c>
      <c r="U52" s="9">
        <f>(((K52/60)/60)/24)+DATE(1970,1,1)</f>
        <v>41515.208333333336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E53/D53</f>
        <v>0.91867805186590767</v>
      </c>
      <c r="P53" s="6">
        <f>IFERROR(AVERAGE(E53/G53),0)</f>
        <v>99.006816632583508</v>
      </c>
      <c r="Q53" t="str">
        <f>I53</f>
        <v>GBP</v>
      </c>
      <c r="R53" t="str">
        <f>LEFT(N53,FIND("/",N53)-1)</f>
        <v>technology</v>
      </c>
      <c r="S53" t="str">
        <f>RIGHT(N53,LEN(N53)-FIND("/",N53))</f>
        <v>wearables</v>
      </c>
      <c r="T53" s="9">
        <f>(((J53/60)/60)/24)+DATE(1970,1,1)</f>
        <v>40995.208333333336</v>
      </c>
      <c r="U53" s="9">
        <f>(((K53/60)/60)/24)+DATE(1970,1,1)</f>
        <v>41011.208333333336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E54/D54</f>
        <v>0.34152777777777776</v>
      </c>
      <c r="P54" s="6">
        <f>IFERROR(AVERAGE(E54/G54),0)</f>
        <v>32.786666666666669</v>
      </c>
      <c r="Q54" t="str">
        <f>I54</f>
        <v>USD</v>
      </c>
      <c r="R54" t="str">
        <f>LEFT(N54,FIND("/",N54)-1)</f>
        <v>theater</v>
      </c>
      <c r="S54" t="str">
        <f>RIGHT(N54,LEN(N54)-FIND("/",N54))</f>
        <v>plays</v>
      </c>
      <c r="T54" s="9">
        <f>(((J54/60)/60)/24)+DATE(1970,1,1)</f>
        <v>40436.208333333336</v>
      </c>
      <c r="U54" s="9">
        <f>(((K54/60)/60)/24)+DATE(1970,1,1)</f>
        <v>40440.208333333336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E55/D55</f>
        <v>1.4040909090909091</v>
      </c>
      <c r="P55" s="6">
        <f>IFERROR(AVERAGE(E55/G55),0)</f>
        <v>59.119617224880386</v>
      </c>
      <c r="Q55" t="str">
        <f>I55</f>
        <v>USD</v>
      </c>
      <c r="R55" t="str">
        <f>LEFT(N55,FIND("/",N55)-1)</f>
        <v>film &amp; video</v>
      </c>
      <c r="S55" t="str">
        <f>RIGHT(N55,LEN(N55)-FIND("/",N55))</f>
        <v>drama</v>
      </c>
      <c r="T55" s="9">
        <f>(((J55/60)/60)/24)+DATE(1970,1,1)</f>
        <v>41779.208333333336</v>
      </c>
      <c r="U55" s="9">
        <f>(((K55/60)/60)/24)+DATE(1970,1,1)</f>
        <v>41818.208333333336</v>
      </c>
    </row>
    <row r="56" spans="1:21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E56/D56</f>
        <v>0.89866666666666661</v>
      </c>
      <c r="P56" s="6">
        <f>IFERROR(AVERAGE(E56/G56),0)</f>
        <v>44.93333333333333</v>
      </c>
      <c r="Q56" t="str">
        <f>I56</f>
        <v>USD</v>
      </c>
      <c r="R56" t="str">
        <f>LEFT(N56,FIND("/",N56)-1)</f>
        <v>technology</v>
      </c>
      <c r="S56" t="str">
        <f>RIGHT(N56,LEN(N56)-FIND("/",N56))</f>
        <v>wearables</v>
      </c>
      <c r="T56" s="9">
        <f>(((J56/60)/60)/24)+DATE(1970,1,1)</f>
        <v>43170.25</v>
      </c>
      <c r="U56" s="9">
        <f>(((K56/60)/60)/24)+DATE(1970,1,1)</f>
        <v>43176.208333333328</v>
      </c>
    </row>
    <row r="57" spans="1:21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E57/D57</f>
        <v>1.7796969696969698</v>
      </c>
      <c r="P57" s="6">
        <f>IFERROR(AVERAGE(E57/G57),0)</f>
        <v>89.664122137404576</v>
      </c>
      <c r="Q57" t="str">
        <f>I57</f>
        <v>USD</v>
      </c>
      <c r="R57" t="str">
        <f>LEFT(N57,FIND("/",N57)-1)</f>
        <v>music</v>
      </c>
      <c r="S57" t="str">
        <f>RIGHT(N57,LEN(N57)-FIND("/",N57))</f>
        <v>jazz</v>
      </c>
      <c r="T57" s="9">
        <f>(((J57/60)/60)/24)+DATE(1970,1,1)</f>
        <v>43311.208333333328</v>
      </c>
      <c r="U57" s="9">
        <f>(((K57/60)/60)/24)+DATE(1970,1,1)</f>
        <v>43316.208333333328</v>
      </c>
    </row>
    <row r="58" spans="1:21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E58/D58</f>
        <v>1.436625</v>
      </c>
      <c r="P58" s="6">
        <f>IFERROR(AVERAGE(E58/G58),0)</f>
        <v>70.079268292682926</v>
      </c>
      <c r="Q58" t="str">
        <f>I58</f>
        <v>USD</v>
      </c>
      <c r="R58" t="str">
        <f>LEFT(N58,FIND("/",N58)-1)</f>
        <v>technology</v>
      </c>
      <c r="S58" t="str">
        <f>RIGHT(N58,LEN(N58)-FIND("/",N58))</f>
        <v>wearables</v>
      </c>
      <c r="T58" s="9">
        <f>(((J58/60)/60)/24)+DATE(1970,1,1)</f>
        <v>42014.25</v>
      </c>
      <c r="U58" s="9">
        <f>(((K58/60)/60)/24)+DATE(1970,1,1)</f>
        <v>42021.25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E59/D59</f>
        <v>2.1527586206896552</v>
      </c>
      <c r="P59" s="6">
        <f>IFERROR(AVERAGE(E59/G59),0)</f>
        <v>31.059701492537314</v>
      </c>
      <c r="Q59" t="str">
        <f>I59</f>
        <v>USD</v>
      </c>
      <c r="R59" t="str">
        <f>LEFT(N59,FIND("/",N59)-1)</f>
        <v>games</v>
      </c>
      <c r="S59" t="str">
        <f>RIGHT(N59,LEN(N59)-FIND("/",N59))</f>
        <v>video games</v>
      </c>
      <c r="T59" s="9">
        <f>(((J59/60)/60)/24)+DATE(1970,1,1)</f>
        <v>42979.208333333328</v>
      </c>
      <c r="U59" s="9">
        <f>(((K59/60)/60)/24)+DATE(1970,1,1)</f>
        <v>42991.208333333328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E60/D60</f>
        <v>2.2711111111111113</v>
      </c>
      <c r="P60" s="6">
        <f>IFERROR(AVERAGE(E60/G60),0)</f>
        <v>29.061611374407583</v>
      </c>
      <c r="Q60" t="str">
        <f>I60</f>
        <v>USD</v>
      </c>
      <c r="R60" t="str">
        <f>LEFT(N60,FIND("/",N60)-1)</f>
        <v>theater</v>
      </c>
      <c r="S60" t="str">
        <f>RIGHT(N60,LEN(N60)-FIND("/",N60))</f>
        <v>plays</v>
      </c>
      <c r="T60" s="9">
        <f>(((J60/60)/60)/24)+DATE(1970,1,1)</f>
        <v>42268.208333333328</v>
      </c>
      <c r="U60" s="9">
        <f>(((K60/60)/60)/24)+DATE(1970,1,1)</f>
        <v>42281.208333333328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E61/D61</f>
        <v>2.7507142857142859</v>
      </c>
      <c r="P61" s="6">
        <f>IFERROR(AVERAGE(E61/G61),0)</f>
        <v>30.0859375</v>
      </c>
      <c r="Q61" t="str">
        <f>I61</f>
        <v>USD</v>
      </c>
      <c r="R61" t="str">
        <f>LEFT(N61,FIND("/",N61)-1)</f>
        <v>theater</v>
      </c>
      <c r="S61" t="str">
        <f>RIGHT(N61,LEN(N61)-FIND("/",N61))</f>
        <v>plays</v>
      </c>
      <c r="T61" s="9">
        <f>(((J61/60)/60)/24)+DATE(1970,1,1)</f>
        <v>42898.208333333328</v>
      </c>
      <c r="U61" s="9">
        <f>(((K61/60)/60)/24)+DATE(1970,1,1)</f>
        <v>42913.208333333328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E62/D62</f>
        <v>1.4437048832271762</v>
      </c>
      <c r="P62" s="6">
        <f>IFERROR(AVERAGE(E62/G62),0)</f>
        <v>84.998125000000002</v>
      </c>
      <c r="Q62" t="str">
        <f>I62</f>
        <v>CAD</v>
      </c>
      <c r="R62" t="str">
        <f>LEFT(N62,FIND("/",N62)-1)</f>
        <v>theater</v>
      </c>
      <c r="S62" t="str">
        <f>RIGHT(N62,LEN(N62)-FIND("/",N62))</f>
        <v>plays</v>
      </c>
      <c r="T62" s="9">
        <f>(((J62/60)/60)/24)+DATE(1970,1,1)</f>
        <v>41107.208333333336</v>
      </c>
      <c r="U62" s="9">
        <f>(((K62/60)/60)/24)+DATE(1970,1,1)</f>
        <v>41110.208333333336</v>
      </c>
    </row>
    <row r="63" spans="1:21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E63/D63</f>
        <v>0.92745983935742971</v>
      </c>
      <c r="P63" s="6">
        <f>IFERROR(AVERAGE(E63/G63),0)</f>
        <v>82.001775410563695</v>
      </c>
      <c r="Q63" t="str">
        <f>I63</f>
        <v>CAD</v>
      </c>
      <c r="R63" t="str">
        <f>LEFT(N63,FIND("/",N63)-1)</f>
        <v>theater</v>
      </c>
      <c r="S63" t="str">
        <f>RIGHT(N63,LEN(N63)-FIND("/",N63))</f>
        <v>plays</v>
      </c>
      <c r="T63" s="9">
        <f>(((J63/60)/60)/24)+DATE(1970,1,1)</f>
        <v>40595.25</v>
      </c>
      <c r="U63" s="9">
        <f>(((K63/60)/60)/24)+DATE(1970,1,1)</f>
        <v>40635.208333333336</v>
      </c>
    </row>
    <row r="64" spans="1:21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E64/D64</f>
        <v>7.226</v>
      </c>
      <c r="P64" s="6">
        <f>IFERROR(AVERAGE(E64/G64),0)</f>
        <v>58.040160642570278</v>
      </c>
      <c r="Q64" t="str">
        <f>I64</f>
        <v>USD</v>
      </c>
      <c r="R64" t="str">
        <f>LEFT(N64,FIND("/",N64)-1)</f>
        <v>technology</v>
      </c>
      <c r="S64" t="str">
        <f>RIGHT(N64,LEN(N64)-FIND("/",N64))</f>
        <v>web</v>
      </c>
      <c r="T64" s="9">
        <f>(((J64/60)/60)/24)+DATE(1970,1,1)</f>
        <v>42160.208333333328</v>
      </c>
      <c r="U64" s="9">
        <f>(((K64/60)/60)/24)+DATE(1970,1,1)</f>
        <v>42161.208333333328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E65/D65</f>
        <v>0.11851063829787234</v>
      </c>
      <c r="P65" s="6">
        <f>IFERROR(AVERAGE(E65/G65),0)</f>
        <v>111.4</v>
      </c>
      <c r="Q65" t="str">
        <f>I65</f>
        <v>USD</v>
      </c>
      <c r="R65" t="str">
        <f>LEFT(N65,FIND("/",N65)-1)</f>
        <v>theater</v>
      </c>
      <c r="S65" t="str">
        <f>RIGHT(N65,LEN(N65)-FIND("/",N65))</f>
        <v>plays</v>
      </c>
      <c r="T65" s="9">
        <f>(((J65/60)/60)/24)+DATE(1970,1,1)</f>
        <v>42853.208333333328</v>
      </c>
      <c r="U65" s="9">
        <f>(((K65/60)/60)/24)+DATE(1970,1,1)</f>
        <v>42859.208333333328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E66/D66</f>
        <v>0.97642857142857142</v>
      </c>
      <c r="P66" s="6">
        <f>IFERROR(AVERAGE(E66/G66),0)</f>
        <v>71.94736842105263</v>
      </c>
      <c r="Q66" t="str">
        <f>I66</f>
        <v>USD</v>
      </c>
      <c r="R66" t="str">
        <f>LEFT(N66,FIND("/",N66)-1)</f>
        <v>technology</v>
      </c>
      <c r="S66" t="str">
        <f>RIGHT(N66,LEN(N66)-FIND("/",N66))</f>
        <v>web</v>
      </c>
      <c r="T66" s="9">
        <f>(((J66/60)/60)/24)+DATE(1970,1,1)</f>
        <v>43283.208333333328</v>
      </c>
      <c r="U66" s="9">
        <f>(((K66/60)/60)/24)+DATE(1970,1,1)</f>
        <v>43298.208333333328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E67/D67</f>
        <v>2.3614754098360655</v>
      </c>
      <c r="P67" s="6">
        <f>IFERROR(AVERAGE(E67/G67),0)</f>
        <v>61.038135593220339</v>
      </c>
      <c r="Q67" t="str">
        <f>I67</f>
        <v>USD</v>
      </c>
      <c r="R67" t="str">
        <f>LEFT(N67,FIND("/",N67)-1)</f>
        <v>theater</v>
      </c>
      <c r="S67" t="str">
        <f>RIGHT(N67,LEN(N67)-FIND("/",N67))</f>
        <v>plays</v>
      </c>
      <c r="T67" s="9">
        <f>(((J67/60)/60)/24)+DATE(1970,1,1)</f>
        <v>40570.25</v>
      </c>
      <c r="U67" s="9">
        <f>(((K67/60)/60)/24)+DATE(1970,1,1)</f>
        <v>40577.25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E68/D68</f>
        <v>0.45068965517241377</v>
      </c>
      <c r="P68" s="6">
        <f>IFERROR(AVERAGE(E68/G68),0)</f>
        <v>108.91666666666667</v>
      </c>
      <c r="Q68" t="str">
        <f>I68</f>
        <v>USD</v>
      </c>
      <c r="R68" t="str">
        <f>LEFT(N68,FIND("/",N68)-1)</f>
        <v>theater</v>
      </c>
      <c r="S68" t="str">
        <f>RIGHT(N68,LEN(N68)-FIND("/",N68))</f>
        <v>plays</v>
      </c>
      <c r="T68" s="9">
        <f>(((J68/60)/60)/24)+DATE(1970,1,1)</f>
        <v>42102.208333333328</v>
      </c>
      <c r="U68" s="9">
        <f>(((K68/60)/60)/24)+DATE(1970,1,1)</f>
        <v>42107.208333333328</v>
      </c>
    </row>
    <row r="69" spans="1:21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E69/D69</f>
        <v>1.6238567493112948</v>
      </c>
      <c r="P69" s="6">
        <f>IFERROR(AVERAGE(E69/G69),0)</f>
        <v>29.001722017220171</v>
      </c>
      <c r="Q69" t="str">
        <f>I69</f>
        <v>GBP</v>
      </c>
      <c r="R69" t="str">
        <f>LEFT(N69,FIND("/",N69)-1)</f>
        <v>technology</v>
      </c>
      <c r="S69" t="str">
        <f>RIGHT(N69,LEN(N69)-FIND("/",N69))</f>
        <v>wearables</v>
      </c>
      <c r="T69" s="9">
        <f>(((J69/60)/60)/24)+DATE(1970,1,1)</f>
        <v>40203.25</v>
      </c>
      <c r="U69" s="9">
        <f>(((K69/60)/60)/24)+DATE(1970,1,1)</f>
        <v>40208.25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E70/D70</f>
        <v>2.5452631578947367</v>
      </c>
      <c r="P70" s="6">
        <f>IFERROR(AVERAGE(E70/G70),0)</f>
        <v>58.975609756097562</v>
      </c>
      <c r="Q70" t="str">
        <f>I70</f>
        <v>EUR</v>
      </c>
      <c r="R70" t="str">
        <f>LEFT(N70,FIND("/",N70)-1)</f>
        <v>theater</v>
      </c>
      <c r="S70" t="str">
        <f>RIGHT(N70,LEN(N70)-FIND("/",N70))</f>
        <v>plays</v>
      </c>
      <c r="T70" s="9">
        <f>(((J70/60)/60)/24)+DATE(1970,1,1)</f>
        <v>42943.208333333328</v>
      </c>
      <c r="U70" s="9">
        <f>(((K70/60)/60)/24)+DATE(1970,1,1)</f>
        <v>42990.208333333328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E71/D71</f>
        <v>0.24063291139240506</v>
      </c>
      <c r="P71" s="6">
        <f>IFERROR(AVERAGE(E71/G71),0)</f>
        <v>111.82352941176471</v>
      </c>
      <c r="Q71" t="str">
        <f>I71</f>
        <v>USD</v>
      </c>
      <c r="R71" t="str">
        <f>LEFT(N71,FIND("/",N71)-1)</f>
        <v>theater</v>
      </c>
      <c r="S71" t="str">
        <f>RIGHT(N71,LEN(N71)-FIND("/",N71))</f>
        <v>plays</v>
      </c>
      <c r="T71" s="9">
        <f>(((J71/60)/60)/24)+DATE(1970,1,1)</f>
        <v>40531.25</v>
      </c>
      <c r="U71" s="9">
        <f>(((K71/60)/60)/24)+DATE(1970,1,1)</f>
        <v>40565.25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E72/D72</f>
        <v>1.2374140625000001</v>
      </c>
      <c r="P72" s="6">
        <f>IFERROR(AVERAGE(E72/G72),0)</f>
        <v>63.995555555555555</v>
      </c>
      <c r="Q72" t="str">
        <f>I72</f>
        <v>EUR</v>
      </c>
      <c r="R72" t="str">
        <f>LEFT(N72,FIND("/",N72)-1)</f>
        <v>theater</v>
      </c>
      <c r="S72" t="str">
        <f>RIGHT(N72,LEN(N72)-FIND("/",N72))</f>
        <v>plays</v>
      </c>
      <c r="T72" s="9">
        <f>(((J72/60)/60)/24)+DATE(1970,1,1)</f>
        <v>40484.208333333336</v>
      </c>
      <c r="U72" s="9">
        <f>(((K72/60)/60)/24)+DATE(1970,1,1)</f>
        <v>40533.25</v>
      </c>
    </row>
    <row r="73" spans="1:21" ht="17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E73/D73</f>
        <v>1.0806666666666667</v>
      </c>
      <c r="P73" s="6">
        <f>IFERROR(AVERAGE(E73/G73),0)</f>
        <v>85.315789473684205</v>
      </c>
      <c r="Q73" t="str">
        <f>I73</f>
        <v>USD</v>
      </c>
      <c r="R73" t="str">
        <f>LEFT(N73,FIND("/",N73)-1)</f>
        <v>theater</v>
      </c>
      <c r="S73" t="str">
        <f>RIGHT(N73,LEN(N73)-FIND("/",N73))</f>
        <v>plays</v>
      </c>
      <c r="T73" s="9">
        <f>(((J73/60)/60)/24)+DATE(1970,1,1)</f>
        <v>43799.25</v>
      </c>
      <c r="U73" s="9">
        <f>(((K73/60)/60)/24)+DATE(1970,1,1)</f>
        <v>43803.25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E74/D74</f>
        <v>6.7033333333333331</v>
      </c>
      <c r="P74" s="6">
        <f>IFERROR(AVERAGE(E74/G74),0)</f>
        <v>74.481481481481481</v>
      </c>
      <c r="Q74" t="str">
        <f>I74</f>
        <v>USD</v>
      </c>
      <c r="R74" t="str">
        <f>LEFT(N74,FIND("/",N74)-1)</f>
        <v>film &amp; video</v>
      </c>
      <c r="S74" t="str">
        <f>RIGHT(N74,LEN(N74)-FIND("/",N74))</f>
        <v>animation</v>
      </c>
      <c r="T74" s="9">
        <f>(((J74/60)/60)/24)+DATE(1970,1,1)</f>
        <v>42186.208333333328</v>
      </c>
      <c r="U74" s="9">
        <f>(((K74/60)/60)/24)+DATE(1970,1,1)</f>
        <v>42222.208333333328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E75/D75</f>
        <v>6.609285714285714</v>
      </c>
      <c r="P75" s="6">
        <f>IFERROR(AVERAGE(E75/G75),0)</f>
        <v>105.14772727272727</v>
      </c>
      <c r="Q75" t="str">
        <f>I75</f>
        <v>USD</v>
      </c>
      <c r="R75" t="str">
        <f>LEFT(N75,FIND("/",N75)-1)</f>
        <v>music</v>
      </c>
      <c r="S75" t="str">
        <f>RIGHT(N75,LEN(N75)-FIND("/",N75))</f>
        <v>jazz</v>
      </c>
      <c r="T75" s="9">
        <f>(((J75/60)/60)/24)+DATE(1970,1,1)</f>
        <v>42701.25</v>
      </c>
      <c r="U75" s="9">
        <f>(((K75/60)/60)/24)+DATE(1970,1,1)</f>
        <v>42704.25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E76/D76</f>
        <v>1.2246153846153847</v>
      </c>
      <c r="P76" s="6">
        <f>IFERROR(AVERAGE(E76/G76),0)</f>
        <v>56.188235294117646</v>
      </c>
      <c r="Q76" t="str">
        <f>I76</f>
        <v>GBP</v>
      </c>
      <c r="R76" t="str">
        <f>LEFT(N76,FIND("/",N76)-1)</f>
        <v>music</v>
      </c>
      <c r="S76" t="str">
        <f>RIGHT(N76,LEN(N76)-FIND("/",N76))</f>
        <v>metal</v>
      </c>
      <c r="T76" s="9">
        <f>(((J76/60)/60)/24)+DATE(1970,1,1)</f>
        <v>42456.208333333328</v>
      </c>
      <c r="U76" s="9">
        <f>(((K76/60)/60)/24)+DATE(1970,1,1)</f>
        <v>42457.208333333328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E77/D77</f>
        <v>1.5057731958762886</v>
      </c>
      <c r="P77" s="6">
        <f>IFERROR(AVERAGE(E77/G77),0)</f>
        <v>85.917647058823533</v>
      </c>
      <c r="Q77" t="str">
        <f>I77</f>
        <v>USD</v>
      </c>
      <c r="R77" t="str">
        <f>LEFT(N77,FIND("/",N77)-1)</f>
        <v>photography</v>
      </c>
      <c r="S77" t="str">
        <f>RIGHT(N77,LEN(N77)-FIND("/",N77))</f>
        <v>photography books</v>
      </c>
      <c r="T77" s="9">
        <f>(((J77/60)/60)/24)+DATE(1970,1,1)</f>
        <v>43296.208333333328</v>
      </c>
      <c r="U77" s="9">
        <f>(((K77/60)/60)/24)+DATE(1970,1,1)</f>
        <v>43304.208333333328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E78/D78</f>
        <v>0.78106590724165992</v>
      </c>
      <c r="P78" s="6">
        <f>IFERROR(AVERAGE(E78/G78),0)</f>
        <v>57.00296912114014</v>
      </c>
      <c r="Q78" t="str">
        <f>I78</f>
        <v>USD</v>
      </c>
      <c r="R78" t="str">
        <f>LEFT(N78,FIND("/",N78)-1)</f>
        <v>theater</v>
      </c>
      <c r="S78" t="str">
        <f>RIGHT(N78,LEN(N78)-FIND("/",N78))</f>
        <v>plays</v>
      </c>
      <c r="T78" s="9">
        <f>(((J78/60)/60)/24)+DATE(1970,1,1)</f>
        <v>42027.25</v>
      </c>
      <c r="U78" s="9">
        <f>(((K78/60)/60)/24)+DATE(1970,1,1)</f>
        <v>42076.208333333328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E79/D79</f>
        <v>0.46947368421052632</v>
      </c>
      <c r="P79" s="6">
        <f>IFERROR(AVERAGE(E79/G79),0)</f>
        <v>79.642857142857139</v>
      </c>
      <c r="Q79" t="str">
        <f>I79</f>
        <v>USD</v>
      </c>
      <c r="R79" t="str">
        <f>LEFT(N79,FIND("/",N79)-1)</f>
        <v>film &amp; video</v>
      </c>
      <c r="S79" t="str">
        <f>RIGHT(N79,LEN(N79)-FIND("/",N79))</f>
        <v>animation</v>
      </c>
      <c r="T79" s="9">
        <f>(((J79/60)/60)/24)+DATE(1970,1,1)</f>
        <v>40448.208333333336</v>
      </c>
      <c r="U79" s="9">
        <f>(((K79/60)/60)/24)+DATE(1970,1,1)</f>
        <v>40462.208333333336</v>
      </c>
    </row>
    <row r="80" spans="1:21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E80/D80</f>
        <v>3.008</v>
      </c>
      <c r="P80" s="6">
        <f>IFERROR(AVERAGE(E80/G80),0)</f>
        <v>41.018181818181816</v>
      </c>
      <c r="Q80" t="str">
        <f>I80</f>
        <v>USD</v>
      </c>
      <c r="R80" t="str">
        <f>LEFT(N80,FIND("/",N80)-1)</f>
        <v>publishing</v>
      </c>
      <c r="S80" t="str">
        <f>RIGHT(N80,LEN(N80)-FIND("/",N80))</f>
        <v>translations</v>
      </c>
      <c r="T80" s="9">
        <f>(((J80/60)/60)/24)+DATE(1970,1,1)</f>
        <v>43206.208333333328</v>
      </c>
      <c r="U80" s="9">
        <f>(((K80/60)/60)/24)+DATE(1970,1,1)</f>
        <v>43207.208333333328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E81/D81</f>
        <v>0.6959861591695502</v>
      </c>
      <c r="P81" s="6">
        <f>IFERROR(AVERAGE(E81/G81),0)</f>
        <v>48.004773269689736</v>
      </c>
      <c r="Q81" t="str">
        <f>I81</f>
        <v>USD</v>
      </c>
      <c r="R81" t="str">
        <f>LEFT(N81,FIND("/",N81)-1)</f>
        <v>theater</v>
      </c>
      <c r="S81" t="str">
        <f>RIGHT(N81,LEN(N81)-FIND("/",N81))</f>
        <v>plays</v>
      </c>
      <c r="T81" s="9">
        <f>(((J81/60)/60)/24)+DATE(1970,1,1)</f>
        <v>43267.208333333328</v>
      </c>
      <c r="U81" s="9">
        <f>(((K81/60)/60)/24)+DATE(1970,1,1)</f>
        <v>43272.208333333328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E82/D82</f>
        <v>6.374545454545455</v>
      </c>
      <c r="P82" s="6">
        <f>IFERROR(AVERAGE(E82/G82),0)</f>
        <v>55.212598425196852</v>
      </c>
      <c r="Q82" t="str">
        <f>I82</f>
        <v>USD</v>
      </c>
      <c r="R82" t="str">
        <f>LEFT(N82,FIND("/",N82)-1)</f>
        <v>games</v>
      </c>
      <c r="S82" t="str">
        <f>RIGHT(N82,LEN(N82)-FIND("/",N82))</f>
        <v>video games</v>
      </c>
      <c r="T82" s="9">
        <f>(((J82/60)/60)/24)+DATE(1970,1,1)</f>
        <v>42976.208333333328</v>
      </c>
      <c r="U82" s="9">
        <f>(((K82/60)/60)/24)+DATE(1970,1,1)</f>
        <v>43006.208333333328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E83/D83</f>
        <v>2.253392857142857</v>
      </c>
      <c r="P83" s="6">
        <f>IFERROR(AVERAGE(E83/G83),0)</f>
        <v>92.109489051094897</v>
      </c>
      <c r="Q83" t="str">
        <f>I83</f>
        <v>USD</v>
      </c>
      <c r="R83" t="str">
        <f>LEFT(N83,FIND("/",N83)-1)</f>
        <v>music</v>
      </c>
      <c r="S83" t="str">
        <f>RIGHT(N83,LEN(N83)-FIND("/",N83))</f>
        <v>rock</v>
      </c>
      <c r="T83" s="9">
        <f>(((J83/60)/60)/24)+DATE(1970,1,1)</f>
        <v>43062.25</v>
      </c>
      <c r="U83" s="9">
        <f>(((K83/60)/60)/24)+DATE(1970,1,1)</f>
        <v>43087.25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E84/D84</f>
        <v>14.973000000000001</v>
      </c>
      <c r="P84" s="6">
        <f>IFERROR(AVERAGE(E84/G84),0)</f>
        <v>83.183333333333337</v>
      </c>
      <c r="Q84" t="str">
        <f>I84</f>
        <v>GBP</v>
      </c>
      <c r="R84" t="str">
        <f>LEFT(N84,FIND("/",N84)-1)</f>
        <v>games</v>
      </c>
      <c r="S84" t="str">
        <f>RIGHT(N84,LEN(N84)-FIND("/",N84))</f>
        <v>video games</v>
      </c>
      <c r="T84" s="9">
        <f>(((J84/60)/60)/24)+DATE(1970,1,1)</f>
        <v>43482.25</v>
      </c>
      <c r="U84" s="9">
        <f>(((K84/60)/60)/24)+DATE(1970,1,1)</f>
        <v>43489.25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E85/D85</f>
        <v>0.37590225563909774</v>
      </c>
      <c r="P85" s="6">
        <f>IFERROR(AVERAGE(E85/G85),0)</f>
        <v>39.996000000000002</v>
      </c>
      <c r="Q85" t="str">
        <f>I85</f>
        <v>USD</v>
      </c>
      <c r="R85" t="str">
        <f>LEFT(N85,FIND("/",N85)-1)</f>
        <v>music</v>
      </c>
      <c r="S85" t="str">
        <f>RIGHT(N85,LEN(N85)-FIND("/",N85))</f>
        <v>electric music</v>
      </c>
      <c r="T85" s="9">
        <f>(((J85/60)/60)/24)+DATE(1970,1,1)</f>
        <v>42579.208333333328</v>
      </c>
      <c r="U85" s="9">
        <f>(((K85/60)/60)/24)+DATE(1970,1,1)</f>
        <v>42601.208333333328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E86/D86</f>
        <v>1.3236942675159236</v>
      </c>
      <c r="P86" s="6">
        <f>IFERROR(AVERAGE(E86/G86),0)</f>
        <v>111.1336898395722</v>
      </c>
      <c r="Q86" t="str">
        <f>I86</f>
        <v>USD</v>
      </c>
      <c r="R86" t="str">
        <f>LEFT(N86,FIND("/",N86)-1)</f>
        <v>technology</v>
      </c>
      <c r="S86" t="str">
        <f>RIGHT(N86,LEN(N86)-FIND("/",N86))</f>
        <v>wearables</v>
      </c>
      <c r="T86" s="9">
        <f>(((J86/60)/60)/24)+DATE(1970,1,1)</f>
        <v>41118.208333333336</v>
      </c>
      <c r="U86" s="9">
        <f>(((K86/60)/60)/24)+DATE(1970,1,1)</f>
        <v>41128.208333333336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E87/D87</f>
        <v>1.3122448979591836</v>
      </c>
      <c r="P87" s="6">
        <f>IFERROR(AVERAGE(E87/G87),0)</f>
        <v>90.563380281690144</v>
      </c>
      <c r="Q87" t="str">
        <f>I87</f>
        <v>AUD</v>
      </c>
      <c r="R87" t="str">
        <f>LEFT(N87,FIND("/",N87)-1)</f>
        <v>music</v>
      </c>
      <c r="S87" t="str">
        <f>RIGHT(N87,LEN(N87)-FIND("/",N87))</f>
        <v>indie rock</v>
      </c>
      <c r="T87" s="9">
        <f>(((J87/60)/60)/24)+DATE(1970,1,1)</f>
        <v>40797.208333333336</v>
      </c>
      <c r="U87" s="9">
        <f>(((K87/60)/60)/24)+DATE(1970,1,1)</f>
        <v>40805.208333333336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E88/D88</f>
        <v>1.6763513513513513</v>
      </c>
      <c r="P88" s="6">
        <f>IFERROR(AVERAGE(E88/G88),0)</f>
        <v>61.108374384236456</v>
      </c>
      <c r="Q88" t="str">
        <f>I88</f>
        <v>USD</v>
      </c>
      <c r="R88" t="str">
        <f>LEFT(N88,FIND("/",N88)-1)</f>
        <v>theater</v>
      </c>
      <c r="S88" t="str">
        <f>RIGHT(N88,LEN(N88)-FIND("/",N88))</f>
        <v>plays</v>
      </c>
      <c r="T88" s="9">
        <f>(((J88/60)/60)/24)+DATE(1970,1,1)</f>
        <v>42128.208333333328</v>
      </c>
      <c r="U88" s="9">
        <f>(((K88/60)/60)/24)+DATE(1970,1,1)</f>
        <v>42141.208333333328</v>
      </c>
    </row>
    <row r="89" spans="1:21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E89/D89</f>
        <v>0.6198488664987406</v>
      </c>
      <c r="P89" s="6">
        <f>IFERROR(AVERAGE(E89/G89),0)</f>
        <v>83.022941970310384</v>
      </c>
      <c r="Q89" t="str">
        <f>I89</f>
        <v>AUD</v>
      </c>
      <c r="R89" t="str">
        <f>LEFT(N89,FIND("/",N89)-1)</f>
        <v>music</v>
      </c>
      <c r="S89" t="str">
        <f>RIGHT(N89,LEN(N89)-FIND("/",N89))</f>
        <v>rock</v>
      </c>
      <c r="T89" s="9">
        <f>(((J89/60)/60)/24)+DATE(1970,1,1)</f>
        <v>40610.25</v>
      </c>
      <c r="U89" s="9">
        <f>(((K89/60)/60)/24)+DATE(1970,1,1)</f>
        <v>40621.208333333336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E90/D90</f>
        <v>2.6074999999999999</v>
      </c>
      <c r="P90" s="6">
        <f>IFERROR(AVERAGE(E90/G90),0)</f>
        <v>110.76106194690266</v>
      </c>
      <c r="Q90" t="str">
        <f>I90</f>
        <v>USD</v>
      </c>
      <c r="R90" t="str">
        <f>LEFT(N90,FIND("/",N90)-1)</f>
        <v>publishing</v>
      </c>
      <c r="S90" t="str">
        <f>RIGHT(N90,LEN(N90)-FIND("/",N90))</f>
        <v>translations</v>
      </c>
      <c r="T90" s="9">
        <f>(((J90/60)/60)/24)+DATE(1970,1,1)</f>
        <v>42110.208333333328</v>
      </c>
      <c r="U90" s="9">
        <f>(((K90/60)/60)/24)+DATE(1970,1,1)</f>
        <v>42132.208333333328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E91/D91</f>
        <v>2.5258823529411765</v>
      </c>
      <c r="P91" s="6">
        <f>IFERROR(AVERAGE(E91/G91),0)</f>
        <v>89.458333333333329</v>
      </c>
      <c r="Q91" t="str">
        <f>I91</f>
        <v>USD</v>
      </c>
      <c r="R91" t="str">
        <f>LEFT(N91,FIND("/",N91)-1)</f>
        <v>theater</v>
      </c>
      <c r="S91" t="str">
        <f>RIGHT(N91,LEN(N91)-FIND("/",N91))</f>
        <v>plays</v>
      </c>
      <c r="T91" s="9">
        <f>(((J91/60)/60)/24)+DATE(1970,1,1)</f>
        <v>40283.208333333336</v>
      </c>
      <c r="U91" s="9">
        <f>(((K91/60)/60)/24)+DATE(1970,1,1)</f>
        <v>40285.208333333336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E92/D92</f>
        <v>0.7861538461538462</v>
      </c>
      <c r="P92" s="6">
        <f>IFERROR(AVERAGE(E92/G92),0)</f>
        <v>57.849056603773583</v>
      </c>
      <c r="Q92" t="str">
        <f>I92</f>
        <v>USD</v>
      </c>
      <c r="R92" t="str">
        <f>LEFT(N92,FIND("/",N92)-1)</f>
        <v>theater</v>
      </c>
      <c r="S92" t="str">
        <f>RIGHT(N92,LEN(N92)-FIND("/",N92))</f>
        <v>plays</v>
      </c>
      <c r="T92" s="9">
        <f>(((J92/60)/60)/24)+DATE(1970,1,1)</f>
        <v>42425.25</v>
      </c>
      <c r="U92" s="9">
        <f>(((K92/60)/60)/24)+DATE(1970,1,1)</f>
        <v>42425.25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E93/D93</f>
        <v>0.48404406999351912</v>
      </c>
      <c r="P93" s="6">
        <f>IFERROR(AVERAGE(E93/G93),0)</f>
        <v>109.99705449189985</v>
      </c>
      <c r="Q93" t="str">
        <f>I93</f>
        <v>EUR</v>
      </c>
      <c r="R93" t="str">
        <f>LEFT(N93,FIND("/",N93)-1)</f>
        <v>publishing</v>
      </c>
      <c r="S93" t="str">
        <f>RIGHT(N93,LEN(N93)-FIND("/",N93))</f>
        <v>translations</v>
      </c>
      <c r="T93" s="9">
        <f>(((J93/60)/60)/24)+DATE(1970,1,1)</f>
        <v>42588.208333333328</v>
      </c>
      <c r="U93" s="9">
        <f>(((K93/60)/60)/24)+DATE(1970,1,1)</f>
        <v>42616.208333333328</v>
      </c>
    </row>
    <row r="94" spans="1:21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E94/D94</f>
        <v>2.5887500000000001</v>
      </c>
      <c r="P94" s="6">
        <f>IFERROR(AVERAGE(E94/G94),0)</f>
        <v>103.96586345381526</v>
      </c>
      <c r="Q94" t="str">
        <f>I94</f>
        <v>CHF</v>
      </c>
      <c r="R94" t="str">
        <f>LEFT(N94,FIND("/",N94)-1)</f>
        <v>games</v>
      </c>
      <c r="S94" t="str">
        <f>RIGHT(N94,LEN(N94)-FIND("/",N94))</f>
        <v>video games</v>
      </c>
      <c r="T94" s="9">
        <f>(((J94/60)/60)/24)+DATE(1970,1,1)</f>
        <v>40352.208333333336</v>
      </c>
      <c r="U94" s="9">
        <f>(((K94/60)/60)/24)+DATE(1970,1,1)</f>
        <v>40353.208333333336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E95/D95</f>
        <v>0.60548713235294116</v>
      </c>
      <c r="P95" s="6">
        <f>IFERROR(AVERAGE(E95/G95),0)</f>
        <v>107.99508196721311</v>
      </c>
      <c r="Q95" t="str">
        <f>I95</f>
        <v>USD</v>
      </c>
      <c r="R95" t="str">
        <f>LEFT(N95,FIND("/",N95)-1)</f>
        <v>theater</v>
      </c>
      <c r="S95" t="str">
        <f>RIGHT(N95,LEN(N95)-FIND("/",N95))</f>
        <v>plays</v>
      </c>
      <c r="T95" s="9">
        <f>(((J95/60)/60)/24)+DATE(1970,1,1)</f>
        <v>41202.208333333336</v>
      </c>
      <c r="U95" s="9">
        <f>(((K95/60)/60)/24)+DATE(1970,1,1)</f>
        <v>41206.208333333336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E96/D96</f>
        <v>3.036896551724138</v>
      </c>
      <c r="P96" s="6">
        <f>IFERROR(AVERAGE(E96/G96),0)</f>
        <v>48.927777777777777</v>
      </c>
      <c r="Q96" t="str">
        <f>I96</f>
        <v>GBP</v>
      </c>
      <c r="R96" t="str">
        <f>LEFT(N96,FIND("/",N96)-1)</f>
        <v>technology</v>
      </c>
      <c r="S96" t="str">
        <f>RIGHT(N96,LEN(N96)-FIND("/",N96))</f>
        <v>web</v>
      </c>
      <c r="T96" s="9">
        <f>(((J96/60)/60)/24)+DATE(1970,1,1)</f>
        <v>43562.208333333328</v>
      </c>
      <c r="U96" s="9">
        <f>(((K96/60)/60)/24)+DATE(1970,1,1)</f>
        <v>43573.208333333328</v>
      </c>
    </row>
    <row r="97" spans="1:21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E97/D97</f>
        <v>1.1299999999999999</v>
      </c>
      <c r="P97" s="6">
        <f>IFERROR(AVERAGE(E97/G97),0)</f>
        <v>37.666666666666664</v>
      </c>
      <c r="Q97" t="str">
        <f>I97</f>
        <v>USD</v>
      </c>
      <c r="R97" t="str">
        <f>LEFT(N97,FIND("/",N97)-1)</f>
        <v>film &amp; video</v>
      </c>
      <c r="S97" t="str">
        <f>RIGHT(N97,LEN(N97)-FIND("/",N97))</f>
        <v>documentary</v>
      </c>
      <c r="T97" s="9">
        <f>(((J97/60)/60)/24)+DATE(1970,1,1)</f>
        <v>43752.208333333328</v>
      </c>
      <c r="U97" s="9">
        <f>(((K97/60)/60)/24)+DATE(1970,1,1)</f>
        <v>43759.208333333328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E98/D98</f>
        <v>2.1737876614060259</v>
      </c>
      <c r="P98" s="6">
        <f>IFERROR(AVERAGE(E98/G98),0)</f>
        <v>64.999141999141997</v>
      </c>
      <c r="Q98" t="str">
        <f>I98</f>
        <v>USD</v>
      </c>
      <c r="R98" t="str">
        <f>LEFT(N98,FIND("/",N98)-1)</f>
        <v>theater</v>
      </c>
      <c r="S98" t="str">
        <f>RIGHT(N98,LEN(N98)-FIND("/",N98))</f>
        <v>plays</v>
      </c>
      <c r="T98" s="9">
        <f>(((J98/60)/60)/24)+DATE(1970,1,1)</f>
        <v>40612.25</v>
      </c>
      <c r="U98" s="9">
        <f>(((K98/60)/60)/24)+DATE(1970,1,1)</f>
        <v>40625.208333333336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E99/D99</f>
        <v>9.2669230769230762</v>
      </c>
      <c r="P99" s="6">
        <f>IFERROR(AVERAGE(E99/G99),0)</f>
        <v>106.61061946902655</v>
      </c>
      <c r="Q99" t="str">
        <f>I99</f>
        <v>USD</v>
      </c>
      <c r="R99" t="str">
        <f>LEFT(N99,FIND("/",N99)-1)</f>
        <v>food</v>
      </c>
      <c r="S99" t="str">
        <f>RIGHT(N99,LEN(N99)-FIND("/",N99))</f>
        <v>food trucks</v>
      </c>
      <c r="T99" s="9">
        <f>(((J99/60)/60)/24)+DATE(1970,1,1)</f>
        <v>42180.208333333328</v>
      </c>
      <c r="U99" s="9">
        <f>(((K99/60)/60)/24)+DATE(1970,1,1)</f>
        <v>42234.208333333328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E100/D100</f>
        <v>0.33692229038854804</v>
      </c>
      <c r="P100" s="6">
        <f>IFERROR(AVERAGE(E100/G100),0)</f>
        <v>27.009016393442622</v>
      </c>
      <c r="Q100" t="str">
        <f>I100</f>
        <v>AUD</v>
      </c>
      <c r="R100" t="str">
        <f>LEFT(N100,FIND("/",N100)-1)</f>
        <v>games</v>
      </c>
      <c r="S100" t="str">
        <f>RIGHT(N100,LEN(N100)-FIND("/",N100))</f>
        <v>video games</v>
      </c>
      <c r="T100" s="9">
        <f>(((J100/60)/60)/24)+DATE(1970,1,1)</f>
        <v>42212.208333333328</v>
      </c>
      <c r="U100" s="9">
        <f>(((K100/60)/60)/24)+DATE(1970,1,1)</f>
        <v>42216.208333333328</v>
      </c>
    </row>
    <row r="101" spans="1:21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E101/D101</f>
        <v>1.9672368421052631</v>
      </c>
      <c r="P101" s="6">
        <f>IFERROR(AVERAGE(E101/G101),0)</f>
        <v>91.16463414634147</v>
      </c>
      <c r="Q101" t="str">
        <f>I101</f>
        <v>USD</v>
      </c>
      <c r="R101" t="str">
        <f>LEFT(N101,FIND("/",N101)-1)</f>
        <v>theater</v>
      </c>
      <c r="S101" t="str">
        <f>RIGHT(N101,LEN(N101)-FIND("/",N101))</f>
        <v>plays</v>
      </c>
      <c r="T101" s="9">
        <f>(((J101/60)/60)/24)+DATE(1970,1,1)</f>
        <v>41968.25</v>
      </c>
      <c r="U101" s="9">
        <f>(((K101/60)/60)/24)+DATE(1970,1,1)</f>
        <v>41997.25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E102/D102</f>
        <v>0.01</v>
      </c>
      <c r="P102" s="6">
        <f>IFERROR(AVERAGE(E102/G102),0)</f>
        <v>1</v>
      </c>
      <c r="Q102" t="str">
        <f>I102</f>
        <v>USD</v>
      </c>
      <c r="R102" t="str">
        <f>LEFT(N102,FIND("/",N102)-1)</f>
        <v>theater</v>
      </c>
      <c r="S102" t="str">
        <f>RIGHT(N102,LEN(N102)-FIND("/",N102))</f>
        <v>plays</v>
      </c>
      <c r="T102" s="9">
        <f>(((J102/60)/60)/24)+DATE(1970,1,1)</f>
        <v>40835.208333333336</v>
      </c>
      <c r="U102" s="9">
        <f>(((K102/60)/60)/24)+DATE(1970,1,1)</f>
        <v>40853.208333333336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E103/D103</f>
        <v>10.214444444444444</v>
      </c>
      <c r="P103" s="6">
        <f>IFERROR(AVERAGE(E103/G103),0)</f>
        <v>56.054878048780488</v>
      </c>
      <c r="Q103" t="str">
        <f>I103</f>
        <v>USD</v>
      </c>
      <c r="R103" t="str">
        <f>LEFT(N103,FIND("/",N103)-1)</f>
        <v>music</v>
      </c>
      <c r="S103" t="str">
        <f>RIGHT(N103,LEN(N103)-FIND("/",N103))</f>
        <v>electric music</v>
      </c>
      <c r="T103" s="9">
        <f>(((J103/60)/60)/24)+DATE(1970,1,1)</f>
        <v>42056.25</v>
      </c>
      <c r="U103" s="9">
        <f>(((K103/60)/60)/24)+DATE(1970,1,1)</f>
        <v>42063.25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E104/D104</f>
        <v>2.8167567567567566</v>
      </c>
      <c r="P104" s="6">
        <f>IFERROR(AVERAGE(E104/G104),0)</f>
        <v>31.017857142857142</v>
      </c>
      <c r="Q104" t="str">
        <f>I104</f>
        <v>USD</v>
      </c>
      <c r="R104" t="str">
        <f>LEFT(N104,FIND("/",N104)-1)</f>
        <v>technology</v>
      </c>
      <c r="S104" t="str">
        <f>RIGHT(N104,LEN(N104)-FIND("/",N104))</f>
        <v>wearables</v>
      </c>
      <c r="T104" s="9">
        <f>(((J104/60)/60)/24)+DATE(1970,1,1)</f>
        <v>43234.208333333328</v>
      </c>
      <c r="U104" s="9">
        <f>(((K104/60)/60)/24)+DATE(1970,1,1)</f>
        <v>43241.208333333328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E105/D105</f>
        <v>0.24610000000000001</v>
      </c>
      <c r="P105" s="6">
        <f>IFERROR(AVERAGE(E105/G105),0)</f>
        <v>66.513513513513516</v>
      </c>
      <c r="Q105" t="str">
        <f>I105</f>
        <v>EUR</v>
      </c>
      <c r="R105" t="str">
        <f>LEFT(N105,FIND("/",N105)-1)</f>
        <v>music</v>
      </c>
      <c r="S105" t="str">
        <f>RIGHT(N105,LEN(N105)-FIND("/",N105))</f>
        <v>electric music</v>
      </c>
      <c r="T105" s="9">
        <f>(((J105/60)/60)/24)+DATE(1970,1,1)</f>
        <v>40475.208333333336</v>
      </c>
      <c r="U105" s="9">
        <f>(((K105/60)/60)/24)+DATE(1970,1,1)</f>
        <v>40484.208333333336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E106/D106</f>
        <v>1.4314010067114094</v>
      </c>
      <c r="P106" s="6">
        <f>IFERROR(AVERAGE(E106/G106),0)</f>
        <v>89.005216484089729</v>
      </c>
      <c r="Q106" t="str">
        <f>I106</f>
        <v>USD</v>
      </c>
      <c r="R106" t="str">
        <f>LEFT(N106,FIND("/",N106)-1)</f>
        <v>music</v>
      </c>
      <c r="S106" t="str">
        <f>RIGHT(N106,LEN(N106)-FIND("/",N106))</f>
        <v>indie rock</v>
      </c>
      <c r="T106" s="9">
        <f>(((J106/60)/60)/24)+DATE(1970,1,1)</f>
        <v>42878.208333333328</v>
      </c>
      <c r="U106" s="9">
        <f>(((K106/60)/60)/24)+DATE(1970,1,1)</f>
        <v>42879.208333333328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E107/D107</f>
        <v>1.4454411764705883</v>
      </c>
      <c r="P107" s="6">
        <f>IFERROR(AVERAGE(E107/G107),0)</f>
        <v>103.46315789473684</v>
      </c>
      <c r="Q107" t="str">
        <f>I107</f>
        <v>USD</v>
      </c>
      <c r="R107" t="str">
        <f>LEFT(N107,FIND("/",N107)-1)</f>
        <v>technology</v>
      </c>
      <c r="S107" t="str">
        <f>RIGHT(N107,LEN(N107)-FIND("/",N107))</f>
        <v>web</v>
      </c>
      <c r="T107" s="9">
        <f>(((J107/60)/60)/24)+DATE(1970,1,1)</f>
        <v>41366.208333333336</v>
      </c>
      <c r="U107" s="9">
        <f>(((K107/60)/60)/24)+DATE(1970,1,1)</f>
        <v>41384.208333333336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E108/D108</f>
        <v>3.5912820512820511</v>
      </c>
      <c r="P108" s="6">
        <f>IFERROR(AVERAGE(E108/G108),0)</f>
        <v>95.278911564625844</v>
      </c>
      <c r="Q108" t="str">
        <f>I108</f>
        <v>USD</v>
      </c>
      <c r="R108" t="str">
        <f>LEFT(N108,FIND("/",N108)-1)</f>
        <v>theater</v>
      </c>
      <c r="S108" t="str">
        <f>RIGHT(N108,LEN(N108)-FIND("/",N108))</f>
        <v>plays</v>
      </c>
      <c r="T108" s="9">
        <f>(((J108/60)/60)/24)+DATE(1970,1,1)</f>
        <v>43716.208333333328</v>
      </c>
      <c r="U108" s="9">
        <f>(((K108/60)/60)/24)+DATE(1970,1,1)</f>
        <v>43721.208333333328</v>
      </c>
    </row>
    <row r="109" spans="1:21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E109/D109</f>
        <v>1.8648571428571428</v>
      </c>
      <c r="P109" s="6">
        <f>IFERROR(AVERAGE(E109/G109),0)</f>
        <v>75.895348837209298</v>
      </c>
      <c r="Q109" t="str">
        <f>I109</f>
        <v>USD</v>
      </c>
      <c r="R109" t="str">
        <f>LEFT(N109,FIND("/",N109)-1)</f>
        <v>theater</v>
      </c>
      <c r="S109" t="str">
        <f>RIGHT(N109,LEN(N109)-FIND("/",N109))</f>
        <v>plays</v>
      </c>
      <c r="T109" s="9">
        <f>(((J109/60)/60)/24)+DATE(1970,1,1)</f>
        <v>43213.208333333328</v>
      </c>
      <c r="U109" s="9">
        <f>(((K109/60)/60)/24)+DATE(1970,1,1)</f>
        <v>43230.208333333328</v>
      </c>
    </row>
    <row r="110" spans="1:21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E110/D110</f>
        <v>5.9526666666666666</v>
      </c>
      <c r="P110" s="6">
        <f>IFERROR(AVERAGE(E110/G110),0)</f>
        <v>107.57831325301204</v>
      </c>
      <c r="Q110" t="str">
        <f>I110</f>
        <v>USD</v>
      </c>
      <c r="R110" t="str">
        <f>LEFT(N110,FIND("/",N110)-1)</f>
        <v>film &amp; video</v>
      </c>
      <c r="S110" t="str">
        <f>RIGHT(N110,LEN(N110)-FIND("/",N110))</f>
        <v>documentary</v>
      </c>
      <c r="T110" s="9">
        <f>(((J110/60)/60)/24)+DATE(1970,1,1)</f>
        <v>41005.208333333336</v>
      </c>
      <c r="U110" s="9">
        <f>(((K110/60)/60)/24)+DATE(1970,1,1)</f>
        <v>41042.208333333336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E111/D111</f>
        <v>0.5921153846153846</v>
      </c>
      <c r="P111" s="6">
        <f>IFERROR(AVERAGE(E111/G111),0)</f>
        <v>51.31666666666667</v>
      </c>
      <c r="Q111" t="str">
        <f>I111</f>
        <v>USD</v>
      </c>
      <c r="R111" t="str">
        <f>LEFT(N111,FIND("/",N111)-1)</f>
        <v>film &amp; video</v>
      </c>
      <c r="S111" t="str">
        <f>RIGHT(N111,LEN(N111)-FIND("/",N111))</f>
        <v>television</v>
      </c>
      <c r="T111" s="9">
        <f>(((J111/60)/60)/24)+DATE(1970,1,1)</f>
        <v>41651.25</v>
      </c>
      <c r="U111" s="9">
        <f>(((K111/60)/60)/24)+DATE(1970,1,1)</f>
        <v>41653.25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E112/D112</f>
        <v>0.14962780898876404</v>
      </c>
      <c r="P112" s="6">
        <f>IFERROR(AVERAGE(E112/G112),0)</f>
        <v>71.983108108108112</v>
      </c>
      <c r="Q112" t="str">
        <f>I112</f>
        <v>USD</v>
      </c>
      <c r="R112" t="str">
        <f>LEFT(N112,FIND("/",N112)-1)</f>
        <v>food</v>
      </c>
      <c r="S112" t="str">
        <f>RIGHT(N112,LEN(N112)-FIND("/",N112))</f>
        <v>food trucks</v>
      </c>
      <c r="T112" s="9">
        <f>(((J112/60)/60)/24)+DATE(1970,1,1)</f>
        <v>43354.208333333328</v>
      </c>
      <c r="U112" s="9">
        <f>(((K112/60)/60)/24)+DATE(1970,1,1)</f>
        <v>43373.208333333328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E113/D113</f>
        <v>1.1995602605863191</v>
      </c>
      <c r="P113" s="6">
        <f>IFERROR(AVERAGE(E113/G113),0)</f>
        <v>108.95414201183432</v>
      </c>
      <c r="Q113" t="str">
        <f>I113</f>
        <v>USD</v>
      </c>
      <c r="R113" t="str">
        <f>LEFT(N113,FIND("/",N113)-1)</f>
        <v>publishing</v>
      </c>
      <c r="S113" t="str">
        <f>RIGHT(N113,LEN(N113)-FIND("/",N113))</f>
        <v>radio &amp; podcasts</v>
      </c>
      <c r="T113" s="9">
        <f>(((J113/60)/60)/24)+DATE(1970,1,1)</f>
        <v>41174.208333333336</v>
      </c>
      <c r="U113" s="9">
        <f>(((K113/60)/60)/24)+DATE(1970,1,1)</f>
        <v>41180.208333333336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E114/D114</f>
        <v>2.6882978723404256</v>
      </c>
      <c r="P114" s="6">
        <f>IFERROR(AVERAGE(E114/G114),0)</f>
        <v>35</v>
      </c>
      <c r="Q114" t="str">
        <f>I114</f>
        <v>AUD</v>
      </c>
      <c r="R114" t="str">
        <f>LEFT(N114,FIND("/",N114)-1)</f>
        <v>technology</v>
      </c>
      <c r="S114" t="str">
        <f>RIGHT(N114,LEN(N114)-FIND("/",N114))</f>
        <v>web</v>
      </c>
      <c r="T114" s="9">
        <f>(((J114/60)/60)/24)+DATE(1970,1,1)</f>
        <v>41875.208333333336</v>
      </c>
      <c r="U114" s="9">
        <f>(((K114/60)/60)/24)+DATE(1970,1,1)</f>
        <v>41890.208333333336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E115/D115</f>
        <v>3.7687878787878786</v>
      </c>
      <c r="P115" s="6">
        <f>IFERROR(AVERAGE(E115/G115),0)</f>
        <v>94.938931297709928</v>
      </c>
      <c r="Q115" t="str">
        <f>I115</f>
        <v>USD</v>
      </c>
      <c r="R115" t="str">
        <f>LEFT(N115,FIND("/",N115)-1)</f>
        <v>food</v>
      </c>
      <c r="S115" t="str">
        <f>RIGHT(N115,LEN(N115)-FIND("/",N115))</f>
        <v>food trucks</v>
      </c>
      <c r="T115" s="9">
        <f>(((J115/60)/60)/24)+DATE(1970,1,1)</f>
        <v>42990.208333333328</v>
      </c>
      <c r="U115" s="9">
        <f>(((K115/60)/60)/24)+DATE(1970,1,1)</f>
        <v>42997.208333333328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E116/D116</f>
        <v>7.2715789473684209</v>
      </c>
      <c r="P116" s="6">
        <f>IFERROR(AVERAGE(E116/G116),0)</f>
        <v>109.65079365079364</v>
      </c>
      <c r="Q116" t="str">
        <f>I116</f>
        <v>USD</v>
      </c>
      <c r="R116" t="str">
        <f>LEFT(N116,FIND("/",N116)-1)</f>
        <v>technology</v>
      </c>
      <c r="S116" t="str">
        <f>RIGHT(N116,LEN(N116)-FIND("/",N116))</f>
        <v>wearables</v>
      </c>
      <c r="T116" s="9">
        <f>(((J116/60)/60)/24)+DATE(1970,1,1)</f>
        <v>43564.208333333328</v>
      </c>
      <c r="U116" s="9">
        <f>(((K116/60)/60)/24)+DATE(1970,1,1)</f>
        <v>43565.208333333328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E117/D117</f>
        <v>0.87211757648470301</v>
      </c>
      <c r="P117" s="6">
        <f>IFERROR(AVERAGE(E117/G117),0)</f>
        <v>44.001815980629537</v>
      </c>
      <c r="Q117" t="str">
        <f>I117</f>
        <v>EUR</v>
      </c>
      <c r="R117" t="str">
        <f>LEFT(N117,FIND("/",N117)-1)</f>
        <v>publishing</v>
      </c>
      <c r="S117" t="str">
        <f>RIGHT(N117,LEN(N117)-FIND("/",N117))</f>
        <v>fiction</v>
      </c>
      <c r="T117" s="9">
        <f>(((J117/60)/60)/24)+DATE(1970,1,1)</f>
        <v>43056.25</v>
      </c>
      <c r="U117" s="9">
        <f>(((K117/60)/60)/24)+DATE(1970,1,1)</f>
        <v>43091.25</v>
      </c>
    </row>
    <row r="118" spans="1:21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E118/D118</f>
        <v>0.88</v>
      </c>
      <c r="P118" s="6">
        <f>IFERROR(AVERAGE(E118/G118),0)</f>
        <v>86.794520547945211</v>
      </c>
      <c r="Q118" t="str">
        <f>I118</f>
        <v>USD</v>
      </c>
      <c r="R118" t="str">
        <f>LEFT(N118,FIND("/",N118)-1)</f>
        <v>theater</v>
      </c>
      <c r="S118" t="str">
        <f>RIGHT(N118,LEN(N118)-FIND("/",N118))</f>
        <v>plays</v>
      </c>
      <c r="T118" s="9">
        <f>(((J118/60)/60)/24)+DATE(1970,1,1)</f>
        <v>42265.208333333328</v>
      </c>
      <c r="U118" s="9">
        <f>(((K118/60)/60)/24)+DATE(1970,1,1)</f>
        <v>42266.208333333328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E119/D119</f>
        <v>1.7393877551020409</v>
      </c>
      <c r="P119" s="6">
        <f>IFERROR(AVERAGE(E119/G119),0)</f>
        <v>30.992727272727272</v>
      </c>
      <c r="Q119" t="str">
        <f>I119</f>
        <v>USD</v>
      </c>
      <c r="R119" t="str">
        <f>LEFT(N119,FIND("/",N119)-1)</f>
        <v>film &amp; video</v>
      </c>
      <c r="S119" t="str">
        <f>RIGHT(N119,LEN(N119)-FIND("/",N119))</f>
        <v>television</v>
      </c>
      <c r="T119" s="9">
        <f>(((J119/60)/60)/24)+DATE(1970,1,1)</f>
        <v>40808.208333333336</v>
      </c>
      <c r="U119" s="9">
        <f>(((K119/60)/60)/24)+DATE(1970,1,1)</f>
        <v>40814.208333333336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E120/D120</f>
        <v>1.1761111111111111</v>
      </c>
      <c r="P120" s="6">
        <f>IFERROR(AVERAGE(E120/G120),0)</f>
        <v>94.791044776119406</v>
      </c>
      <c r="Q120" t="str">
        <f>I120</f>
        <v>USD</v>
      </c>
      <c r="R120" t="str">
        <f>LEFT(N120,FIND("/",N120)-1)</f>
        <v>photography</v>
      </c>
      <c r="S120" t="str">
        <f>RIGHT(N120,LEN(N120)-FIND("/",N120))</f>
        <v>photography books</v>
      </c>
      <c r="T120" s="9">
        <f>(((J120/60)/60)/24)+DATE(1970,1,1)</f>
        <v>41665.25</v>
      </c>
      <c r="U120" s="9">
        <f>(((K120/60)/60)/24)+DATE(1970,1,1)</f>
        <v>41671.25</v>
      </c>
    </row>
    <row r="121" spans="1:21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E121/D121</f>
        <v>2.1496</v>
      </c>
      <c r="P121" s="6">
        <f>IFERROR(AVERAGE(E121/G121),0)</f>
        <v>69.79220779220779</v>
      </c>
      <c r="Q121" t="str">
        <f>I121</f>
        <v>USD</v>
      </c>
      <c r="R121" t="str">
        <f>LEFT(N121,FIND("/",N121)-1)</f>
        <v>film &amp; video</v>
      </c>
      <c r="S121" t="str">
        <f>RIGHT(N121,LEN(N121)-FIND("/",N121))</f>
        <v>documentary</v>
      </c>
      <c r="T121" s="9">
        <f>(((J121/60)/60)/24)+DATE(1970,1,1)</f>
        <v>41806.208333333336</v>
      </c>
      <c r="U121" s="9">
        <f>(((K121/60)/60)/24)+DATE(1970,1,1)</f>
        <v>41823.208333333336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E122/D122</f>
        <v>1.4949667110519307</v>
      </c>
      <c r="P122" s="6">
        <f>IFERROR(AVERAGE(E122/G122),0)</f>
        <v>63.003367003367003</v>
      </c>
      <c r="Q122" t="str">
        <f>I122</f>
        <v>USD</v>
      </c>
      <c r="R122" t="str">
        <f>LEFT(N122,FIND("/",N122)-1)</f>
        <v>games</v>
      </c>
      <c r="S122" t="str">
        <f>RIGHT(N122,LEN(N122)-FIND("/",N122))</f>
        <v>mobile games</v>
      </c>
      <c r="T122" s="9">
        <f>(((J122/60)/60)/24)+DATE(1970,1,1)</f>
        <v>42111.208333333328</v>
      </c>
      <c r="U122" s="9">
        <f>(((K122/60)/60)/24)+DATE(1970,1,1)</f>
        <v>42115.208333333328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E123/D123</f>
        <v>2.1933995584988963</v>
      </c>
      <c r="P123" s="6">
        <f>IFERROR(AVERAGE(E123/G123),0)</f>
        <v>110.0343300110742</v>
      </c>
      <c r="Q123" t="str">
        <f>I123</f>
        <v>USD</v>
      </c>
      <c r="R123" t="str">
        <f>LEFT(N123,FIND("/",N123)-1)</f>
        <v>games</v>
      </c>
      <c r="S123" t="str">
        <f>RIGHT(N123,LEN(N123)-FIND("/",N123))</f>
        <v>video games</v>
      </c>
      <c r="T123" s="9">
        <f>(((J123/60)/60)/24)+DATE(1970,1,1)</f>
        <v>41917.208333333336</v>
      </c>
      <c r="U123" s="9">
        <f>(((K123/60)/60)/24)+DATE(1970,1,1)</f>
        <v>41930.208333333336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E124/D124</f>
        <v>0.64367690058479532</v>
      </c>
      <c r="P124" s="6">
        <f>IFERROR(AVERAGE(E124/G124),0)</f>
        <v>25.997933274284026</v>
      </c>
      <c r="Q124" t="str">
        <f>I124</f>
        <v>USD</v>
      </c>
      <c r="R124" t="str">
        <f>LEFT(N124,FIND("/",N124)-1)</f>
        <v>publishing</v>
      </c>
      <c r="S124" t="str">
        <f>RIGHT(N124,LEN(N124)-FIND("/",N124))</f>
        <v>fiction</v>
      </c>
      <c r="T124" s="9">
        <f>(((J124/60)/60)/24)+DATE(1970,1,1)</f>
        <v>41970.25</v>
      </c>
      <c r="U124" s="9">
        <f>(((K124/60)/60)/24)+DATE(1970,1,1)</f>
        <v>41997.25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E125/D125</f>
        <v>0.18622397298818233</v>
      </c>
      <c r="P125" s="6">
        <f>IFERROR(AVERAGE(E125/G125),0)</f>
        <v>49.987915407854985</v>
      </c>
      <c r="Q125" t="str">
        <f>I125</f>
        <v>CAD</v>
      </c>
      <c r="R125" t="str">
        <f>LEFT(N125,FIND("/",N125)-1)</f>
        <v>theater</v>
      </c>
      <c r="S125" t="str">
        <f>RIGHT(N125,LEN(N125)-FIND("/",N125))</f>
        <v>plays</v>
      </c>
      <c r="T125" s="9">
        <f>(((J125/60)/60)/24)+DATE(1970,1,1)</f>
        <v>42332.25</v>
      </c>
      <c r="U125" s="9">
        <f>(((K125/60)/60)/24)+DATE(1970,1,1)</f>
        <v>42335.25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E126/D126</f>
        <v>3.6776923076923076</v>
      </c>
      <c r="P126" s="6">
        <f>IFERROR(AVERAGE(E126/G126),0)</f>
        <v>101.72340425531915</v>
      </c>
      <c r="Q126" t="str">
        <f>I126</f>
        <v>EUR</v>
      </c>
      <c r="R126" t="str">
        <f>LEFT(N126,FIND("/",N126)-1)</f>
        <v>photography</v>
      </c>
      <c r="S126" t="str">
        <f>RIGHT(N126,LEN(N126)-FIND("/",N126))</f>
        <v>photography books</v>
      </c>
      <c r="T126" s="9">
        <f>(((J126/60)/60)/24)+DATE(1970,1,1)</f>
        <v>43598.208333333328</v>
      </c>
      <c r="U126" s="9">
        <f>(((K126/60)/60)/24)+DATE(1970,1,1)</f>
        <v>43651.208333333328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E127/D127</f>
        <v>1.5990566037735849</v>
      </c>
      <c r="P127" s="6">
        <f>IFERROR(AVERAGE(E127/G127),0)</f>
        <v>47.083333333333336</v>
      </c>
      <c r="Q127" t="str">
        <f>I127</f>
        <v>USD</v>
      </c>
      <c r="R127" t="str">
        <f>LEFT(N127,FIND("/",N127)-1)</f>
        <v>theater</v>
      </c>
      <c r="S127" t="str">
        <f>RIGHT(N127,LEN(N127)-FIND("/",N127))</f>
        <v>plays</v>
      </c>
      <c r="T127" s="9">
        <f>(((J127/60)/60)/24)+DATE(1970,1,1)</f>
        <v>43362.208333333328</v>
      </c>
      <c r="U127" s="9">
        <f>(((K127/60)/60)/24)+DATE(1970,1,1)</f>
        <v>43366.208333333328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E128/D128</f>
        <v>0.38633185349611543</v>
      </c>
      <c r="P128" s="6">
        <f>IFERROR(AVERAGE(E128/G128),0)</f>
        <v>89.944444444444443</v>
      </c>
      <c r="Q128" t="str">
        <f>I128</f>
        <v>USD</v>
      </c>
      <c r="R128" t="str">
        <f>LEFT(N128,FIND("/",N128)-1)</f>
        <v>theater</v>
      </c>
      <c r="S128" t="str">
        <f>RIGHT(N128,LEN(N128)-FIND("/",N128))</f>
        <v>plays</v>
      </c>
      <c r="T128" s="9">
        <f>(((J128/60)/60)/24)+DATE(1970,1,1)</f>
        <v>42596.208333333328</v>
      </c>
      <c r="U128" s="9">
        <f>(((K128/60)/60)/24)+DATE(1970,1,1)</f>
        <v>42624.208333333328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E129/D129</f>
        <v>0.51421511627906979</v>
      </c>
      <c r="P129" s="6">
        <f>IFERROR(AVERAGE(E129/G129),0)</f>
        <v>78.96875</v>
      </c>
      <c r="Q129" t="str">
        <f>I129</f>
        <v>CAD</v>
      </c>
      <c r="R129" t="str">
        <f>LEFT(N129,FIND("/",N129)-1)</f>
        <v>theater</v>
      </c>
      <c r="S129" t="str">
        <f>RIGHT(N129,LEN(N129)-FIND("/",N129))</f>
        <v>plays</v>
      </c>
      <c r="T129" s="9">
        <f>(((J129/60)/60)/24)+DATE(1970,1,1)</f>
        <v>40310.208333333336</v>
      </c>
      <c r="U129" s="9">
        <f>(((K129/60)/60)/24)+DATE(1970,1,1)</f>
        <v>40313.208333333336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E130/D130</f>
        <v>0.60334277620396604</v>
      </c>
      <c r="P130" s="6">
        <f>IFERROR(AVERAGE(E130/G130),0)</f>
        <v>80.067669172932327</v>
      </c>
      <c r="Q130" t="str">
        <f>I130</f>
        <v>USD</v>
      </c>
      <c r="R130" t="str">
        <f>LEFT(N130,FIND("/",N130)-1)</f>
        <v>music</v>
      </c>
      <c r="S130" t="str">
        <f>RIGHT(N130,LEN(N130)-FIND("/",N130))</f>
        <v>rock</v>
      </c>
      <c r="T130" s="9">
        <f>(((J130/60)/60)/24)+DATE(1970,1,1)</f>
        <v>40417.208333333336</v>
      </c>
      <c r="U130" s="9">
        <f>(((K130/60)/60)/24)+DATE(1970,1,1)</f>
        <v>40430.208333333336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E131/D131</f>
        <v>3.2026936026936029E-2</v>
      </c>
      <c r="P131" s="6">
        <f>IFERROR(AVERAGE(E131/G131),0)</f>
        <v>86.472727272727269</v>
      </c>
      <c r="Q131" t="str">
        <f>I131</f>
        <v>AUD</v>
      </c>
      <c r="R131" t="str">
        <f>LEFT(N131,FIND("/",N131)-1)</f>
        <v>food</v>
      </c>
      <c r="S131" t="str">
        <f>RIGHT(N131,LEN(N131)-FIND("/",N131))</f>
        <v>food trucks</v>
      </c>
      <c r="T131" s="9">
        <f>(((J131/60)/60)/24)+DATE(1970,1,1)</f>
        <v>42038.25</v>
      </c>
      <c r="U131" s="9">
        <f>(((K131/60)/60)/24)+DATE(1970,1,1)</f>
        <v>42063.25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E132/D132</f>
        <v>1.5546875</v>
      </c>
      <c r="P132" s="6">
        <f>IFERROR(AVERAGE(E132/G132),0)</f>
        <v>28.001876172607879</v>
      </c>
      <c r="Q132" t="str">
        <f>I132</f>
        <v>DKK</v>
      </c>
      <c r="R132" t="str">
        <f>LEFT(N132,FIND("/",N132)-1)</f>
        <v>film &amp; video</v>
      </c>
      <c r="S132" t="str">
        <f>RIGHT(N132,LEN(N132)-FIND("/",N132))</f>
        <v>drama</v>
      </c>
      <c r="T132" s="9">
        <f>(((J132/60)/60)/24)+DATE(1970,1,1)</f>
        <v>40842.208333333336</v>
      </c>
      <c r="U132" s="9">
        <f>(((K132/60)/60)/24)+DATE(1970,1,1)</f>
        <v>40858.25</v>
      </c>
    </row>
    <row r="133" spans="1:21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E133/D133</f>
        <v>1.0085974499089254</v>
      </c>
      <c r="P133" s="6">
        <f>IFERROR(AVERAGE(E133/G133),0)</f>
        <v>67.996725337699544</v>
      </c>
      <c r="Q133" t="str">
        <f>I133</f>
        <v>GBP</v>
      </c>
      <c r="R133" t="str">
        <f>LEFT(N133,FIND("/",N133)-1)</f>
        <v>technology</v>
      </c>
      <c r="S133" t="str">
        <f>RIGHT(N133,LEN(N133)-FIND("/",N133))</f>
        <v>web</v>
      </c>
      <c r="T133" s="9">
        <f>(((J133/60)/60)/24)+DATE(1970,1,1)</f>
        <v>41607.25</v>
      </c>
      <c r="U133" s="9">
        <f>(((K133/60)/60)/24)+DATE(1970,1,1)</f>
        <v>41620.25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E134/D134</f>
        <v>1.1618181818181819</v>
      </c>
      <c r="P134" s="6">
        <f>IFERROR(AVERAGE(E134/G134),0)</f>
        <v>43.078651685393261</v>
      </c>
      <c r="Q134" t="str">
        <f>I134</f>
        <v>USD</v>
      </c>
      <c r="R134" t="str">
        <f>LEFT(N134,FIND("/",N134)-1)</f>
        <v>theater</v>
      </c>
      <c r="S134" t="str">
        <f>RIGHT(N134,LEN(N134)-FIND("/",N134))</f>
        <v>plays</v>
      </c>
      <c r="T134" s="9">
        <f>(((J134/60)/60)/24)+DATE(1970,1,1)</f>
        <v>43112.25</v>
      </c>
      <c r="U134" s="9">
        <f>(((K134/60)/60)/24)+DATE(1970,1,1)</f>
        <v>43128.25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E135/D135</f>
        <v>3.1077777777777778</v>
      </c>
      <c r="P135" s="6">
        <f>IFERROR(AVERAGE(E135/G135),0)</f>
        <v>87.95597484276729</v>
      </c>
      <c r="Q135" t="str">
        <f>I135</f>
        <v>USD</v>
      </c>
      <c r="R135" t="str">
        <f>LEFT(N135,FIND("/",N135)-1)</f>
        <v>music</v>
      </c>
      <c r="S135" t="str">
        <f>RIGHT(N135,LEN(N135)-FIND("/",N135))</f>
        <v>world music</v>
      </c>
      <c r="T135" s="9">
        <f>(((J135/60)/60)/24)+DATE(1970,1,1)</f>
        <v>40767.208333333336</v>
      </c>
      <c r="U135" s="9">
        <f>(((K135/60)/60)/24)+DATE(1970,1,1)</f>
        <v>40789.208333333336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E136/D136</f>
        <v>0.89736683417085428</v>
      </c>
      <c r="P136" s="6">
        <f>IFERROR(AVERAGE(E136/G136),0)</f>
        <v>94.987234042553197</v>
      </c>
      <c r="Q136" t="str">
        <f>I136</f>
        <v>CHF</v>
      </c>
      <c r="R136" t="str">
        <f>LEFT(N136,FIND("/",N136)-1)</f>
        <v>film &amp; video</v>
      </c>
      <c r="S136" t="str">
        <f>RIGHT(N136,LEN(N136)-FIND("/",N136))</f>
        <v>documentary</v>
      </c>
      <c r="T136" s="9">
        <f>(((J136/60)/60)/24)+DATE(1970,1,1)</f>
        <v>40713.208333333336</v>
      </c>
      <c r="U136" s="9">
        <f>(((K136/60)/60)/24)+DATE(1970,1,1)</f>
        <v>40762.208333333336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E137/D137</f>
        <v>0.71272727272727276</v>
      </c>
      <c r="P137" s="6">
        <f>IFERROR(AVERAGE(E137/G137),0)</f>
        <v>46.905982905982903</v>
      </c>
      <c r="Q137" t="str">
        <f>I137</f>
        <v>USD</v>
      </c>
      <c r="R137" t="str">
        <f>LEFT(N137,FIND("/",N137)-1)</f>
        <v>theater</v>
      </c>
      <c r="S137" t="str">
        <f>RIGHT(N137,LEN(N137)-FIND("/",N137))</f>
        <v>plays</v>
      </c>
      <c r="T137" s="9">
        <f>(((J137/60)/60)/24)+DATE(1970,1,1)</f>
        <v>41340.25</v>
      </c>
      <c r="U137" s="9">
        <f>(((K137/60)/60)/24)+DATE(1970,1,1)</f>
        <v>41345.208333333336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E138/D138</f>
        <v>3.2862318840579711E-2</v>
      </c>
      <c r="P138" s="6">
        <f>IFERROR(AVERAGE(E138/G138),0)</f>
        <v>46.913793103448278</v>
      </c>
      <c r="Q138" t="str">
        <f>I138</f>
        <v>USD</v>
      </c>
      <c r="R138" t="str">
        <f>LEFT(N138,FIND("/",N138)-1)</f>
        <v>film &amp; video</v>
      </c>
      <c r="S138" t="str">
        <f>RIGHT(N138,LEN(N138)-FIND("/",N138))</f>
        <v>drama</v>
      </c>
      <c r="T138" s="9">
        <f>(((J138/60)/60)/24)+DATE(1970,1,1)</f>
        <v>41797.208333333336</v>
      </c>
      <c r="U138" s="9">
        <f>(((K138/60)/60)/24)+DATE(1970,1,1)</f>
        <v>41809.208333333336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E139/D139</f>
        <v>2.617777777777778</v>
      </c>
      <c r="P139" s="6">
        <f>IFERROR(AVERAGE(E139/G139),0)</f>
        <v>94.24</v>
      </c>
      <c r="Q139" t="str">
        <f>I139</f>
        <v>USD</v>
      </c>
      <c r="R139" t="str">
        <f>LEFT(N139,FIND("/",N139)-1)</f>
        <v>publishing</v>
      </c>
      <c r="S139" t="str">
        <f>RIGHT(N139,LEN(N139)-FIND("/",N139))</f>
        <v>nonfiction</v>
      </c>
      <c r="T139" s="9">
        <f>(((J139/60)/60)/24)+DATE(1970,1,1)</f>
        <v>40457.208333333336</v>
      </c>
      <c r="U139" s="9">
        <f>(((K139/60)/60)/24)+DATE(1970,1,1)</f>
        <v>40463.208333333336</v>
      </c>
    </row>
    <row r="140" spans="1:21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E140/D140</f>
        <v>0.96</v>
      </c>
      <c r="P140" s="6">
        <f>IFERROR(AVERAGE(E140/G140),0)</f>
        <v>80.139130434782615</v>
      </c>
      <c r="Q140" t="str">
        <f>I140</f>
        <v>USD</v>
      </c>
      <c r="R140" t="str">
        <f>LEFT(N140,FIND("/",N140)-1)</f>
        <v>games</v>
      </c>
      <c r="S140" t="str">
        <f>RIGHT(N140,LEN(N140)-FIND("/",N140))</f>
        <v>mobile games</v>
      </c>
      <c r="T140" s="9">
        <f>(((J140/60)/60)/24)+DATE(1970,1,1)</f>
        <v>41180.208333333336</v>
      </c>
      <c r="U140" s="9">
        <f>(((K140/60)/60)/24)+DATE(1970,1,1)</f>
        <v>41186.208333333336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E141/D141</f>
        <v>0.20896851248642778</v>
      </c>
      <c r="P141" s="6">
        <f>IFERROR(AVERAGE(E141/G141),0)</f>
        <v>59.036809815950917</v>
      </c>
      <c r="Q141" t="str">
        <f>I141</f>
        <v>USD</v>
      </c>
      <c r="R141" t="str">
        <f>LEFT(N141,FIND("/",N141)-1)</f>
        <v>technology</v>
      </c>
      <c r="S141" t="str">
        <f>RIGHT(N141,LEN(N141)-FIND("/",N141))</f>
        <v>wearables</v>
      </c>
      <c r="T141" s="9">
        <f>(((J141/60)/60)/24)+DATE(1970,1,1)</f>
        <v>42115.208333333328</v>
      </c>
      <c r="U141" s="9">
        <f>(((K141/60)/60)/24)+DATE(1970,1,1)</f>
        <v>42131.208333333328</v>
      </c>
    </row>
    <row r="142" spans="1:21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E142/D142</f>
        <v>2.2316363636363636</v>
      </c>
      <c r="P142" s="6">
        <f>IFERROR(AVERAGE(E142/G142),0)</f>
        <v>65.989247311827953</v>
      </c>
      <c r="Q142" t="str">
        <f>I142</f>
        <v>USD</v>
      </c>
      <c r="R142" t="str">
        <f>LEFT(N142,FIND("/",N142)-1)</f>
        <v>film &amp; video</v>
      </c>
      <c r="S142" t="str">
        <f>RIGHT(N142,LEN(N142)-FIND("/",N142))</f>
        <v>documentary</v>
      </c>
      <c r="T142" s="9">
        <f>(((J142/60)/60)/24)+DATE(1970,1,1)</f>
        <v>43156.25</v>
      </c>
      <c r="U142" s="9">
        <f>(((K142/60)/60)/24)+DATE(1970,1,1)</f>
        <v>43161.25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E143/D143</f>
        <v>1.0159097978227061</v>
      </c>
      <c r="P143" s="6">
        <f>IFERROR(AVERAGE(E143/G143),0)</f>
        <v>60.992530345471522</v>
      </c>
      <c r="Q143" t="str">
        <f>I143</f>
        <v>USD</v>
      </c>
      <c r="R143" t="str">
        <f>LEFT(N143,FIND("/",N143)-1)</f>
        <v>technology</v>
      </c>
      <c r="S143" t="str">
        <f>RIGHT(N143,LEN(N143)-FIND("/",N143))</f>
        <v>web</v>
      </c>
      <c r="T143" s="9">
        <f>(((J143/60)/60)/24)+DATE(1970,1,1)</f>
        <v>42167.208333333328</v>
      </c>
      <c r="U143" s="9">
        <f>(((K143/60)/60)/24)+DATE(1970,1,1)</f>
        <v>42173.208333333328</v>
      </c>
    </row>
    <row r="144" spans="1:21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E144/D144</f>
        <v>2.3003999999999998</v>
      </c>
      <c r="P144" s="6">
        <f>IFERROR(AVERAGE(E144/G144),0)</f>
        <v>98.307692307692307</v>
      </c>
      <c r="Q144" t="str">
        <f>I144</f>
        <v>USD</v>
      </c>
      <c r="R144" t="str">
        <f>LEFT(N144,FIND("/",N144)-1)</f>
        <v>technology</v>
      </c>
      <c r="S144" t="str">
        <f>RIGHT(N144,LEN(N144)-FIND("/",N144))</f>
        <v>web</v>
      </c>
      <c r="T144" s="9">
        <f>(((J144/60)/60)/24)+DATE(1970,1,1)</f>
        <v>41005.208333333336</v>
      </c>
      <c r="U144" s="9">
        <f>(((K144/60)/60)/24)+DATE(1970,1,1)</f>
        <v>41046.208333333336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E145/D145</f>
        <v>1.355925925925926</v>
      </c>
      <c r="P145" s="6">
        <f>IFERROR(AVERAGE(E145/G145),0)</f>
        <v>104.6</v>
      </c>
      <c r="Q145" t="str">
        <f>I145</f>
        <v>USD</v>
      </c>
      <c r="R145" t="str">
        <f>LEFT(N145,FIND("/",N145)-1)</f>
        <v>music</v>
      </c>
      <c r="S145" t="str">
        <f>RIGHT(N145,LEN(N145)-FIND("/",N145))</f>
        <v>indie rock</v>
      </c>
      <c r="T145" s="9">
        <f>(((J145/60)/60)/24)+DATE(1970,1,1)</f>
        <v>40357.208333333336</v>
      </c>
      <c r="U145" s="9">
        <f>(((K145/60)/60)/24)+DATE(1970,1,1)</f>
        <v>40377.208333333336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E146/D146</f>
        <v>1.2909999999999999</v>
      </c>
      <c r="P146" s="6">
        <f>IFERROR(AVERAGE(E146/G146),0)</f>
        <v>86.066666666666663</v>
      </c>
      <c r="Q146" t="str">
        <f>I146</f>
        <v>USD</v>
      </c>
      <c r="R146" t="str">
        <f>LEFT(N146,FIND("/",N146)-1)</f>
        <v>theater</v>
      </c>
      <c r="S146" t="str">
        <f>RIGHT(N146,LEN(N146)-FIND("/",N146))</f>
        <v>plays</v>
      </c>
      <c r="T146" s="9">
        <f>(((J146/60)/60)/24)+DATE(1970,1,1)</f>
        <v>43633.208333333328</v>
      </c>
      <c r="U146" s="9">
        <f>(((K146/60)/60)/24)+DATE(1970,1,1)</f>
        <v>43641.208333333328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E147/D147</f>
        <v>2.3651200000000001</v>
      </c>
      <c r="P147" s="6">
        <f>IFERROR(AVERAGE(E147/G147),0)</f>
        <v>76.989583333333329</v>
      </c>
      <c r="Q147" t="str">
        <f>I147</f>
        <v>CHF</v>
      </c>
      <c r="R147" t="str">
        <f>LEFT(N147,FIND("/",N147)-1)</f>
        <v>technology</v>
      </c>
      <c r="S147" t="str">
        <f>RIGHT(N147,LEN(N147)-FIND("/",N147))</f>
        <v>wearables</v>
      </c>
      <c r="T147" s="9">
        <f>(((J147/60)/60)/24)+DATE(1970,1,1)</f>
        <v>41889.208333333336</v>
      </c>
      <c r="U147" s="9">
        <f>(((K147/60)/60)/24)+DATE(1970,1,1)</f>
        <v>41894.208333333336</v>
      </c>
    </row>
    <row r="148" spans="1:21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E148/D148</f>
        <v>0.17249999999999999</v>
      </c>
      <c r="P148" s="6">
        <f>IFERROR(AVERAGE(E148/G148),0)</f>
        <v>29.764705882352942</v>
      </c>
      <c r="Q148" t="str">
        <f>I148</f>
        <v>USD</v>
      </c>
      <c r="R148" t="str">
        <f>LEFT(N148,FIND("/",N148)-1)</f>
        <v>theater</v>
      </c>
      <c r="S148" t="str">
        <f>RIGHT(N148,LEN(N148)-FIND("/",N148))</f>
        <v>plays</v>
      </c>
      <c r="T148" s="9">
        <f>(((J148/60)/60)/24)+DATE(1970,1,1)</f>
        <v>40855.25</v>
      </c>
      <c r="U148" s="9">
        <f>(((K148/60)/60)/24)+DATE(1970,1,1)</f>
        <v>40875.25</v>
      </c>
    </row>
    <row r="149" spans="1:21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E149/D149</f>
        <v>1.1249397590361445</v>
      </c>
      <c r="P149" s="6">
        <f>IFERROR(AVERAGE(E149/G149),0)</f>
        <v>46.91959798994975</v>
      </c>
      <c r="Q149" t="str">
        <f>I149</f>
        <v>USD</v>
      </c>
      <c r="R149" t="str">
        <f>LEFT(N149,FIND("/",N149)-1)</f>
        <v>theater</v>
      </c>
      <c r="S149" t="str">
        <f>RIGHT(N149,LEN(N149)-FIND("/",N149))</f>
        <v>plays</v>
      </c>
      <c r="T149" s="9">
        <f>(((J149/60)/60)/24)+DATE(1970,1,1)</f>
        <v>42534.208333333328</v>
      </c>
      <c r="U149" s="9">
        <f>(((K149/60)/60)/24)+DATE(1970,1,1)</f>
        <v>42540.208333333328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E150/D150</f>
        <v>1.2102150537634409</v>
      </c>
      <c r="P150" s="6">
        <f>IFERROR(AVERAGE(E150/G150),0)</f>
        <v>105.18691588785046</v>
      </c>
      <c r="Q150" t="str">
        <f>I150</f>
        <v>USD</v>
      </c>
      <c r="R150" t="str">
        <f>LEFT(N150,FIND("/",N150)-1)</f>
        <v>technology</v>
      </c>
      <c r="S150" t="str">
        <f>RIGHT(N150,LEN(N150)-FIND("/",N150))</f>
        <v>wearables</v>
      </c>
      <c r="T150" s="9">
        <f>(((J150/60)/60)/24)+DATE(1970,1,1)</f>
        <v>42941.208333333328</v>
      </c>
      <c r="U150" s="9">
        <f>(((K150/60)/60)/24)+DATE(1970,1,1)</f>
        <v>42950.208333333328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E151/D151</f>
        <v>2.1987096774193549</v>
      </c>
      <c r="P151" s="6">
        <f>IFERROR(AVERAGE(E151/G151),0)</f>
        <v>69.907692307692301</v>
      </c>
      <c r="Q151" t="str">
        <f>I151</f>
        <v>USD</v>
      </c>
      <c r="R151" t="str">
        <f>LEFT(N151,FIND("/",N151)-1)</f>
        <v>music</v>
      </c>
      <c r="S151" t="str">
        <f>RIGHT(N151,LEN(N151)-FIND("/",N151))</f>
        <v>indie rock</v>
      </c>
      <c r="T151" s="9">
        <f>(((J151/60)/60)/24)+DATE(1970,1,1)</f>
        <v>41275.25</v>
      </c>
      <c r="U151" s="9">
        <f>(((K151/60)/60)/24)+DATE(1970,1,1)</f>
        <v>41327.25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E152/D152</f>
        <v>0.01</v>
      </c>
      <c r="P152" s="6">
        <f>IFERROR(AVERAGE(E152/G152),0)</f>
        <v>1</v>
      </c>
      <c r="Q152" t="str">
        <f>I152</f>
        <v>USD</v>
      </c>
      <c r="R152" t="str">
        <f>LEFT(N152,FIND("/",N152)-1)</f>
        <v>music</v>
      </c>
      <c r="S152" t="str">
        <f>RIGHT(N152,LEN(N152)-FIND("/",N152))</f>
        <v>rock</v>
      </c>
      <c r="T152" s="9">
        <f>(((J152/60)/60)/24)+DATE(1970,1,1)</f>
        <v>43450.25</v>
      </c>
      <c r="U152" s="9">
        <f>(((K152/60)/60)/24)+DATE(1970,1,1)</f>
        <v>43451.25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E153/D153</f>
        <v>0.64166909620991253</v>
      </c>
      <c r="P153" s="6">
        <f>IFERROR(AVERAGE(E153/G153),0)</f>
        <v>60.011588275391958</v>
      </c>
      <c r="Q153" t="str">
        <f>I153</f>
        <v>USD</v>
      </c>
      <c r="R153" t="str">
        <f>LEFT(N153,FIND("/",N153)-1)</f>
        <v>music</v>
      </c>
      <c r="S153" t="str">
        <f>RIGHT(N153,LEN(N153)-FIND("/",N153))</f>
        <v>electric music</v>
      </c>
      <c r="T153" s="9">
        <f>(((J153/60)/60)/24)+DATE(1970,1,1)</f>
        <v>41799.208333333336</v>
      </c>
      <c r="U153" s="9">
        <f>(((K153/60)/60)/24)+DATE(1970,1,1)</f>
        <v>41850.208333333336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E154/D154</f>
        <v>4.2306746987951804</v>
      </c>
      <c r="P154" s="6">
        <f>IFERROR(AVERAGE(E154/G154),0)</f>
        <v>52.006220379146917</v>
      </c>
      <c r="Q154" t="str">
        <f>I154</f>
        <v>USD</v>
      </c>
      <c r="R154" t="str">
        <f>LEFT(N154,FIND("/",N154)-1)</f>
        <v>music</v>
      </c>
      <c r="S154" t="str">
        <f>RIGHT(N154,LEN(N154)-FIND("/",N154))</f>
        <v>indie rock</v>
      </c>
      <c r="T154" s="9">
        <f>(((J154/60)/60)/24)+DATE(1970,1,1)</f>
        <v>42783.25</v>
      </c>
      <c r="U154" s="9">
        <f>(((K154/60)/60)/24)+DATE(1970,1,1)</f>
        <v>42790.25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E155/D155</f>
        <v>0.92984160506863778</v>
      </c>
      <c r="P155" s="6">
        <f>IFERROR(AVERAGE(E155/G155),0)</f>
        <v>31.000176025347649</v>
      </c>
      <c r="Q155" t="str">
        <f>I155</f>
        <v>USD</v>
      </c>
      <c r="R155" t="str">
        <f>LEFT(N155,FIND("/",N155)-1)</f>
        <v>theater</v>
      </c>
      <c r="S155" t="str">
        <f>RIGHT(N155,LEN(N155)-FIND("/",N155))</f>
        <v>plays</v>
      </c>
      <c r="T155" s="9">
        <f>(((J155/60)/60)/24)+DATE(1970,1,1)</f>
        <v>41201.208333333336</v>
      </c>
      <c r="U155" s="9">
        <f>(((K155/60)/60)/24)+DATE(1970,1,1)</f>
        <v>41207.208333333336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E156/D156</f>
        <v>0.58756567425569173</v>
      </c>
      <c r="P156" s="6">
        <f>IFERROR(AVERAGE(E156/G156),0)</f>
        <v>95.042492917847028</v>
      </c>
      <c r="Q156" t="str">
        <f>I156</f>
        <v>USD</v>
      </c>
      <c r="R156" t="str">
        <f>LEFT(N156,FIND("/",N156)-1)</f>
        <v>music</v>
      </c>
      <c r="S156" t="str">
        <f>RIGHT(N156,LEN(N156)-FIND("/",N156))</f>
        <v>indie rock</v>
      </c>
      <c r="T156" s="9">
        <f>(((J156/60)/60)/24)+DATE(1970,1,1)</f>
        <v>42502.208333333328</v>
      </c>
      <c r="U156" s="9">
        <f>(((K156/60)/60)/24)+DATE(1970,1,1)</f>
        <v>42525.208333333328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E157/D157</f>
        <v>0.65022222222222226</v>
      </c>
      <c r="P157" s="6">
        <f>IFERROR(AVERAGE(E157/G157),0)</f>
        <v>75.968174204355108</v>
      </c>
      <c r="Q157" t="str">
        <f>I157</f>
        <v>USD</v>
      </c>
      <c r="R157" t="str">
        <f>LEFT(N157,FIND("/",N157)-1)</f>
        <v>theater</v>
      </c>
      <c r="S157" t="str">
        <f>RIGHT(N157,LEN(N157)-FIND("/",N157))</f>
        <v>plays</v>
      </c>
      <c r="T157" s="9">
        <f>(((J157/60)/60)/24)+DATE(1970,1,1)</f>
        <v>40262.208333333336</v>
      </c>
      <c r="U157" s="9">
        <f>(((K157/60)/60)/24)+DATE(1970,1,1)</f>
        <v>40277.208333333336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E158/D158</f>
        <v>0.73939560439560437</v>
      </c>
      <c r="P158" s="6">
        <f>IFERROR(AVERAGE(E158/G158),0)</f>
        <v>71.013192612137203</v>
      </c>
      <c r="Q158" t="str">
        <f>I158</f>
        <v>AUD</v>
      </c>
      <c r="R158" t="str">
        <f>LEFT(N158,FIND("/",N158)-1)</f>
        <v>music</v>
      </c>
      <c r="S158" t="str">
        <f>RIGHT(N158,LEN(N158)-FIND("/",N158))</f>
        <v>rock</v>
      </c>
      <c r="T158" s="9">
        <f>(((J158/60)/60)/24)+DATE(1970,1,1)</f>
        <v>43743.208333333328</v>
      </c>
      <c r="U158" s="9">
        <f>(((K158/60)/60)/24)+DATE(1970,1,1)</f>
        <v>43767.208333333328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E159/D159</f>
        <v>0.52666666666666662</v>
      </c>
      <c r="P159" s="6">
        <f>IFERROR(AVERAGE(E159/G159),0)</f>
        <v>73.733333333333334</v>
      </c>
      <c r="Q159" t="str">
        <f>I159</f>
        <v>AUD</v>
      </c>
      <c r="R159" t="str">
        <f>LEFT(N159,FIND("/",N159)-1)</f>
        <v>photography</v>
      </c>
      <c r="S159" t="str">
        <f>RIGHT(N159,LEN(N159)-FIND("/",N159))</f>
        <v>photography books</v>
      </c>
      <c r="T159" s="9">
        <f>(((J159/60)/60)/24)+DATE(1970,1,1)</f>
        <v>41638.25</v>
      </c>
      <c r="U159" s="9">
        <f>(((K159/60)/60)/24)+DATE(1970,1,1)</f>
        <v>41650.25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E160/D160</f>
        <v>2.2095238095238097</v>
      </c>
      <c r="P160" s="6">
        <f>IFERROR(AVERAGE(E160/G160),0)</f>
        <v>113.17073170731707</v>
      </c>
      <c r="Q160" t="str">
        <f>I160</f>
        <v>USD</v>
      </c>
      <c r="R160" t="str">
        <f>LEFT(N160,FIND("/",N160)-1)</f>
        <v>music</v>
      </c>
      <c r="S160" t="str">
        <f>RIGHT(N160,LEN(N160)-FIND("/",N160))</f>
        <v>rock</v>
      </c>
      <c r="T160" s="9">
        <f>(((J160/60)/60)/24)+DATE(1970,1,1)</f>
        <v>42346.25</v>
      </c>
      <c r="U160" s="9">
        <f>(((K160/60)/60)/24)+DATE(1970,1,1)</f>
        <v>42347.25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E161/D161</f>
        <v>1.0001150627615063</v>
      </c>
      <c r="P161" s="6">
        <f>IFERROR(AVERAGE(E161/G161),0)</f>
        <v>105.00933552992861</v>
      </c>
      <c r="Q161" t="str">
        <f>I161</f>
        <v>USD</v>
      </c>
      <c r="R161" t="str">
        <f>LEFT(N161,FIND("/",N161)-1)</f>
        <v>theater</v>
      </c>
      <c r="S161" t="str">
        <f>RIGHT(N161,LEN(N161)-FIND("/",N161))</f>
        <v>plays</v>
      </c>
      <c r="T161" s="9">
        <f>(((J161/60)/60)/24)+DATE(1970,1,1)</f>
        <v>43551.208333333328</v>
      </c>
      <c r="U161" s="9">
        <f>(((K161/60)/60)/24)+DATE(1970,1,1)</f>
        <v>43569.208333333328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E162/D162</f>
        <v>1.6231249999999999</v>
      </c>
      <c r="P162" s="6">
        <f>IFERROR(AVERAGE(E162/G162),0)</f>
        <v>79.176829268292678</v>
      </c>
      <c r="Q162" t="str">
        <f>I162</f>
        <v>USD</v>
      </c>
      <c r="R162" t="str">
        <f>LEFT(N162,FIND("/",N162)-1)</f>
        <v>technology</v>
      </c>
      <c r="S162" t="str">
        <f>RIGHT(N162,LEN(N162)-FIND("/",N162))</f>
        <v>wearables</v>
      </c>
      <c r="T162" s="9">
        <f>(((J162/60)/60)/24)+DATE(1970,1,1)</f>
        <v>43582.208333333328</v>
      </c>
      <c r="U162" s="9">
        <f>(((K162/60)/60)/24)+DATE(1970,1,1)</f>
        <v>43598.208333333328</v>
      </c>
    </row>
    <row r="163" spans="1:21" ht="17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E163/D163</f>
        <v>0.78181818181818186</v>
      </c>
      <c r="P163" s="6">
        <f>IFERROR(AVERAGE(E163/G163),0)</f>
        <v>57.333333333333336</v>
      </c>
      <c r="Q163" t="str">
        <f>I163</f>
        <v>USD</v>
      </c>
      <c r="R163" t="str">
        <f>LEFT(N163,FIND("/",N163)-1)</f>
        <v>technology</v>
      </c>
      <c r="S163" t="str">
        <f>RIGHT(N163,LEN(N163)-FIND("/",N163))</f>
        <v>web</v>
      </c>
      <c r="T163" s="9">
        <f>(((J163/60)/60)/24)+DATE(1970,1,1)</f>
        <v>42270.208333333328</v>
      </c>
      <c r="U163" s="9">
        <f>(((K163/60)/60)/24)+DATE(1970,1,1)</f>
        <v>42276.208333333328</v>
      </c>
    </row>
    <row r="164" spans="1:21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E164/D164</f>
        <v>1.4973770491803278</v>
      </c>
      <c r="P164" s="6">
        <f>IFERROR(AVERAGE(E164/G164),0)</f>
        <v>58.178343949044589</v>
      </c>
      <c r="Q164" t="str">
        <f>I164</f>
        <v>CHF</v>
      </c>
      <c r="R164" t="str">
        <f>LEFT(N164,FIND("/",N164)-1)</f>
        <v>music</v>
      </c>
      <c r="S164" t="str">
        <f>RIGHT(N164,LEN(N164)-FIND("/",N164))</f>
        <v>rock</v>
      </c>
      <c r="T164" s="9">
        <f>(((J164/60)/60)/24)+DATE(1970,1,1)</f>
        <v>43442.25</v>
      </c>
      <c r="U164" s="9">
        <f>(((K164/60)/60)/24)+DATE(1970,1,1)</f>
        <v>43472.25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E165/D165</f>
        <v>2.5325714285714285</v>
      </c>
      <c r="P165" s="6">
        <f>IFERROR(AVERAGE(E165/G165),0)</f>
        <v>36.032520325203251</v>
      </c>
      <c r="Q165" t="str">
        <f>I165</f>
        <v>USD</v>
      </c>
      <c r="R165" t="str">
        <f>LEFT(N165,FIND("/",N165)-1)</f>
        <v>photography</v>
      </c>
      <c r="S165" t="str">
        <f>RIGHT(N165,LEN(N165)-FIND("/",N165))</f>
        <v>photography books</v>
      </c>
      <c r="T165" s="9">
        <f>(((J165/60)/60)/24)+DATE(1970,1,1)</f>
        <v>43028.208333333328</v>
      </c>
      <c r="U165" s="9">
        <f>(((K165/60)/60)/24)+DATE(1970,1,1)</f>
        <v>43077.25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E166/D166</f>
        <v>1.0016943521594683</v>
      </c>
      <c r="P166" s="6">
        <f>IFERROR(AVERAGE(E166/G166),0)</f>
        <v>107.99068767908309</v>
      </c>
      <c r="Q166" t="str">
        <f>I166</f>
        <v>USD</v>
      </c>
      <c r="R166" t="str">
        <f>LEFT(N166,FIND("/",N166)-1)</f>
        <v>theater</v>
      </c>
      <c r="S166" t="str">
        <f>RIGHT(N166,LEN(N166)-FIND("/",N166))</f>
        <v>plays</v>
      </c>
      <c r="T166" s="9">
        <f>(((J166/60)/60)/24)+DATE(1970,1,1)</f>
        <v>43016.208333333328</v>
      </c>
      <c r="U166" s="9">
        <f>(((K166/60)/60)/24)+DATE(1970,1,1)</f>
        <v>43017.208333333328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E167/D167</f>
        <v>1.2199004424778761</v>
      </c>
      <c r="P167" s="6">
        <f>IFERROR(AVERAGE(E167/G167),0)</f>
        <v>44.005985634477256</v>
      </c>
      <c r="Q167" t="str">
        <f>I167</f>
        <v>USD</v>
      </c>
      <c r="R167" t="str">
        <f>LEFT(N167,FIND("/",N167)-1)</f>
        <v>technology</v>
      </c>
      <c r="S167" t="str">
        <f>RIGHT(N167,LEN(N167)-FIND("/",N167))</f>
        <v>web</v>
      </c>
      <c r="T167" s="9">
        <f>(((J167/60)/60)/24)+DATE(1970,1,1)</f>
        <v>42948.208333333328</v>
      </c>
      <c r="U167" s="9">
        <f>(((K167/60)/60)/24)+DATE(1970,1,1)</f>
        <v>42980.208333333328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E168/D168</f>
        <v>1.3713265306122449</v>
      </c>
      <c r="P168" s="6">
        <f>IFERROR(AVERAGE(E168/G168),0)</f>
        <v>55.077868852459019</v>
      </c>
      <c r="Q168" t="str">
        <f>I168</f>
        <v>USD</v>
      </c>
      <c r="R168" t="str">
        <f>LEFT(N168,FIND("/",N168)-1)</f>
        <v>photography</v>
      </c>
      <c r="S168" t="str">
        <f>RIGHT(N168,LEN(N168)-FIND("/",N168))</f>
        <v>photography books</v>
      </c>
      <c r="T168" s="9">
        <f>(((J168/60)/60)/24)+DATE(1970,1,1)</f>
        <v>40534.25</v>
      </c>
      <c r="U168" s="9">
        <f>(((K168/60)/60)/24)+DATE(1970,1,1)</f>
        <v>40538.25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E169/D169</f>
        <v>4.155384615384615</v>
      </c>
      <c r="P169" s="6">
        <f>IFERROR(AVERAGE(E169/G169),0)</f>
        <v>74</v>
      </c>
      <c r="Q169" t="str">
        <f>I169</f>
        <v>AUD</v>
      </c>
      <c r="R169" t="str">
        <f>LEFT(N169,FIND("/",N169)-1)</f>
        <v>theater</v>
      </c>
      <c r="S169" t="str">
        <f>RIGHT(N169,LEN(N169)-FIND("/",N169))</f>
        <v>plays</v>
      </c>
      <c r="T169" s="9">
        <f>(((J169/60)/60)/24)+DATE(1970,1,1)</f>
        <v>41435.208333333336</v>
      </c>
      <c r="U169" s="9">
        <f>(((K169/60)/60)/24)+DATE(1970,1,1)</f>
        <v>41445.208333333336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E170/D170</f>
        <v>0.3130913348946136</v>
      </c>
      <c r="P170" s="6">
        <f>IFERROR(AVERAGE(E170/G170),0)</f>
        <v>41.996858638743454</v>
      </c>
      <c r="Q170" t="str">
        <f>I170</f>
        <v>DKK</v>
      </c>
      <c r="R170" t="str">
        <f>LEFT(N170,FIND("/",N170)-1)</f>
        <v>music</v>
      </c>
      <c r="S170" t="str">
        <f>RIGHT(N170,LEN(N170)-FIND("/",N170))</f>
        <v>indie rock</v>
      </c>
      <c r="T170" s="9">
        <f>(((J170/60)/60)/24)+DATE(1970,1,1)</f>
        <v>43518.25</v>
      </c>
      <c r="U170" s="9">
        <f>(((K170/60)/60)/24)+DATE(1970,1,1)</f>
        <v>43541.208333333328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E171/D171</f>
        <v>4.240815450643777</v>
      </c>
      <c r="P171" s="6">
        <f>IFERROR(AVERAGE(E171/G171),0)</f>
        <v>77.988161010260455</v>
      </c>
      <c r="Q171" t="str">
        <f>I171</f>
        <v>USD</v>
      </c>
      <c r="R171" t="str">
        <f>LEFT(N171,FIND("/",N171)-1)</f>
        <v>film &amp; video</v>
      </c>
      <c r="S171" t="str">
        <f>RIGHT(N171,LEN(N171)-FIND("/",N171))</f>
        <v>shorts</v>
      </c>
      <c r="T171" s="9">
        <f>(((J171/60)/60)/24)+DATE(1970,1,1)</f>
        <v>41077.208333333336</v>
      </c>
      <c r="U171" s="9">
        <f>(((K171/60)/60)/24)+DATE(1970,1,1)</f>
        <v>41105.208333333336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E172/D172</f>
        <v>2.9388623072833599E-2</v>
      </c>
      <c r="P172" s="6">
        <f>IFERROR(AVERAGE(E172/G172),0)</f>
        <v>82.507462686567166</v>
      </c>
      <c r="Q172" t="str">
        <f>I172</f>
        <v>USD</v>
      </c>
      <c r="R172" t="str">
        <f>LEFT(N172,FIND("/",N172)-1)</f>
        <v>music</v>
      </c>
      <c r="S172" t="str">
        <f>RIGHT(N172,LEN(N172)-FIND("/",N172))</f>
        <v>indie rock</v>
      </c>
      <c r="T172" s="9">
        <f>(((J172/60)/60)/24)+DATE(1970,1,1)</f>
        <v>42950.208333333328</v>
      </c>
      <c r="U172" s="9">
        <f>(((K172/60)/60)/24)+DATE(1970,1,1)</f>
        <v>42957.208333333328</v>
      </c>
    </row>
    <row r="173" spans="1:21" ht="17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E173/D173</f>
        <v>0.1063265306122449</v>
      </c>
      <c r="P173" s="6">
        <f>IFERROR(AVERAGE(E173/G173),0)</f>
        <v>104.2</v>
      </c>
      <c r="Q173" t="str">
        <f>I173</f>
        <v>USD</v>
      </c>
      <c r="R173" t="str">
        <f>LEFT(N173,FIND("/",N173)-1)</f>
        <v>publishing</v>
      </c>
      <c r="S173" t="str">
        <f>RIGHT(N173,LEN(N173)-FIND("/",N173))</f>
        <v>translations</v>
      </c>
      <c r="T173" s="9">
        <f>(((J173/60)/60)/24)+DATE(1970,1,1)</f>
        <v>41718.208333333336</v>
      </c>
      <c r="U173" s="9">
        <f>(((K173/60)/60)/24)+DATE(1970,1,1)</f>
        <v>41740.208333333336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E174/D174</f>
        <v>0.82874999999999999</v>
      </c>
      <c r="P174" s="6">
        <f>IFERROR(AVERAGE(E174/G174),0)</f>
        <v>25.5</v>
      </c>
      <c r="Q174" t="str">
        <f>I174</f>
        <v>USD</v>
      </c>
      <c r="R174" t="str">
        <f>LEFT(N174,FIND("/",N174)-1)</f>
        <v>film &amp; video</v>
      </c>
      <c r="S174" t="str">
        <f>RIGHT(N174,LEN(N174)-FIND("/",N174))</f>
        <v>documentary</v>
      </c>
      <c r="T174" s="9">
        <f>(((J174/60)/60)/24)+DATE(1970,1,1)</f>
        <v>41839.208333333336</v>
      </c>
      <c r="U174" s="9">
        <f>(((K174/60)/60)/24)+DATE(1970,1,1)</f>
        <v>41854.208333333336</v>
      </c>
    </row>
    <row r="175" spans="1:21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E175/D175</f>
        <v>1.6301447776628748</v>
      </c>
      <c r="P175" s="6">
        <f>IFERROR(AVERAGE(E175/G175),0)</f>
        <v>100.98334401024984</v>
      </c>
      <c r="Q175" t="str">
        <f>I175</f>
        <v>USD</v>
      </c>
      <c r="R175" t="str">
        <f>LEFT(N175,FIND("/",N175)-1)</f>
        <v>theater</v>
      </c>
      <c r="S175" t="str">
        <f>RIGHT(N175,LEN(N175)-FIND("/",N175))</f>
        <v>plays</v>
      </c>
      <c r="T175" s="9">
        <f>(((J175/60)/60)/24)+DATE(1970,1,1)</f>
        <v>41412.208333333336</v>
      </c>
      <c r="U175" s="9">
        <f>(((K175/60)/60)/24)+DATE(1970,1,1)</f>
        <v>41418.208333333336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E176/D176</f>
        <v>8.9466666666666672</v>
      </c>
      <c r="P176" s="6">
        <f>IFERROR(AVERAGE(E176/G176),0)</f>
        <v>111.83333333333333</v>
      </c>
      <c r="Q176" t="str">
        <f>I176</f>
        <v>USD</v>
      </c>
      <c r="R176" t="str">
        <f>LEFT(N176,FIND("/",N176)-1)</f>
        <v>technology</v>
      </c>
      <c r="S176" t="str">
        <f>RIGHT(N176,LEN(N176)-FIND("/",N176))</f>
        <v>wearables</v>
      </c>
      <c r="T176" s="9">
        <f>(((J176/60)/60)/24)+DATE(1970,1,1)</f>
        <v>42282.208333333328</v>
      </c>
      <c r="U176" s="9">
        <f>(((K176/60)/60)/24)+DATE(1970,1,1)</f>
        <v>42283.208333333328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E177/D177</f>
        <v>0.26191501103752757</v>
      </c>
      <c r="P177" s="6">
        <f>IFERROR(AVERAGE(E177/G177),0)</f>
        <v>41.999115044247787</v>
      </c>
      <c r="Q177" t="str">
        <f>I177</f>
        <v>USD</v>
      </c>
      <c r="R177" t="str">
        <f>LEFT(N177,FIND("/",N177)-1)</f>
        <v>theater</v>
      </c>
      <c r="S177" t="str">
        <f>RIGHT(N177,LEN(N177)-FIND("/",N177))</f>
        <v>plays</v>
      </c>
      <c r="T177" s="9">
        <f>(((J177/60)/60)/24)+DATE(1970,1,1)</f>
        <v>42613.208333333328</v>
      </c>
      <c r="U177" s="9">
        <f>(((K177/60)/60)/24)+DATE(1970,1,1)</f>
        <v>42632.208333333328</v>
      </c>
    </row>
    <row r="178" spans="1:21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E178/D178</f>
        <v>0.74834782608695649</v>
      </c>
      <c r="P178" s="6">
        <f>IFERROR(AVERAGE(E178/G178),0)</f>
        <v>110.05115089514067</v>
      </c>
      <c r="Q178" t="str">
        <f>I178</f>
        <v>USD</v>
      </c>
      <c r="R178" t="str">
        <f>LEFT(N178,FIND("/",N178)-1)</f>
        <v>theater</v>
      </c>
      <c r="S178" t="str">
        <f>RIGHT(N178,LEN(N178)-FIND("/",N178))</f>
        <v>plays</v>
      </c>
      <c r="T178" s="9">
        <f>(((J178/60)/60)/24)+DATE(1970,1,1)</f>
        <v>42616.208333333328</v>
      </c>
      <c r="U178" s="9">
        <f>(((K178/60)/60)/24)+DATE(1970,1,1)</f>
        <v>42625.208333333328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E179/D179</f>
        <v>4.1647680412371137</v>
      </c>
      <c r="P179" s="6">
        <f>IFERROR(AVERAGE(E179/G179),0)</f>
        <v>58.997079225994888</v>
      </c>
      <c r="Q179" t="str">
        <f>I179</f>
        <v>USD</v>
      </c>
      <c r="R179" t="str">
        <f>LEFT(N179,FIND("/",N179)-1)</f>
        <v>theater</v>
      </c>
      <c r="S179" t="str">
        <f>RIGHT(N179,LEN(N179)-FIND("/",N179))</f>
        <v>plays</v>
      </c>
      <c r="T179" s="9">
        <f>(((J179/60)/60)/24)+DATE(1970,1,1)</f>
        <v>40497.25</v>
      </c>
      <c r="U179" s="9">
        <f>(((K179/60)/60)/24)+DATE(1970,1,1)</f>
        <v>40522.25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E180/D180</f>
        <v>0.96208333333333329</v>
      </c>
      <c r="P180" s="6">
        <f>IFERROR(AVERAGE(E180/G180),0)</f>
        <v>32.985714285714288</v>
      </c>
      <c r="Q180" t="str">
        <f>I180</f>
        <v>USD</v>
      </c>
      <c r="R180" t="str">
        <f>LEFT(N180,FIND("/",N180)-1)</f>
        <v>food</v>
      </c>
      <c r="S180" t="str">
        <f>RIGHT(N180,LEN(N180)-FIND("/",N180))</f>
        <v>food trucks</v>
      </c>
      <c r="T180" s="9">
        <f>(((J180/60)/60)/24)+DATE(1970,1,1)</f>
        <v>42999.208333333328</v>
      </c>
      <c r="U180" s="9">
        <f>(((K180/60)/60)/24)+DATE(1970,1,1)</f>
        <v>43008.208333333328</v>
      </c>
    </row>
    <row r="181" spans="1:21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E181/D181</f>
        <v>3.5771910112359548</v>
      </c>
      <c r="P181" s="6">
        <f>IFERROR(AVERAGE(E181/G181),0)</f>
        <v>45.005654509471306</v>
      </c>
      <c r="Q181" t="str">
        <f>I181</f>
        <v>CAD</v>
      </c>
      <c r="R181" t="str">
        <f>LEFT(N181,FIND("/",N181)-1)</f>
        <v>theater</v>
      </c>
      <c r="S181" t="str">
        <f>RIGHT(N181,LEN(N181)-FIND("/",N181))</f>
        <v>plays</v>
      </c>
      <c r="T181" s="9">
        <f>(((J181/60)/60)/24)+DATE(1970,1,1)</f>
        <v>41350.208333333336</v>
      </c>
      <c r="U181" s="9">
        <f>(((K181/60)/60)/24)+DATE(1970,1,1)</f>
        <v>41351.208333333336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E182/D182</f>
        <v>3.0845714285714285</v>
      </c>
      <c r="P182" s="6">
        <f>IFERROR(AVERAGE(E182/G182),0)</f>
        <v>81.98196487897485</v>
      </c>
      <c r="Q182" t="str">
        <f>I182</f>
        <v>AUD</v>
      </c>
      <c r="R182" t="str">
        <f>LEFT(N182,FIND("/",N182)-1)</f>
        <v>technology</v>
      </c>
      <c r="S182" t="str">
        <f>RIGHT(N182,LEN(N182)-FIND("/",N182))</f>
        <v>wearables</v>
      </c>
      <c r="T182" s="9">
        <f>(((J182/60)/60)/24)+DATE(1970,1,1)</f>
        <v>40259.208333333336</v>
      </c>
      <c r="U182" s="9">
        <f>(((K182/60)/60)/24)+DATE(1970,1,1)</f>
        <v>40264.208333333336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E183/D183</f>
        <v>0.61802325581395345</v>
      </c>
      <c r="P183" s="6">
        <f>IFERROR(AVERAGE(E183/G183),0)</f>
        <v>39.080882352941174</v>
      </c>
      <c r="Q183" t="str">
        <f>I183</f>
        <v>USD</v>
      </c>
      <c r="R183" t="str">
        <f>LEFT(N183,FIND("/",N183)-1)</f>
        <v>technology</v>
      </c>
      <c r="S183" t="str">
        <f>RIGHT(N183,LEN(N183)-FIND("/",N183))</f>
        <v>web</v>
      </c>
      <c r="T183" s="9">
        <f>(((J183/60)/60)/24)+DATE(1970,1,1)</f>
        <v>43012.208333333328</v>
      </c>
      <c r="U183" s="9">
        <f>(((K183/60)/60)/24)+DATE(1970,1,1)</f>
        <v>43030.208333333328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E184/D184</f>
        <v>7.2232472324723247</v>
      </c>
      <c r="P184" s="6">
        <f>IFERROR(AVERAGE(E184/G184),0)</f>
        <v>58.996383363471971</v>
      </c>
      <c r="Q184" t="str">
        <f>I184</f>
        <v>DKK</v>
      </c>
      <c r="R184" t="str">
        <f>LEFT(N184,FIND("/",N184)-1)</f>
        <v>theater</v>
      </c>
      <c r="S184" t="str">
        <f>RIGHT(N184,LEN(N184)-FIND("/",N184))</f>
        <v>plays</v>
      </c>
      <c r="T184" s="9">
        <f>(((J184/60)/60)/24)+DATE(1970,1,1)</f>
        <v>43631.208333333328</v>
      </c>
      <c r="U184" s="9">
        <f>(((K184/60)/60)/24)+DATE(1970,1,1)</f>
        <v>43647.208333333328</v>
      </c>
    </row>
    <row r="185" spans="1:21" ht="17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E185/D185</f>
        <v>0.69117647058823528</v>
      </c>
      <c r="P185" s="6">
        <f>IFERROR(AVERAGE(E185/G185),0)</f>
        <v>40.988372093023258</v>
      </c>
      <c r="Q185" t="str">
        <f>I185</f>
        <v>CAD</v>
      </c>
      <c r="R185" t="str">
        <f>LEFT(N185,FIND("/",N185)-1)</f>
        <v>music</v>
      </c>
      <c r="S185" t="str">
        <f>RIGHT(N185,LEN(N185)-FIND("/",N185))</f>
        <v>rock</v>
      </c>
      <c r="T185" s="9">
        <f>(((J185/60)/60)/24)+DATE(1970,1,1)</f>
        <v>40430.208333333336</v>
      </c>
      <c r="U185" s="9">
        <f>(((K185/60)/60)/24)+DATE(1970,1,1)</f>
        <v>40443.208333333336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E186/D186</f>
        <v>2.9305555555555554</v>
      </c>
      <c r="P186" s="6">
        <f>IFERROR(AVERAGE(E186/G186),0)</f>
        <v>31.029411764705884</v>
      </c>
      <c r="Q186" t="str">
        <f>I186</f>
        <v>USD</v>
      </c>
      <c r="R186" t="str">
        <f>LEFT(N186,FIND("/",N186)-1)</f>
        <v>theater</v>
      </c>
      <c r="S186" t="str">
        <f>RIGHT(N186,LEN(N186)-FIND("/",N186))</f>
        <v>plays</v>
      </c>
      <c r="T186" s="9">
        <f>(((J186/60)/60)/24)+DATE(1970,1,1)</f>
        <v>43588.208333333328</v>
      </c>
      <c r="U186" s="9">
        <f>(((K186/60)/60)/24)+DATE(1970,1,1)</f>
        <v>43589.208333333328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E187/D187</f>
        <v>0.71799999999999997</v>
      </c>
      <c r="P187" s="6">
        <f>IFERROR(AVERAGE(E187/G187),0)</f>
        <v>37.789473684210527</v>
      </c>
      <c r="Q187" t="str">
        <f>I187</f>
        <v>USD</v>
      </c>
      <c r="R187" t="str">
        <f>LEFT(N187,FIND("/",N187)-1)</f>
        <v>film &amp; video</v>
      </c>
      <c r="S187" t="str">
        <f>RIGHT(N187,LEN(N187)-FIND("/",N187))</f>
        <v>television</v>
      </c>
      <c r="T187" s="9">
        <f>(((J187/60)/60)/24)+DATE(1970,1,1)</f>
        <v>43233.208333333328</v>
      </c>
      <c r="U187" s="9">
        <f>(((K187/60)/60)/24)+DATE(1970,1,1)</f>
        <v>43244.208333333328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E188/D188</f>
        <v>0.31934684684684683</v>
      </c>
      <c r="P188" s="6">
        <f>IFERROR(AVERAGE(E188/G188),0)</f>
        <v>32.006772009029348</v>
      </c>
      <c r="Q188" t="str">
        <f>I188</f>
        <v>USD</v>
      </c>
      <c r="R188" t="str">
        <f>LEFT(N188,FIND("/",N188)-1)</f>
        <v>theater</v>
      </c>
      <c r="S188" t="str">
        <f>RIGHT(N188,LEN(N188)-FIND("/",N188))</f>
        <v>plays</v>
      </c>
      <c r="T188" s="9">
        <f>(((J188/60)/60)/24)+DATE(1970,1,1)</f>
        <v>41782.208333333336</v>
      </c>
      <c r="U188" s="9">
        <f>(((K188/60)/60)/24)+DATE(1970,1,1)</f>
        <v>41797.208333333336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E189/D189</f>
        <v>2.2987375415282392</v>
      </c>
      <c r="P189" s="6">
        <f>IFERROR(AVERAGE(E189/G189),0)</f>
        <v>95.966712898751737</v>
      </c>
      <c r="Q189" t="str">
        <f>I189</f>
        <v>CAD</v>
      </c>
      <c r="R189" t="str">
        <f>LEFT(N189,FIND("/",N189)-1)</f>
        <v>film &amp; video</v>
      </c>
      <c r="S189" t="str">
        <f>RIGHT(N189,LEN(N189)-FIND("/",N189))</f>
        <v>shorts</v>
      </c>
      <c r="T189" s="9">
        <f>(((J189/60)/60)/24)+DATE(1970,1,1)</f>
        <v>41328.25</v>
      </c>
      <c r="U189" s="9">
        <f>(((K189/60)/60)/24)+DATE(1970,1,1)</f>
        <v>41356.208333333336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E190/D190</f>
        <v>0.3201219512195122</v>
      </c>
      <c r="P190" s="6">
        <f>IFERROR(AVERAGE(E190/G190),0)</f>
        <v>75</v>
      </c>
      <c r="Q190" t="str">
        <f>I190</f>
        <v>EUR</v>
      </c>
      <c r="R190" t="str">
        <f>LEFT(N190,FIND("/",N190)-1)</f>
        <v>theater</v>
      </c>
      <c r="S190" t="str">
        <f>RIGHT(N190,LEN(N190)-FIND("/",N190))</f>
        <v>plays</v>
      </c>
      <c r="T190" s="9">
        <f>(((J190/60)/60)/24)+DATE(1970,1,1)</f>
        <v>41975.25</v>
      </c>
      <c r="U190" s="9">
        <f>(((K190/60)/60)/24)+DATE(1970,1,1)</f>
        <v>41976.25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E191/D191</f>
        <v>0.23525352848928385</v>
      </c>
      <c r="P191" s="6">
        <f>IFERROR(AVERAGE(E191/G191),0)</f>
        <v>102.0498866213152</v>
      </c>
      <c r="Q191" t="str">
        <f>I191</f>
        <v>USD</v>
      </c>
      <c r="R191" t="str">
        <f>LEFT(N191,FIND("/",N191)-1)</f>
        <v>theater</v>
      </c>
      <c r="S191" t="str">
        <f>RIGHT(N191,LEN(N191)-FIND("/",N191))</f>
        <v>plays</v>
      </c>
      <c r="T191" s="9">
        <f>(((J191/60)/60)/24)+DATE(1970,1,1)</f>
        <v>42433.25</v>
      </c>
      <c r="U191" s="9">
        <f>(((K191/60)/60)/24)+DATE(1970,1,1)</f>
        <v>42433.25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E192/D192</f>
        <v>0.68594594594594593</v>
      </c>
      <c r="P192" s="6">
        <f>IFERROR(AVERAGE(E192/G192),0)</f>
        <v>105.75</v>
      </c>
      <c r="Q192" t="str">
        <f>I192</f>
        <v>USD</v>
      </c>
      <c r="R192" t="str">
        <f>LEFT(N192,FIND("/",N192)-1)</f>
        <v>theater</v>
      </c>
      <c r="S192" t="str">
        <f>RIGHT(N192,LEN(N192)-FIND("/",N192))</f>
        <v>plays</v>
      </c>
      <c r="T192" s="9">
        <f>(((J192/60)/60)/24)+DATE(1970,1,1)</f>
        <v>41429.208333333336</v>
      </c>
      <c r="U192" s="9">
        <f>(((K192/60)/60)/24)+DATE(1970,1,1)</f>
        <v>41430.208333333336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E193/D193</f>
        <v>0.37952380952380954</v>
      </c>
      <c r="P193" s="6">
        <f>IFERROR(AVERAGE(E193/G193),0)</f>
        <v>37.069767441860463</v>
      </c>
      <c r="Q193" t="str">
        <f>I193</f>
        <v>EUR</v>
      </c>
      <c r="R193" t="str">
        <f>LEFT(N193,FIND("/",N193)-1)</f>
        <v>theater</v>
      </c>
      <c r="S193" t="str">
        <f>RIGHT(N193,LEN(N193)-FIND("/",N193))</f>
        <v>plays</v>
      </c>
      <c r="T193" s="9">
        <f>(((J193/60)/60)/24)+DATE(1970,1,1)</f>
        <v>43536.208333333328</v>
      </c>
      <c r="U193" s="9">
        <f>(((K193/60)/60)/24)+DATE(1970,1,1)</f>
        <v>43539.208333333328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E194/D194</f>
        <v>0.19992957746478873</v>
      </c>
      <c r="P194" s="6">
        <f>IFERROR(AVERAGE(E194/G194),0)</f>
        <v>35.049382716049379</v>
      </c>
      <c r="Q194" t="str">
        <f>I194</f>
        <v>USD</v>
      </c>
      <c r="R194" t="str">
        <f>LEFT(N194,FIND("/",N194)-1)</f>
        <v>music</v>
      </c>
      <c r="S194" t="str">
        <f>RIGHT(N194,LEN(N194)-FIND("/",N194))</f>
        <v>rock</v>
      </c>
      <c r="T194" s="9">
        <f>(((J194/60)/60)/24)+DATE(1970,1,1)</f>
        <v>41817.208333333336</v>
      </c>
      <c r="U194" s="9">
        <f>(((K194/60)/60)/24)+DATE(1970,1,1)</f>
        <v>41821.208333333336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E195/D195</f>
        <v>0.45636363636363636</v>
      </c>
      <c r="P195" s="6">
        <f>IFERROR(AVERAGE(E195/G195),0)</f>
        <v>46.338461538461537</v>
      </c>
      <c r="Q195" t="str">
        <f>I195</f>
        <v>USD</v>
      </c>
      <c r="R195" t="str">
        <f>LEFT(N195,FIND("/",N195)-1)</f>
        <v>music</v>
      </c>
      <c r="S195" t="str">
        <f>RIGHT(N195,LEN(N195)-FIND("/",N195))</f>
        <v>indie rock</v>
      </c>
      <c r="T195" s="9">
        <f>(((J195/60)/60)/24)+DATE(1970,1,1)</f>
        <v>43198.208333333328</v>
      </c>
      <c r="U195" s="9">
        <f>(((K195/60)/60)/24)+DATE(1970,1,1)</f>
        <v>43202.208333333328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E196/D196</f>
        <v>1.227605633802817</v>
      </c>
      <c r="P196" s="6">
        <f>IFERROR(AVERAGE(E196/G196),0)</f>
        <v>69.174603174603178</v>
      </c>
      <c r="Q196" t="str">
        <f>I196</f>
        <v>USD</v>
      </c>
      <c r="R196" t="str">
        <f>LEFT(N196,FIND("/",N196)-1)</f>
        <v>music</v>
      </c>
      <c r="S196" t="str">
        <f>RIGHT(N196,LEN(N196)-FIND("/",N196))</f>
        <v>metal</v>
      </c>
      <c r="T196" s="9">
        <f>(((J196/60)/60)/24)+DATE(1970,1,1)</f>
        <v>42261.208333333328</v>
      </c>
      <c r="U196" s="9">
        <f>(((K196/60)/60)/24)+DATE(1970,1,1)</f>
        <v>42277.208333333328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E197/D197</f>
        <v>3.61753164556962</v>
      </c>
      <c r="P197" s="6">
        <f>IFERROR(AVERAGE(E197/G197),0)</f>
        <v>109.07824427480917</v>
      </c>
      <c r="Q197" t="str">
        <f>I197</f>
        <v>USD</v>
      </c>
      <c r="R197" t="str">
        <f>LEFT(N197,FIND("/",N197)-1)</f>
        <v>music</v>
      </c>
      <c r="S197" t="str">
        <f>RIGHT(N197,LEN(N197)-FIND("/",N197))</f>
        <v>electric music</v>
      </c>
      <c r="T197" s="9">
        <f>(((J197/60)/60)/24)+DATE(1970,1,1)</f>
        <v>43310.208333333328</v>
      </c>
      <c r="U197" s="9">
        <f>(((K197/60)/60)/24)+DATE(1970,1,1)</f>
        <v>43317.208333333328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E198/D198</f>
        <v>0.63146341463414635</v>
      </c>
      <c r="P198" s="6">
        <f>IFERROR(AVERAGE(E198/G198),0)</f>
        <v>51.78</v>
      </c>
      <c r="Q198" t="str">
        <f>I198</f>
        <v>DKK</v>
      </c>
      <c r="R198" t="str">
        <f>LEFT(N198,FIND("/",N198)-1)</f>
        <v>technology</v>
      </c>
      <c r="S198" t="str">
        <f>RIGHT(N198,LEN(N198)-FIND("/",N198))</f>
        <v>wearables</v>
      </c>
      <c r="T198" s="9">
        <f>(((J198/60)/60)/24)+DATE(1970,1,1)</f>
        <v>42616.208333333328</v>
      </c>
      <c r="U198" s="9">
        <f>(((K198/60)/60)/24)+DATE(1970,1,1)</f>
        <v>42635.208333333328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E199/D199</f>
        <v>2.9820475319926874</v>
      </c>
      <c r="P199" s="6">
        <f>IFERROR(AVERAGE(E199/G199),0)</f>
        <v>82.010055304172951</v>
      </c>
      <c r="Q199" t="str">
        <f>I199</f>
        <v>USD</v>
      </c>
      <c r="R199" t="str">
        <f>LEFT(N199,FIND("/",N199)-1)</f>
        <v>film &amp; video</v>
      </c>
      <c r="S199" t="str">
        <f>RIGHT(N199,LEN(N199)-FIND("/",N199))</f>
        <v>drama</v>
      </c>
      <c r="T199" s="9">
        <f>(((J199/60)/60)/24)+DATE(1970,1,1)</f>
        <v>42909.208333333328</v>
      </c>
      <c r="U199" s="9">
        <f>(((K199/60)/60)/24)+DATE(1970,1,1)</f>
        <v>42923.208333333328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E200/D200</f>
        <v>9.5585443037974685E-2</v>
      </c>
      <c r="P200" s="6">
        <f>IFERROR(AVERAGE(E200/G200),0)</f>
        <v>35.958333333333336</v>
      </c>
      <c r="Q200" t="str">
        <f>I200</f>
        <v>USD</v>
      </c>
      <c r="R200" t="str">
        <f>LEFT(N200,FIND("/",N200)-1)</f>
        <v>music</v>
      </c>
      <c r="S200" t="str">
        <f>RIGHT(N200,LEN(N200)-FIND("/",N200))</f>
        <v>electric music</v>
      </c>
      <c r="T200" s="9">
        <f>(((J200/60)/60)/24)+DATE(1970,1,1)</f>
        <v>40396.208333333336</v>
      </c>
      <c r="U200" s="9">
        <f>(((K200/60)/60)/24)+DATE(1970,1,1)</f>
        <v>40425.208333333336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E201/D201</f>
        <v>0.5377777777777778</v>
      </c>
      <c r="P201" s="6">
        <f>IFERROR(AVERAGE(E201/G201),0)</f>
        <v>74.461538461538467</v>
      </c>
      <c r="Q201" t="str">
        <f>I201</f>
        <v>USD</v>
      </c>
      <c r="R201" t="str">
        <f>LEFT(N201,FIND("/",N201)-1)</f>
        <v>music</v>
      </c>
      <c r="S201" t="str">
        <f>RIGHT(N201,LEN(N201)-FIND("/",N201))</f>
        <v>rock</v>
      </c>
      <c r="T201" s="9">
        <f>(((J201/60)/60)/24)+DATE(1970,1,1)</f>
        <v>42192.208333333328</v>
      </c>
      <c r="U201" s="9">
        <f>(((K201/60)/60)/24)+DATE(1970,1,1)</f>
        <v>42196.208333333328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E202/D202</f>
        <v>0.02</v>
      </c>
      <c r="P202" s="6">
        <f>IFERROR(AVERAGE(E202/G202),0)</f>
        <v>2</v>
      </c>
      <c r="Q202" t="str">
        <f>I202</f>
        <v>CAD</v>
      </c>
      <c r="R202" t="str">
        <f>LEFT(N202,FIND("/",N202)-1)</f>
        <v>theater</v>
      </c>
      <c r="S202" t="str">
        <f>RIGHT(N202,LEN(N202)-FIND("/",N202))</f>
        <v>plays</v>
      </c>
      <c r="T202" s="9">
        <f>(((J202/60)/60)/24)+DATE(1970,1,1)</f>
        <v>40262.208333333336</v>
      </c>
      <c r="U202" s="9">
        <f>(((K202/60)/60)/24)+DATE(1970,1,1)</f>
        <v>40273.208333333336</v>
      </c>
    </row>
    <row r="203" spans="1:21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E203/D203</f>
        <v>6.8119047619047617</v>
      </c>
      <c r="P203" s="6">
        <f>IFERROR(AVERAGE(E203/G203),0)</f>
        <v>91.114649681528661</v>
      </c>
      <c r="Q203" t="str">
        <f>I203</f>
        <v>USD</v>
      </c>
      <c r="R203" t="str">
        <f>LEFT(N203,FIND("/",N203)-1)</f>
        <v>technology</v>
      </c>
      <c r="S203" t="str">
        <f>RIGHT(N203,LEN(N203)-FIND("/",N203))</f>
        <v>web</v>
      </c>
      <c r="T203" s="9">
        <f>(((J203/60)/60)/24)+DATE(1970,1,1)</f>
        <v>41845.208333333336</v>
      </c>
      <c r="U203" s="9">
        <f>(((K203/60)/60)/24)+DATE(1970,1,1)</f>
        <v>41863.208333333336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E204/D204</f>
        <v>0.78831325301204824</v>
      </c>
      <c r="P204" s="6">
        <f>IFERROR(AVERAGE(E204/G204),0)</f>
        <v>79.792682926829272</v>
      </c>
      <c r="Q204" t="str">
        <f>I204</f>
        <v>USD</v>
      </c>
      <c r="R204" t="str">
        <f>LEFT(N204,FIND("/",N204)-1)</f>
        <v>food</v>
      </c>
      <c r="S204" t="str">
        <f>RIGHT(N204,LEN(N204)-FIND("/",N204))</f>
        <v>food trucks</v>
      </c>
      <c r="T204" s="9">
        <f>(((J204/60)/60)/24)+DATE(1970,1,1)</f>
        <v>40818.208333333336</v>
      </c>
      <c r="U204" s="9">
        <f>(((K204/60)/60)/24)+DATE(1970,1,1)</f>
        <v>40822.208333333336</v>
      </c>
    </row>
    <row r="205" spans="1:21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E205/D205</f>
        <v>1.3440792216817234</v>
      </c>
      <c r="P205" s="6">
        <f>IFERROR(AVERAGE(E205/G205),0)</f>
        <v>42.999777678968428</v>
      </c>
      <c r="Q205" t="str">
        <f>I205</f>
        <v>AUD</v>
      </c>
      <c r="R205" t="str">
        <f>LEFT(N205,FIND("/",N205)-1)</f>
        <v>theater</v>
      </c>
      <c r="S205" t="str">
        <f>RIGHT(N205,LEN(N205)-FIND("/",N205))</f>
        <v>plays</v>
      </c>
      <c r="T205" s="9">
        <f>(((J205/60)/60)/24)+DATE(1970,1,1)</f>
        <v>42752.25</v>
      </c>
      <c r="U205" s="9">
        <f>(((K205/60)/60)/24)+DATE(1970,1,1)</f>
        <v>42754.25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E206/D206</f>
        <v>3.372E-2</v>
      </c>
      <c r="P206" s="6">
        <f>IFERROR(AVERAGE(E206/G206),0)</f>
        <v>63.225000000000001</v>
      </c>
      <c r="Q206" t="str">
        <f>I206</f>
        <v>USD</v>
      </c>
      <c r="R206" t="str">
        <f>LEFT(N206,FIND("/",N206)-1)</f>
        <v>music</v>
      </c>
      <c r="S206" t="str">
        <f>RIGHT(N206,LEN(N206)-FIND("/",N206))</f>
        <v>jazz</v>
      </c>
      <c r="T206" s="9">
        <f>(((J206/60)/60)/24)+DATE(1970,1,1)</f>
        <v>40636.208333333336</v>
      </c>
      <c r="U206" s="9">
        <f>(((K206/60)/60)/24)+DATE(1970,1,1)</f>
        <v>40646.208333333336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E207/D207</f>
        <v>4.3184615384615386</v>
      </c>
      <c r="P207" s="6">
        <f>IFERROR(AVERAGE(E207/G207),0)</f>
        <v>70.174999999999997</v>
      </c>
      <c r="Q207" t="str">
        <f>I207</f>
        <v>USD</v>
      </c>
      <c r="R207" t="str">
        <f>LEFT(N207,FIND("/",N207)-1)</f>
        <v>theater</v>
      </c>
      <c r="S207" t="str">
        <f>RIGHT(N207,LEN(N207)-FIND("/",N207))</f>
        <v>plays</v>
      </c>
      <c r="T207" s="9">
        <f>(((J207/60)/60)/24)+DATE(1970,1,1)</f>
        <v>43390.208333333328</v>
      </c>
      <c r="U207" s="9">
        <f>(((K207/60)/60)/24)+DATE(1970,1,1)</f>
        <v>43402.208333333328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E208/D208</f>
        <v>0.38844444444444443</v>
      </c>
      <c r="P208" s="6">
        <f>IFERROR(AVERAGE(E208/G208),0)</f>
        <v>61.333333333333336</v>
      </c>
      <c r="Q208" t="str">
        <f>I208</f>
        <v>USD</v>
      </c>
      <c r="R208" t="str">
        <f>LEFT(N208,FIND("/",N208)-1)</f>
        <v>publishing</v>
      </c>
      <c r="S208" t="str">
        <f>RIGHT(N208,LEN(N208)-FIND("/",N208))</f>
        <v>fiction</v>
      </c>
      <c r="T208" s="9">
        <f>(((J208/60)/60)/24)+DATE(1970,1,1)</f>
        <v>40236.25</v>
      </c>
      <c r="U208" s="9">
        <f>(((K208/60)/60)/24)+DATE(1970,1,1)</f>
        <v>40245.25</v>
      </c>
    </row>
    <row r="209" spans="1:21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E209/D209</f>
        <v>4.2569999999999997</v>
      </c>
      <c r="P209" s="6">
        <f>IFERROR(AVERAGE(E209/G209),0)</f>
        <v>99</v>
      </c>
      <c r="Q209" t="str">
        <f>I209</f>
        <v>USD</v>
      </c>
      <c r="R209" t="str">
        <f>LEFT(N209,FIND("/",N209)-1)</f>
        <v>music</v>
      </c>
      <c r="S209" t="str">
        <f>RIGHT(N209,LEN(N209)-FIND("/",N209))</f>
        <v>rock</v>
      </c>
      <c r="T209" s="9">
        <f>(((J209/60)/60)/24)+DATE(1970,1,1)</f>
        <v>43340.208333333328</v>
      </c>
      <c r="U209" s="9">
        <f>(((K209/60)/60)/24)+DATE(1970,1,1)</f>
        <v>43360.208333333328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E210/D210</f>
        <v>1.0112239715591671</v>
      </c>
      <c r="P210" s="6">
        <f>IFERROR(AVERAGE(E210/G210),0)</f>
        <v>96.984900146127615</v>
      </c>
      <c r="Q210" t="str">
        <f>I210</f>
        <v>USD</v>
      </c>
      <c r="R210" t="str">
        <f>LEFT(N210,FIND("/",N210)-1)</f>
        <v>film &amp; video</v>
      </c>
      <c r="S210" t="str">
        <f>RIGHT(N210,LEN(N210)-FIND("/",N210))</f>
        <v>documentary</v>
      </c>
      <c r="T210" s="9">
        <f>(((J210/60)/60)/24)+DATE(1970,1,1)</f>
        <v>43048.25</v>
      </c>
      <c r="U210" s="9">
        <f>(((K210/60)/60)/24)+DATE(1970,1,1)</f>
        <v>43072.25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E211/D211</f>
        <v>0.21188688946015424</v>
      </c>
      <c r="P211" s="6">
        <f>IFERROR(AVERAGE(E211/G211),0)</f>
        <v>51.004950495049506</v>
      </c>
      <c r="Q211" t="str">
        <f>I211</f>
        <v>AUD</v>
      </c>
      <c r="R211" t="str">
        <f>LEFT(N211,FIND("/",N211)-1)</f>
        <v>film &amp; video</v>
      </c>
      <c r="S211" t="str">
        <f>RIGHT(N211,LEN(N211)-FIND("/",N211))</f>
        <v>documentary</v>
      </c>
      <c r="T211" s="9">
        <f>(((J211/60)/60)/24)+DATE(1970,1,1)</f>
        <v>42496.208333333328</v>
      </c>
      <c r="U211" s="9">
        <f>(((K211/60)/60)/24)+DATE(1970,1,1)</f>
        <v>42503.208333333328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E212/D212</f>
        <v>0.67425531914893622</v>
      </c>
      <c r="P212" s="6">
        <f>IFERROR(AVERAGE(E212/G212),0)</f>
        <v>28.044247787610619</v>
      </c>
      <c r="Q212" t="str">
        <f>I212</f>
        <v>DKK</v>
      </c>
      <c r="R212" t="str">
        <f>LEFT(N212,FIND("/",N212)-1)</f>
        <v>film &amp; video</v>
      </c>
      <c r="S212" t="str">
        <f>RIGHT(N212,LEN(N212)-FIND("/",N212))</f>
        <v>science fiction</v>
      </c>
      <c r="T212" s="9">
        <f>(((J212/60)/60)/24)+DATE(1970,1,1)</f>
        <v>42797.25</v>
      </c>
      <c r="U212" s="9">
        <f>(((K212/60)/60)/24)+DATE(1970,1,1)</f>
        <v>42824.208333333328</v>
      </c>
    </row>
    <row r="213" spans="1:21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E213/D213</f>
        <v>0.9492337164750958</v>
      </c>
      <c r="P213" s="6">
        <f>IFERROR(AVERAGE(E213/G213),0)</f>
        <v>60.984615384615381</v>
      </c>
      <c r="Q213" t="str">
        <f>I213</f>
        <v>USD</v>
      </c>
      <c r="R213" t="str">
        <f>LEFT(N213,FIND("/",N213)-1)</f>
        <v>theater</v>
      </c>
      <c r="S213" t="str">
        <f>RIGHT(N213,LEN(N213)-FIND("/",N213))</f>
        <v>plays</v>
      </c>
      <c r="T213" s="9">
        <f>(((J213/60)/60)/24)+DATE(1970,1,1)</f>
        <v>41513.208333333336</v>
      </c>
      <c r="U213" s="9">
        <f>(((K213/60)/60)/24)+DATE(1970,1,1)</f>
        <v>41537.208333333336</v>
      </c>
    </row>
    <row r="214" spans="1:21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E214/D214</f>
        <v>1.5185185185185186</v>
      </c>
      <c r="P214" s="6">
        <f>IFERROR(AVERAGE(E214/G214),0)</f>
        <v>73.214285714285708</v>
      </c>
      <c r="Q214" t="str">
        <f>I214</f>
        <v>USD</v>
      </c>
      <c r="R214" t="str">
        <f>LEFT(N214,FIND("/",N214)-1)</f>
        <v>theater</v>
      </c>
      <c r="S214" t="str">
        <f>RIGHT(N214,LEN(N214)-FIND("/",N214))</f>
        <v>plays</v>
      </c>
      <c r="T214" s="9">
        <f>(((J214/60)/60)/24)+DATE(1970,1,1)</f>
        <v>43814.25</v>
      </c>
      <c r="U214" s="9">
        <f>(((K214/60)/60)/24)+DATE(1970,1,1)</f>
        <v>43860.25</v>
      </c>
    </row>
    <row r="215" spans="1:21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E215/D215</f>
        <v>1.9516382252559727</v>
      </c>
      <c r="P215" s="6">
        <f>IFERROR(AVERAGE(E215/G215),0)</f>
        <v>39.997435299603637</v>
      </c>
      <c r="Q215" t="str">
        <f>I215</f>
        <v>USD</v>
      </c>
      <c r="R215" t="str">
        <f>LEFT(N215,FIND("/",N215)-1)</f>
        <v>music</v>
      </c>
      <c r="S215" t="str">
        <f>RIGHT(N215,LEN(N215)-FIND("/",N215))</f>
        <v>indie rock</v>
      </c>
      <c r="T215" s="9">
        <f>(((J215/60)/60)/24)+DATE(1970,1,1)</f>
        <v>40488.208333333336</v>
      </c>
      <c r="U215" s="9">
        <f>(((K215/60)/60)/24)+DATE(1970,1,1)</f>
        <v>40496.25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E216/D216</f>
        <v>10.231428571428571</v>
      </c>
      <c r="P216" s="6">
        <f>IFERROR(AVERAGE(E216/G216),0)</f>
        <v>86.812121212121212</v>
      </c>
      <c r="Q216" t="str">
        <f>I216</f>
        <v>USD</v>
      </c>
      <c r="R216" t="str">
        <f>LEFT(N216,FIND("/",N216)-1)</f>
        <v>music</v>
      </c>
      <c r="S216" t="str">
        <f>RIGHT(N216,LEN(N216)-FIND("/",N216))</f>
        <v>rock</v>
      </c>
      <c r="T216" s="9">
        <f>(((J216/60)/60)/24)+DATE(1970,1,1)</f>
        <v>40409.208333333336</v>
      </c>
      <c r="U216" s="9">
        <f>(((K216/60)/60)/24)+DATE(1970,1,1)</f>
        <v>40415.208333333336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E217/D217</f>
        <v>3.8418367346938778E-2</v>
      </c>
      <c r="P217" s="6">
        <f>IFERROR(AVERAGE(E217/G217),0)</f>
        <v>42.125874125874127</v>
      </c>
      <c r="Q217" t="str">
        <f>I217</f>
        <v>USD</v>
      </c>
      <c r="R217" t="str">
        <f>LEFT(N217,FIND("/",N217)-1)</f>
        <v>theater</v>
      </c>
      <c r="S217" t="str">
        <f>RIGHT(N217,LEN(N217)-FIND("/",N217))</f>
        <v>plays</v>
      </c>
      <c r="T217" s="9">
        <f>(((J217/60)/60)/24)+DATE(1970,1,1)</f>
        <v>43509.25</v>
      </c>
      <c r="U217" s="9">
        <f>(((K217/60)/60)/24)+DATE(1970,1,1)</f>
        <v>43511.25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E218/D218</f>
        <v>1.5507066557107643</v>
      </c>
      <c r="P218" s="6">
        <f>IFERROR(AVERAGE(E218/G218),0)</f>
        <v>103.97851239669421</v>
      </c>
      <c r="Q218" t="str">
        <f>I218</f>
        <v>USD</v>
      </c>
      <c r="R218" t="str">
        <f>LEFT(N218,FIND("/",N218)-1)</f>
        <v>theater</v>
      </c>
      <c r="S218" t="str">
        <f>RIGHT(N218,LEN(N218)-FIND("/",N218))</f>
        <v>plays</v>
      </c>
      <c r="T218" s="9">
        <f>(((J218/60)/60)/24)+DATE(1970,1,1)</f>
        <v>40869.25</v>
      </c>
      <c r="U218" s="9">
        <f>(((K218/60)/60)/24)+DATE(1970,1,1)</f>
        <v>40871.25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E219/D219</f>
        <v>0.44753477588871715</v>
      </c>
      <c r="P219" s="6">
        <f>IFERROR(AVERAGE(E219/G219),0)</f>
        <v>62.003211991434689</v>
      </c>
      <c r="Q219" t="str">
        <f>I219</f>
        <v>USD</v>
      </c>
      <c r="R219" t="str">
        <f>LEFT(N219,FIND("/",N219)-1)</f>
        <v>film &amp; video</v>
      </c>
      <c r="S219" t="str">
        <f>RIGHT(N219,LEN(N219)-FIND("/",N219))</f>
        <v>science fiction</v>
      </c>
      <c r="T219" s="9">
        <f>(((J219/60)/60)/24)+DATE(1970,1,1)</f>
        <v>43583.208333333328</v>
      </c>
      <c r="U219" s="9">
        <f>(((K219/60)/60)/24)+DATE(1970,1,1)</f>
        <v>43592.208333333328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E220/D220</f>
        <v>2.1594736842105262</v>
      </c>
      <c r="P220" s="6">
        <f>IFERROR(AVERAGE(E220/G220),0)</f>
        <v>31.005037783375315</v>
      </c>
      <c r="Q220" t="str">
        <f>I220</f>
        <v>GBP</v>
      </c>
      <c r="R220" t="str">
        <f>LEFT(N220,FIND("/",N220)-1)</f>
        <v>film &amp; video</v>
      </c>
      <c r="S220" t="str">
        <f>RIGHT(N220,LEN(N220)-FIND("/",N220))</f>
        <v>shorts</v>
      </c>
      <c r="T220" s="9">
        <f>(((J220/60)/60)/24)+DATE(1970,1,1)</f>
        <v>40858.25</v>
      </c>
      <c r="U220" s="9">
        <f>(((K220/60)/60)/24)+DATE(1970,1,1)</f>
        <v>40892.25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E221/D221</f>
        <v>3.3212709832134291</v>
      </c>
      <c r="P221" s="6">
        <f>IFERROR(AVERAGE(E221/G221),0)</f>
        <v>89.991552956465242</v>
      </c>
      <c r="Q221" t="str">
        <f>I221</f>
        <v>USD</v>
      </c>
      <c r="R221" t="str">
        <f>LEFT(N221,FIND("/",N221)-1)</f>
        <v>film &amp; video</v>
      </c>
      <c r="S221" t="str">
        <f>RIGHT(N221,LEN(N221)-FIND("/",N221))</f>
        <v>animation</v>
      </c>
      <c r="T221" s="9">
        <f>(((J221/60)/60)/24)+DATE(1970,1,1)</f>
        <v>41137.208333333336</v>
      </c>
      <c r="U221" s="9">
        <f>(((K221/60)/60)/24)+DATE(1970,1,1)</f>
        <v>41149.208333333336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E222/D222</f>
        <v>8.4430379746835441E-2</v>
      </c>
      <c r="P222" s="6">
        <f>IFERROR(AVERAGE(E222/G222),0)</f>
        <v>39.235294117647058</v>
      </c>
      <c r="Q222" t="str">
        <f>I222</f>
        <v>USD</v>
      </c>
      <c r="R222" t="str">
        <f>LEFT(N222,FIND("/",N222)-1)</f>
        <v>theater</v>
      </c>
      <c r="S222" t="str">
        <f>RIGHT(N222,LEN(N222)-FIND("/",N222))</f>
        <v>plays</v>
      </c>
      <c r="T222" s="9">
        <f>(((J222/60)/60)/24)+DATE(1970,1,1)</f>
        <v>40725.208333333336</v>
      </c>
      <c r="U222" s="9">
        <f>(((K222/60)/60)/24)+DATE(1970,1,1)</f>
        <v>40743.208333333336</v>
      </c>
    </row>
    <row r="223" spans="1:21" ht="17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E223/D223</f>
        <v>0.9862551440329218</v>
      </c>
      <c r="P223" s="6">
        <f>IFERROR(AVERAGE(E223/G223),0)</f>
        <v>54.993116108306566</v>
      </c>
      <c r="Q223" t="str">
        <f>I223</f>
        <v>USD</v>
      </c>
      <c r="R223" t="str">
        <f>LEFT(N223,FIND("/",N223)-1)</f>
        <v>food</v>
      </c>
      <c r="S223" t="str">
        <f>RIGHT(N223,LEN(N223)-FIND("/",N223))</f>
        <v>food trucks</v>
      </c>
      <c r="T223" s="9">
        <f>(((J223/60)/60)/24)+DATE(1970,1,1)</f>
        <v>41081.208333333336</v>
      </c>
      <c r="U223" s="9">
        <f>(((K223/60)/60)/24)+DATE(1970,1,1)</f>
        <v>41083.208333333336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E224/D224</f>
        <v>1.3797916666666667</v>
      </c>
      <c r="P224" s="6">
        <f>IFERROR(AVERAGE(E224/G224),0)</f>
        <v>47.992753623188406</v>
      </c>
      <c r="Q224" t="str">
        <f>I224</f>
        <v>USD</v>
      </c>
      <c r="R224" t="str">
        <f>LEFT(N224,FIND("/",N224)-1)</f>
        <v>photography</v>
      </c>
      <c r="S224" t="str">
        <f>RIGHT(N224,LEN(N224)-FIND("/",N224))</f>
        <v>photography books</v>
      </c>
      <c r="T224" s="9">
        <f>(((J224/60)/60)/24)+DATE(1970,1,1)</f>
        <v>41914.208333333336</v>
      </c>
      <c r="U224" s="9">
        <f>(((K224/60)/60)/24)+DATE(1970,1,1)</f>
        <v>41915.208333333336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E225/D225</f>
        <v>0.93810996563573879</v>
      </c>
      <c r="P225" s="6">
        <f>IFERROR(AVERAGE(E225/G225),0)</f>
        <v>87.966702470461868</v>
      </c>
      <c r="Q225" t="str">
        <f>I225</f>
        <v>USD</v>
      </c>
      <c r="R225" t="str">
        <f>LEFT(N225,FIND("/",N225)-1)</f>
        <v>theater</v>
      </c>
      <c r="S225" t="str">
        <f>RIGHT(N225,LEN(N225)-FIND("/",N225))</f>
        <v>plays</v>
      </c>
      <c r="T225" s="9">
        <f>(((J225/60)/60)/24)+DATE(1970,1,1)</f>
        <v>42445.208333333328</v>
      </c>
      <c r="U225" s="9">
        <f>(((K225/60)/60)/24)+DATE(1970,1,1)</f>
        <v>42459.208333333328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E226/D226</f>
        <v>4.0363930885529156</v>
      </c>
      <c r="P226" s="6">
        <f>IFERROR(AVERAGE(E226/G226),0)</f>
        <v>51.999165275459099</v>
      </c>
      <c r="Q226" t="str">
        <f>I226</f>
        <v>USD</v>
      </c>
      <c r="R226" t="str">
        <f>LEFT(N226,FIND("/",N226)-1)</f>
        <v>film &amp; video</v>
      </c>
      <c r="S226" t="str">
        <f>RIGHT(N226,LEN(N226)-FIND("/",N226))</f>
        <v>science fiction</v>
      </c>
      <c r="T226" s="9">
        <f>(((J226/60)/60)/24)+DATE(1970,1,1)</f>
        <v>41906.208333333336</v>
      </c>
      <c r="U226" s="9">
        <f>(((K226/60)/60)/24)+DATE(1970,1,1)</f>
        <v>41951.25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E227/D227</f>
        <v>2.6017404129793511</v>
      </c>
      <c r="P227" s="6">
        <f>IFERROR(AVERAGE(E227/G227),0)</f>
        <v>29.999659863945578</v>
      </c>
      <c r="Q227" t="str">
        <f>I227</f>
        <v>USD</v>
      </c>
      <c r="R227" t="str">
        <f>LEFT(N227,FIND("/",N227)-1)</f>
        <v>music</v>
      </c>
      <c r="S227" t="str">
        <f>RIGHT(N227,LEN(N227)-FIND("/",N227))</f>
        <v>rock</v>
      </c>
      <c r="T227" s="9">
        <f>(((J227/60)/60)/24)+DATE(1970,1,1)</f>
        <v>41762.208333333336</v>
      </c>
      <c r="U227" s="9">
        <f>(((K227/60)/60)/24)+DATE(1970,1,1)</f>
        <v>41762.208333333336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E228/D228</f>
        <v>3.6663333333333332</v>
      </c>
      <c r="P228" s="6">
        <f>IFERROR(AVERAGE(E228/G228),0)</f>
        <v>98.205357142857139</v>
      </c>
      <c r="Q228" t="str">
        <f>I228</f>
        <v>USD</v>
      </c>
      <c r="R228" t="str">
        <f>LEFT(N228,FIND("/",N228)-1)</f>
        <v>photography</v>
      </c>
      <c r="S228" t="str">
        <f>RIGHT(N228,LEN(N228)-FIND("/",N228))</f>
        <v>photography books</v>
      </c>
      <c r="T228" s="9">
        <f>(((J228/60)/60)/24)+DATE(1970,1,1)</f>
        <v>40276.208333333336</v>
      </c>
      <c r="U228" s="9">
        <f>(((K228/60)/60)/24)+DATE(1970,1,1)</f>
        <v>40313.208333333336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E229/D229</f>
        <v>1.687208538587849</v>
      </c>
      <c r="P229" s="6">
        <f>IFERROR(AVERAGE(E229/G229),0)</f>
        <v>108.96182396606575</v>
      </c>
      <c r="Q229" t="str">
        <f>I229</f>
        <v>USD</v>
      </c>
      <c r="R229" t="str">
        <f>LEFT(N229,FIND("/",N229)-1)</f>
        <v>games</v>
      </c>
      <c r="S229" t="str">
        <f>RIGHT(N229,LEN(N229)-FIND("/",N229))</f>
        <v>mobile games</v>
      </c>
      <c r="T229" s="9">
        <f>(((J229/60)/60)/24)+DATE(1970,1,1)</f>
        <v>42139.208333333328</v>
      </c>
      <c r="U229" s="9">
        <f>(((K229/60)/60)/24)+DATE(1970,1,1)</f>
        <v>42145.208333333328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E230/D230</f>
        <v>1.1990717911530093</v>
      </c>
      <c r="P230" s="6">
        <f>IFERROR(AVERAGE(E230/G230),0)</f>
        <v>66.998379254457049</v>
      </c>
      <c r="Q230" t="str">
        <f>I230</f>
        <v>USD</v>
      </c>
      <c r="R230" t="str">
        <f>LEFT(N230,FIND("/",N230)-1)</f>
        <v>film &amp; video</v>
      </c>
      <c r="S230" t="str">
        <f>RIGHT(N230,LEN(N230)-FIND("/",N230))</f>
        <v>animation</v>
      </c>
      <c r="T230" s="9">
        <f>(((J230/60)/60)/24)+DATE(1970,1,1)</f>
        <v>42613.208333333328</v>
      </c>
      <c r="U230" s="9">
        <f>(((K230/60)/60)/24)+DATE(1970,1,1)</f>
        <v>42638.208333333328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E231/D231</f>
        <v>1.936892523364486</v>
      </c>
      <c r="P231" s="6">
        <f>IFERROR(AVERAGE(E231/G231),0)</f>
        <v>64.99333594668758</v>
      </c>
      <c r="Q231" t="str">
        <f>I231</f>
        <v>USD</v>
      </c>
      <c r="R231" t="str">
        <f>LEFT(N231,FIND("/",N231)-1)</f>
        <v>games</v>
      </c>
      <c r="S231" t="str">
        <f>RIGHT(N231,LEN(N231)-FIND("/",N231))</f>
        <v>mobile games</v>
      </c>
      <c r="T231" s="9">
        <f>(((J231/60)/60)/24)+DATE(1970,1,1)</f>
        <v>42887.208333333328</v>
      </c>
      <c r="U231" s="9">
        <f>(((K231/60)/60)/24)+DATE(1970,1,1)</f>
        <v>42935.208333333328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E232/D232</f>
        <v>4.2016666666666671</v>
      </c>
      <c r="P232" s="6">
        <f>IFERROR(AVERAGE(E232/G232),0)</f>
        <v>99.841584158415841</v>
      </c>
      <c r="Q232" t="str">
        <f>I232</f>
        <v>USD</v>
      </c>
      <c r="R232" t="str">
        <f>LEFT(N232,FIND("/",N232)-1)</f>
        <v>games</v>
      </c>
      <c r="S232" t="str">
        <f>RIGHT(N232,LEN(N232)-FIND("/",N232))</f>
        <v>video games</v>
      </c>
      <c r="T232" s="9">
        <f>(((J232/60)/60)/24)+DATE(1970,1,1)</f>
        <v>43805.25</v>
      </c>
      <c r="U232" s="9">
        <f>(((K232/60)/60)/24)+DATE(1970,1,1)</f>
        <v>43805.25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E233/D233</f>
        <v>0.76708333333333334</v>
      </c>
      <c r="P233" s="6">
        <f>IFERROR(AVERAGE(E233/G233),0)</f>
        <v>82.432835820895519</v>
      </c>
      <c r="Q233" t="str">
        <f>I233</f>
        <v>USD</v>
      </c>
      <c r="R233" t="str">
        <f>LEFT(N233,FIND("/",N233)-1)</f>
        <v>theater</v>
      </c>
      <c r="S233" t="str">
        <f>RIGHT(N233,LEN(N233)-FIND("/",N233))</f>
        <v>plays</v>
      </c>
      <c r="T233" s="9">
        <f>(((J233/60)/60)/24)+DATE(1970,1,1)</f>
        <v>41415.208333333336</v>
      </c>
      <c r="U233" s="9">
        <f>(((K233/60)/60)/24)+DATE(1970,1,1)</f>
        <v>41473.208333333336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E234/D234</f>
        <v>1.7126470588235294</v>
      </c>
      <c r="P234" s="6">
        <f>IFERROR(AVERAGE(E234/G234),0)</f>
        <v>63.293478260869563</v>
      </c>
      <c r="Q234" t="str">
        <f>I234</f>
        <v>USD</v>
      </c>
      <c r="R234" t="str">
        <f>LEFT(N234,FIND("/",N234)-1)</f>
        <v>theater</v>
      </c>
      <c r="S234" t="str">
        <f>RIGHT(N234,LEN(N234)-FIND("/",N234))</f>
        <v>plays</v>
      </c>
      <c r="T234" s="9">
        <f>(((J234/60)/60)/24)+DATE(1970,1,1)</f>
        <v>42576.208333333328</v>
      </c>
      <c r="U234" s="9">
        <f>(((K234/60)/60)/24)+DATE(1970,1,1)</f>
        <v>42577.208333333328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E235/D235</f>
        <v>1.5789473684210527</v>
      </c>
      <c r="P235" s="6">
        <f>IFERROR(AVERAGE(E235/G235),0)</f>
        <v>96.774193548387103</v>
      </c>
      <c r="Q235" t="str">
        <f>I235</f>
        <v>USD</v>
      </c>
      <c r="R235" t="str">
        <f>LEFT(N235,FIND("/",N235)-1)</f>
        <v>film &amp; video</v>
      </c>
      <c r="S235" t="str">
        <f>RIGHT(N235,LEN(N235)-FIND("/",N235))</f>
        <v>animation</v>
      </c>
      <c r="T235" s="9">
        <f>(((J235/60)/60)/24)+DATE(1970,1,1)</f>
        <v>40706.208333333336</v>
      </c>
      <c r="U235" s="9">
        <f>(((K235/60)/60)/24)+DATE(1970,1,1)</f>
        <v>40722.208333333336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E236/D236</f>
        <v>1.0908</v>
      </c>
      <c r="P236" s="6">
        <f>IFERROR(AVERAGE(E236/G236),0)</f>
        <v>54.906040268456373</v>
      </c>
      <c r="Q236" t="str">
        <f>I236</f>
        <v>EUR</v>
      </c>
      <c r="R236" t="str">
        <f>LEFT(N236,FIND("/",N236)-1)</f>
        <v>games</v>
      </c>
      <c r="S236" t="str">
        <f>RIGHT(N236,LEN(N236)-FIND("/",N236))</f>
        <v>video games</v>
      </c>
      <c r="T236" s="9">
        <f>(((J236/60)/60)/24)+DATE(1970,1,1)</f>
        <v>42969.208333333328</v>
      </c>
      <c r="U236" s="9">
        <f>(((K236/60)/60)/24)+DATE(1970,1,1)</f>
        <v>42976.208333333328</v>
      </c>
    </row>
    <row r="237" spans="1:21" ht="17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E237/D237</f>
        <v>0.41732558139534881</v>
      </c>
      <c r="P237" s="6">
        <f>IFERROR(AVERAGE(E237/G237),0)</f>
        <v>39.010869565217391</v>
      </c>
      <c r="Q237" t="str">
        <f>I237</f>
        <v>USD</v>
      </c>
      <c r="R237" t="str">
        <f>LEFT(N237,FIND("/",N237)-1)</f>
        <v>film &amp; video</v>
      </c>
      <c r="S237" t="str">
        <f>RIGHT(N237,LEN(N237)-FIND("/",N237))</f>
        <v>animation</v>
      </c>
      <c r="T237" s="9">
        <f>(((J237/60)/60)/24)+DATE(1970,1,1)</f>
        <v>42779.25</v>
      </c>
      <c r="U237" s="9">
        <f>(((K237/60)/60)/24)+DATE(1970,1,1)</f>
        <v>42784.25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E238/D238</f>
        <v>0.10944303797468355</v>
      </c>
      <c r="P238" s="6">
        <f>IFERROR(AVERAGE(E238/G238),0)</f>
        <v>75.84210526315789</v>
      </c>
      <c r="Q238" t="str">
        <f>I238</f>
        <v>AUD</v>
      </c>
      <c r="R238" t="str">
        <f>LEFT(N238,FIND("/",N238)-1)</f>
        <v>music</v>
      </c>
      <c r="S238" t="str">
        <f>RIGHT(N238,LEN(N238)-FIND("/",N238))</f>
        <v>rock</v>
      </c>
      <c r="T238" s="9">
        <f>(((J238/60)/60)/24)+DATE(1970,1,1)</f>
        <v>43641.208333333328</v>
      </c>
      <c r="U238" s="9">
        <f>(((K238/60)/60)/24)+DATE(1970,1,1)</f>
        <v>43648.208333333328</v>
      </c>
    </row>
    <row r="239" spans="1:21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E239/D239</f>
        <v>1.593763440860215</v>
      </c>
      <c r="P239" s="6">
        <f>IFERROR(AVERAGE(E239/G239),0)</f>
        <v>45.051671732522799</v>
      </c>
      <c r="Q239" t="str">
        <f>I239</f>
        <v>USD</v>
      </c>
      <c r="R239" t="str">
        <f>LEFT(N239,FIND("/",N239)-1)</f>
        <v>film &amp; video</v>
      </c>
      <c r="S239" t="str">
        <f>RIGHT(N239,LEN(N239)-FIND("/",N239))</f>
        <v>animation</v>
      </c>
      <c r="T239" s="9">
        <f>(((J239/60)/60)/24)+DATE(1970,1,1)</f>
        <v>41754.208333333336</v>
      </c>
      <c r="U239" s="9">
        <f>(((K239/60)/60)/24)+DATE(1970,1,1)</f>
        <v>41756.208333333336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E240/D240</f>
        <v>4.2241666666666671</v>
      </c>
      <c r="P240" s="6">
        <f>IFERROR(AVERAGE(E240/G240),0)</f>
        <v>104.51546391752578</v>
      </c>
      <c r="Q240" t="str">
        <f>I240</f>
        <v>DKK</v>
      </c>
      <c r="R240" t="str">
        <f>LEFT(N240,FIND("/",N240)-1)</f>
        <v>theater</v>
      </c>
      <c r="S240" t="str">
        <f>RIGHT(N240,LEN(N240)-FIND("/",N240))</f>
        <v>plays</v>
      </c>
      <c r="T240" s="9">
        <f>(((J240/60)/60)/24)+DATE(1970,1,1)</f>
        <v>43083.25</v>
      </c>
      <c r="U240" s="9">
        <f>(((K240/60)/60)/24)+DATE(1970,1,1)</f>
        <v>43108.25</v>
      </c>
    </row>
    <row r="241" spans="1:21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E241/D241</f>
        <v>0.97718749999999999</v>
      </c>
      <c r="P241" s="6">
        <f>IFERROR(AVERAGE(E241/G241),0)</f>
        <v>76.268292682926827</v>
      </c>
      <c r="Q241" t="str">
        <f>I241</f>
        <v>USD</v>
      </c>
      <c r="R241" t="str">
        <f>LEFT(N241,FIND("/",N241)-1)</f>
        <v>technology</v>
      </c>
      <c r="S241" t="str">
        <f>RIGHT(N241,LEN(N241)-FIND("/",N241))</f>
        <v>wearables</v>
      </c>
      <c r="T241" s="9">
        <f>(((J241/60)/60)/24)+DATE(1970,1,1)</f>
        <v>42245.208333333328</v>
      </c>
      <c r="U241" s="9">
        <f>(((K241/60)/60)/24)+DATE(1970,1,1)</f>
        <v>42249.208333333328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E242/D242</f>
        <v>4.1878911564625847</v>
      </c>
      <c r="P242" s="6">
        <f>IFERROR(AVERAGE(E242/G242),0)</f>
        <v>69.015695067264573</v>
      </c>
      <c r="Q242" t="str">
        <f>I242</f>
        <v>USD</v>
      </c>
      <c r="R242" t="str">
        <f>LEFT(N242,FIND("/",N242)-1)</f>
        <v>theater</v>
      </c>
      <c r="S242" t="str">
        <f>RIGHT(N242,LEN(N242)-FIND("/",N242))</f>
        <v>plays</v>
      </c>
      <c r="T242" s="9">
        <f>(((J242/60)/60)/24)+DATE(1970,1,1)</f>
        <v>40396.208333333336</v>
      </c>
      <c r="U242" s="9">
        <f>(((K242/60)/60)/24)+DATE(1970,1,1)</f>
        <v>40397.208333333336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E243/D243</f>
        <v>1.0191632047477746</v>
      </c>
      <c r="P243" s="6">
        <f>IFERROR(AVERAGE(E243/G243),0)</f>
        <v>101.97684085510689</v>
      </c>
      <c r="Q243" t="str">
        <f>I243</f>
        <v>AUD</v>
      </c>
      <c r="R243" t="str">
        <f>LEFT(N243,FIND("/",N243)-1)</f>
        <v>publishing</v>
      </c>
      <c r="S243" t="str">
        <f>RIGHT(N243,LEN(N243)-FIND("/",N243))</f>
        <v>nonfiction</v>
      </c>
      <c r="T243" s="9">
        <f>(((J243/60)/60)/24)+DATE(1970,1,1)</f>
        <v>41742.208333333336</v>
      </c>
      <c r="U243" s="9">
        <f>(((K243/60)/60)/24)+DATE(1970,1,1)</f>
        <v>41752.208333333336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E244/D244</f>
        <v>1.2772619047619047</v>
      </c>
      <c r="P244" s="6">
        <f>IFERROR(AVERAGE(E244/G244),0)</f>
        <v>42.915999999999997</v>
      </c>
      <c r="Q244" t="str">
        <f>I244</f>
        <v>USD</v>
      </c>
      <c r="R244" t="str">
        <f>LEFT(N244,FIND("/",N244)-1)</f>
        <v>music</v>
      </c>
      <c r="S244" t="str">
        <f>RIGHT(N244,LEN(N244)-FIND("/",N244))</f>
        <v>rock</v>
      </c>
      <c r="T244" s="9">
        <f>(((J244/60)/60)/24)+DATE(1970,1,1)</f>
        <v>42865.208333333328</v>
      </c>
      <c r="U244" s="9">
        <f>(((K244/60)/60)/24)+DATE(1970,1,1)</f>
        <v>42875.208333333328</v>
      </c>
    </row>
    <row r="245" spans="1:21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E245/D245</f>
        <v>4.4521739130434783</v>
      </c>
      <c r="P245" s="6">
        <f>IFERROR(AVERAGE(E245/G245),0)</f>
        <v>43.025210084033617</v>
      </c>
      <c r="Q245" t="str">
        <f>I245</f>
        <v>USD</v>
      </c>
      <c r="R245" t="str">
        <f>LEFT(N245,FIND("/",N245)-1)</f>
        <v>theater</v>
      </c>
      <c r="S245" t="str">
        <f>RIGHT(N245,LEN(N245)-FIND("/",N245))</f>
        <v>plays</v>
      </c>
      <c r="T245" s="9">
        <f>(((J245/60)/60)/24)+DATE(1970,1,1)</f>
        <v>43163.25</v>
      </c>
      <c r="U245" s="9">
        <f>(((K245/60)/60)/24)+DATE(1970,1,1)</f>
        <v>43166.25</v>
      </c>
    </row>
    <row r="246" spans="1:21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E246/D246</f>
        <v>5.6971428571428575</v>
      </c>
      <c r="P246" s="6">
        <f>IFERROR(AVERAGE(E246/G246),0)</f>
        <v>75.245283018867923</v>
      </c>
      <c r="Q246" t="str">
        <f>I246</f>
        <v>USD</v>
      </c>
      <c r="R246" t="str">
        <f>LEFT(N246,FIND("/",N246)-1)</f>
        <v>theater</v>
      </c>
      <c r="S246" t="str">
        <f>RIGHT(N246,LEN(N246)-FIND("/",N246))</f>
        <v>plays</v>
      </c>
      <c r="T246" s="9">
        <f>(((J246/60)/60)/24)+DATE(1970,1,1)</f>
        <v>41834.208333333336</v>
      </c>
      <c r="U246" s="9">
        <f>(((K246/60)/60)/24)+DATE(1970,1,1)</f>
        <v>41886.208333333336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E247/D247</f>
        <v>5.0934482758620687</v>
      </c>
      <c r="P247" s="6">
        <f>IFERROR(AVERAGE(E247/G247),0)</f>
        <v>69.023364485981304</v>
      </c>
      <c r="Q247" t="str">
        <f>I247</f>
        <v>USD</v>
      </c>
      <c r="R247" t="str">
        <f>LEFT(N247,FIND("/",N247)-1)</f>
        <v>theater</v>
      </c>
      <c r="S247" t="str">
        <f>RIGHT(N247,LEN(N247)-FIND("/",N247))</f>
        <v>plays</v>
      </c>
      <c r="T247" s="9">
        <f>(((J247/60)/60)/24)+DATE(1970,1,1)</f>
        <v>41736.208333333336</v>
      </c>
      <c r="U247" s="9">
        <f>(((K247/60)/60)/24)+DATE(1970,1,1)</f>
        <v>41737.208333333336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E248/D248</f>
        <v>3.2553333333333332</v>
      </c>
      <c r="P248" s="6">
        <f>IFERROR(AVERAGE(E248/G248),0)</f>
        <v>65.986486486486484</v>
      </c>
      <c r="Q248" t="str">
        <f>I248</f>
        <v>USD</v>
      </c>
      <c r="R248" t="str">
        <f>LEFT(N248,FIND("/",N248)-1)</f>
        <v>technology</v>
      </c>
      <c r="S248" t="str">
        <f>RIGHT(N248,LEN(N248)-FIND("/",N248))</f>
        <v>web</v>
      </c>
      <c r="T248" s="9">
        <f>(((J248/60)/60)/24)+DATE(1970,1,1)</f>
        <v>41491.208333333336</v>
      </c>
      <c r="U248" s="9">
        <f>(((K248/60)/60)/24)+DATE(1970,1,1)</f>
        <v>41495.208333333336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E249/D249</f>
        <v>9.3261616161616168</v>
      </c>
      <c r="P249" s="6">
        <f>IFERROR(AVERAGE(E249/G249),0)</f>
        <v>98.013800424628457</v>
      </c>
      <c r="Q249" t="str">
        <f>I249</f>
        <v>USD</v>
      </c>
      <c r="R249" t="str">
        <f>LEFT(N249,FIND("/",N249)-1)</f>
        <v>publishing</v>
      </c>
      <c r="S249" t="str">
        <f>RIGHT(N249,LEN(N249)-FIND("/",N249))</f>
        <v>fiction</v>
      </c>
      <c r="T249" s="9">
        <f>(((J249/60)/60)/24)+DATE(1970,1,1)</f>
        <v>42726.25</v>
      </c>
      <c r="U249" s="9">
        <f>(((K249/60)/60)/24)+DATE(1970,1,1)</f>
        <v>42741.25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E250/D250</f>
        <v>2.1133870967741935</v>
      </c>
      <c r="P250" s="6">
        <f>IFERROR(AVERAGE(E250/G250),0)</f>
        <v>60.105504587155963</v>
      </c>
      <c r="Q250" t="str">
        <f>I250</f>
        <v>AUD</v>
      </c>
      <c r="R250" t="str">
        <f>LEFT(N250,FIND("/",N250)-1)</f>
        <v>games</v>
      </c>
      <c r="S250" t="str">
        <f>RIGHT(N250,LEN(N250)-FIND("/",N250))</f>
        <v>mobile games</v>
      </c>
      <c r="T250" s="9">
        <f>(((J250/60)/60)/24)+DATE(1970,1,1)</f>
        <v>42004.25</v>
      </c>
      <c r="U250" s="9">
        <f>(((K250/60)/60)/24)+DATE(1970,1,1)</f>
        <v>42009.25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E251/D251</f>
        <v>2.7332520325203253</v>
      </c>
      <c r="P251" s="6">
        <f>IFERROR(AVERAGE(E251/G251),0)</f>
        <v>26.000773395204948</v>
      </c>
      <c r="Q251" t="str">
        <f>I251</f>
        <v>USD</v>
      </c>
      <c r="R251" t="str">
        <f>LEFT(N251,FIND("/",N251)-1)</f>
        <v>publishing</v>
      </c>
      <c r="S251" t="str">
        <f>RIGHT(N251,LEN(N251)-FIND("/",N251))</f>
        <v>translations</v>
      </c>
      <c r="T251" s="9">
        <f>(((J251/60)/60)/24)+DATE(1970,1,1)</f>
        <v>42006.25</v>
      </c>
      <c r="U251" s="9">
        <f>(((K251/60)/60)/24)+DATE(1970,1,1)</f>
        <v>42013.25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E252/D252</f>
        <v>0.03</v>
      </c>
      <c r="P252" s="6">
        <f>IFERROR(AVERAGE(E252/G252),0)</f>
        <v>3</v>
      </c>
      <c r="Q252" t="str">
        <f>I252</f>
        <v>USD</v>
      </c>
      <c r="R252" t="str">
        <f>LEFT(N252,FIND("/",N252)-1)</f>
        <v>music</v>
      </c>
      <c r="S252" t="str">
        <f>RIGHT(N252,LEN(N252)-FIND("/",N252))</f>
        <v>rock</v>
      </c>
      <c r="T252" s="9">
        <f>(((J252/60)/60)/24)+DATE(1970,1,1)</f>
        <v>40203.25</v>
      </c>
      <c r="U252" s="9">
        <f>(((K252/60)/60)/24)+DATE(1970,1,1)</f>
        <v>40238.25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E253/D253</f>
        <v>0.54084507042253516</v>
      </c>
      <c r="P253" s="6">
        <f>IFERROR(AVERAGE(E253/G253),0)</f>
        <v>38.019801980198018</v>
      </c>
      <c r="Q253" t="str">
        <f>I253</f>
        <v>USD</v>
      </c>
      <c r="R253" t="str">
        <f>LEFT(N253,FIND("/",N253)-1)</f>
        <v>theater</v>
      </c>
      <c r="S253" t="str">
        <f>RIGHT(N253,LEN(N253)-FIND("/",N253))</f>
        <v>plays</v>
      </c>
      <c r="T253" s="9">
        <f>(((J253/60)/60)/24)+DATE(1970,1,1)</f>
        <v>41252.25</v>
      </c>
      <c r="U253" s="9">
        <f>(((K253/60)/60)/24)+DATE(1970,1,1)</f>
        <v>41254.25</v>
      </c>
    </row>
    <row r="254" spans="1:21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E254/D254</f>
        <v>6.2629999999999999</v>
      </c>
      <c r="P254" s="6">
        <f>IFERROR(AVERAGE(E254/G254),0)</f>
        <v>106.15254237288136</v>
      </c>
      <c r="Q254" t="str">
        <f>I254</f>
        <v>USD</v>
      </c>
      <c r="R254" t="str">
        <f>LEFT(N254,FIND("/",N254)-1)</f>
        <v>theater</v>
      </c>
      <c r="S254" t="str">
        <f>RIGHT(N254,LEN(N254)-FIND("/",N254))</f>
        <v>plays</v>
      </c>
      <c r="T254" s="9">
        <f>(((J254/60)/60)/24)+DATE(1970,1,1)</f>
        <v>41572.208333333336</v>
      </c>
      <c r="U254" s="9">
        <f>(((K254/60)/60)/24)+DATE(1970,1,1)</f>
        <v>41577.208333333336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E255/D255</f>
        <v>0.8902139917695473</v>
      </c>
      <c r="P255" s="6">
        <f>IFERROR(AVERAGE(E255/G255),0)</f>
        <v>81.019475655430711</v>
      </c>
      <c r="Q255" t="str">
        <f>I255</f>
        <v>CAD</v>
      </c>
      <c r="R255" t="str">
        <f>LEFT(N255,FIND("/",N255)-1)</f>
        <v>film &amp; video</v>
      </c>
      <c r="S255" t="str">
        <f>RIGHT(N255,LEN(N255)-FIND("/",N255))</f>
        <v>drama</v>
      </c>
      <c r="T255" s="9">
        <f>(((J255/60)/60)/24)+DATE(1970,1,1)</f>
        <v>40641.208333333336</v>
      </c>
      <c r="U255" s="9">
        <f>(((K255/60)/60)/24)+DATE(1970,1,1)</f>
        <v>40653.208333333336</v>
      </c>
    </row>
    <row r="256" spans="1:21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E256/D256</f>
        <v>1.8489130434782608</v>
      </c>
      <c r="P256" s="6">
        <f>IFERROR(AVERAGE(E256/G256),0)</f>
        <v>96.647727272727266</v>
      </c>
      <c r="Q256" t="str">
        <f>I256</f>
        <v>USD</v>
      </c>
      <c r="R256" t="str">
        <f>LEFT(N256,FIND("/",N256)-1)</f>
        <v>publishing</v>
      </c>
      <c r="S256" t="str">
        <f>RIGHT(N256,LEN(N256)-FIND("/",N256))</f>
        <v>nonfiction</v>
      </c>
      <c r="T256" s="9">
        <f>(((J256/60)/60)/24)+DATE(1970,1,1)</f>
        <v>42787.25</v>
      </c>
      <c r="U256" s="9">
        <f>(((K256/60)/60)/24)+DATE(1970,1,1)</f>
        <v>42789.25</v>
      </c>
    </row>
    <row r="257" spans="1:21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E257/D257</f>
        <v>1.2016770186335404</v>
      </c>
      <c r="P257" s="6">
        <f>IFERROR(AVERAGE(E257/G257),0)</f>
        <v>57.003535651149086</v>
      </c>
      <c r="Q257" t="str">
        <f>I257</f>
        <v>USD</v>
      </c>
      <c r="R257" t="str">
        <f>LEFT(N257,FIND("/",N257)-1)</f>
        <v>music</v>
      </c>
      <c r="S257" t="str">
        <f>RIGHT(N257,LEN(N257)-FIND("/",N257))</f>
        <v>rock</v>
      </c>
      <c r="T257" s="9">
        <f>(((J257/60)/60)/24)+DATE(1970,1,1)</f>
        <v>40590.25</v>
      </c>
      <c r="U257" s="9">
        <f>(((K257/60)/60)/24)+DATE(1970,1,1)</f>
        <v>40595.25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E258/D258</f>
        <v>0.23390243902439026</v>
      </c>
      <c r="P258" s="6">
        <f>IFERROR(AVERAGE(E258/G258),0)</f>
        <v>63.93333333333333</v>
      </c>
      <c r="Q258" t="str">
        <f>I258</f>
        <v>GBP</v>
      </c>
      <c r="R258" t="str">
        <f>LEFT(N258,FIND("/",N258)-1)</f>
        <v>music</v>
      </c>
      <c r="S258" t="str">
        <f>RIGHT(N258,LEN(N258)-FIND("/",N258))</f>
        <v>rock</v>
      </c>
      <c r="T258" s="9">
        <f>(((J258/60)/60)/24)+DATE(1970,1,1)</f>
        <v>42393.25</v>
      </c>
      <c r="U258" s="9">
        <f>(((K258/60)/60)/24)+DATE(1970,1,1)</f>
        <v>42430.25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E259/D259</f>
        <v>1.46</v>
      </c>
      <c r="P259" s="6">
        <f>IFERROR(AVERAGE(E259/G259),0)</f>
        <v>90.456521739130437</v>
      </c>
      <c r="Q259" t="str">
        <f>I259</f>
        <v>USD</v>
      </c>
      <c r="R259" t="str">
        <f>LEFT(N259,FIND("/",N259)-1)</f>
        <v>theater</v>
      </c>
      <c r="S259" t="str">
        <f>RIGHT(N259,LEN(N259)-FIND("/",N259))</f>
        <v>plays</v>
      </c>
      <c r="T259" s="9">
        <f>(((J259/60)/60)/24)+DATE(1970,1,1)</f>
        <v>41338.25</v>
      </c>
      <c r="U259" s="9">
        <f>(((K259/60)/60)/24)+DATE(1970,1,1)</f>
        <v>41352.208333333336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E260/D260</f>
        <v>2.6848000000000001</v>
      </c>
      <c r="P260" s="6">
        <f>IFERROR(AVERAGE(E260/G260),0)</f>
        <v>72.172043010752688</v>
      </c>
      <c r="Q260" t="str">
        <f>I260</f>
        <v>USD</v>
      </c>
      <c r="R260" t="str">
        <f>LEFT(N260,FIND("/",N260)-1)</f>
        <v>theater</v>
      </c>
      <c r="S260" t="str">
        <f>RIGHT(N260,LEN(N260)-FIND("/",N260))</f>
        <v>plays</v>
      </c>
      <c r="T260" s="9">
        <f>(((J260/60)/60)/24)+DATE(1970,1,1)</f>
        <v>42712.25</v>
      </c>
      <c r="U260" s="9">
        <f>(((K260/60)/60)/24)+DATE(1970,1,1)</f>
        <v>42732.25</v>
      </c>
    </row>
    <row r="261" spans="1:21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E261/D261</f>
        <v>5.9749999999999996</v>
      </c>
      <c r="P261" s="6">
        <f>IFERROR(AVERAGE(E261/G261),0)</f>
        <v>77.934782608695656</v>
      </c>
      <c r="Q261" t="str">
        <f>I261</f>
        <v>USD</v>
      </c>
      <c r="R261" t="str">
        <f>LEFT(N261,FIND("/",N261)-1)</f>
        <v>photography</v>
      </c>
      <c r="S261" t="str">
        <f>RIGHT(N261,LEN(N261)-FIND("/",N261))</f>
        <v>photography books</v>
      </c>
      <c r="T261" s="9">
        <f>(((J261/60)/60)/24)+DATE(1970,1,1)</f>
        <v>41251.25</v>
      </c>
      <c r="U261" s="9">
        <f>(((K261/60)/60)/24)+DATE(1970,1,1)</f>
        <v>41270.25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E262/D262</f>
        <v>1.5769841269841269</v>
      </c>
      <c r="P262" s="6">
        <f>IFERROR(AVERAGE(E262/G262),0)</f>
        <v>38.065134099616856</v>
      </c>
      <c r="Q262" t="str">
        <f>I262</f>
        <v>USD</v>
      </c>
      <c r="R262" t="str">
        <f>LEFT(N262,FIND("/",N262)-1)</f>
        <v>music</v>
      </c>
      <c r="S262" t="str">
        <f>RIGHT(N262,LEN(N262)-FIND("/",N262))</f>
        <v>rock</v>
      </c>
      <c r="T262" s="9">
        <f>(((J262/60)/60)/24)+DATE(1970,1,1)</f>
        <v>41180.208333333336</v>
      </c>
      <c r="U262" s="9">
        <f>(((K262/60)/60)/24)+DATE(1970,1,1)</f>
        <v>41192.208333333336</v>
      </c>
    </row>
    <row r="263" spans="1:21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E263/D263</f>
        <v>0.31201660735468567</v>
      </c>
      <c r="P263" s="6">
        <f>IFERROR(AVERAGE(E263/G263),0)</f>
        <v>57.936123348017624</v>
      </c>
      <c r="Q263" t="str">
        <f>I263</f>
        <v>USD</v>
      </c>
      <c r="R263" t="str">
        <f>LEFT(N263,FIND("/",N263)-1)</f>
        <v>music</v>
      </c>
      <c r="S263" t="str">
        <f>RIGHT(N263,LEN(N263)-FIND("/",N263))</f>
        <v>rock</v>
      </c>
      <c r="T263" s="9">
        <f>(((J263/60)/60)/24)+DATE(1970,1,1)</f>
        <v>40415.208333333336</v>
      </c>
      <c r="U263" s="9">
        <f>(((K263/60)/60)/24)+DATE(1970,1,1)</f>
        <v>40419.208333333336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E264/D264</f>
        <v>3.1341176470588237</v>
      </c>
      <c r="P264" s="6">
        <f>IFERROR(AVERAGE(E264/G264),0)</f>
        <v>49.794392523364486</v>
      </c>
      <c r="Q264" t="str">
        <f>I264</f>
        <v>USD</v>
      </c>
      <c r="R264" t="str">
        <f>LEFT(N264,FIND("/",N264)-1)</f>
        <v>music</v>
      </c>
      <c r="S264" t="str">
        <f>RIGHT(N264,LEN(N264)-FIND("/",N264))</f>
        <v>indie rock</v>
      </c>
      <c r="T264" s="9">
        <f>(((J264/60)/60)/24)+DATE(1970,1,1)</f>
        <v>40638.208333333336</v>
      </c>
      <c r="U264" s="9">
        <f>(((K264/60)/60)/24)+DATE(1970,1,1)</f>
        <v>40664.208333333336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E265/D265</f>
        <v>3.7089655172413791</v>
      </c>
      <c r="P265" s="6">
        <f>IFERROR(AVERAGE(E265/G265),0)</f>
        <v>54.050251256281406</v>
      </c>
      <c r="Q265" t="str">
        <f>I265</f>
        <v>USD</v>
      </c>
      <c r="R265" t="str">
        <f>LEFT(N265,FIND("/",N265)-1)</f>
        <v>photography</v>
      </c>
      <c r="S265" t="str">
        <f>RIGHT(N265,LEN(N265)-FIND("/",N265))</f>
        <v>photography books</v>
      </c>
      <c r="T265" s="9">
        <f>(((J265/60)/60)/24)+DATE(1970,1,1)</f>
        <v>40187.25</v>
      </c>
      <c r="U265" s="9">
        <f>(((K265/60)/60)/24)+DATE(1970,1,1)</f>
        <v>40187.25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E266/D266</f>
        <v>3.6266447368421053</v>
      </c>
      <c r="P266" s="6">
        <f>IFERROR(AVERAGE(E266/G266),0)</f>
        <v>30.002721335268504</v>
      </c>
      <c r="Q266" t="str">
        <f>I266</f>
        <v>USD</v>
      </c>
      <c r="R266" t="str">
        <f>LEFT(N266,FIND("/",N266)-1)</f>
        <v>theater</v>
      </c>
      <c r="S266" t="str">
        <f>RIGHT(N266,LEN(N266)-FIND("/",N266))</f>
        <v>plays</v>
      </c>
      <c r="T266" s="9">
        <f>(((J266/60)/60)/24)+DATE(1970,1,1)</f>
        <v>41317.25</v>
      </c>
      <c r="U266" s="9">
        <f>(((K266/60)/60)/24)+DATE(1970,1,1)</f>
        <v>41333.25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E267/D267</f>
        <v>1.2308163265306122</v>
      </c>
      <c r="P267" s="6">
        <f>IFERROR(AVERAGE(E267/G267),0)</f>
        <v>70.127906976744185</v>
      </c>
      <c r="Q267" t="str">
        <f>I267</f>
        <v>USD</v>
      </c>
      <c r="R267" t="str">
        <f>LEFT(N267,FIND("/",N267)-1)</f>
        <v>theater</v>
      </c>
      <c r="S267" t="str">
        <f>RIGHT(N267,LEN(N267)-FIND("/",N267))</f>
        <v>plays</v>
      </c>
      <c r="T267" s="9">
        <f>(((J267/60)/60)/24)+DATE(1970,1,1)</f>
        <v>42372.25</v>
      </c>
      <c r="U267" s="9">
        <f>(((K267/60)/60)/24)+DATE(1970,1,1)</f>
        <v>42416.25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E268/D268</f>
        <v>0.76766756032171579</v>
      </c>
      <c r="P268" s="6">
        <f>IFERROR(AVERAGE(E268/G268),0)</f>
        <v>26.996228786926462</v>
      </c>
      <c r="Q268" t="str">
        <f>I268</f>
        <v>EUR</v>
      </c>
      <c r="R268" t="str">
        <f>LEFT(N268,FIND("/",N268)-1)</f>
        <v>music</v>
      </c>
      <c r="S268" t="str">
        <f>RIGHT(N268,LEN(N268)-FIND("/",N268))</f>
        <v>jazz</v>
      </c>
      <c r="T268" s="9">
        <f>(((J268/60)/60)/24)+DATE(1970,1,1)</f>
        <v>41950.25</v>
      </c>
      <c r="U268" s="9">
        <f>(((K268/60)/60)/24)+DATE(1970,1,1)</f>
        <v>41983.25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E269/D269</f>
        <v>2.3362012987012988</v>
      </c>
      <c r="P269" s="6">
        <f>IFERROR(AVERAGE(E269/G269),0)</f>
        <v>51.990606936416185</v>
      </c>
      <c r="Q269" t="str">
        <f>I269</f>
        <v>AUD</v>
      </c>
      <c r="R269" t="str">
        <f>LEFT(N269,FIND("/",N269)-1)</f>
        <v>theater</v>
      </c>
      <c r="S269" t="str">
        <f>RIGHT(N269,LEN(N269)-FIND("/",N269))</f>
        <v>plays</v>
      </c>
      <c r="T269" s="9">
        <f>(((J269/60)/60)/24)+DATE(1970,1,1)</f>
        <v>41206.208333333336</v>
      </c>
      <c r="U269" s="9">
        <f>(((K269/60)/60)/24)+DATE(1970,1,1)</f>
        <v>41222.25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E270/D270</f>
        <v>1.8053333333333332</v>
      </c>
      <c r="P270" s="6">
        <f>IFERROR(AVERAGE(E270/G270),0)</f>
        <v>56.416666666666664</v>
      </c>
      <c r="Q270" t="str">
        <f>I270</f>
        <v>USD</v>
      </c>
      <c r="R270" t="str">
        <f>LEFT(N270,FIND("/",N270)-1)</f>
        <v>film &amp; video</v>
      </c>
      <c r="S270" t="str">
        <f>RIGHT(N270,LEN(N270)-FIND("/",N270))</f>
        <v>documentary</v>
      </c>
      <c r="T270" s="9">
        <f>(((J270/60)/60)/24)+DATE(1970,1,1)</f>
        <v>41186.208333333336</v>
      </c>
      <c r="U270" s="9">
        <f>(((K270/60)/60)/24)+DATE(1970,1,1)</f>
        <v>41232.25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E271/D271</f>
        <v>2.5262857142857142</v>
      </c>
      <c r="P271" s="6">
        <f>IFERROR(AVERAGE(E271/G271),0)</f>
        <v>101.63218390804597</v>
      </c>
      <c r="Q271" t="str">
        <f>I271</f>
        <v>USD</v>
      </c>
      <c r="R271" t="str">
        <f>LEFT(N271,FIND("/",N271)-1)</f>
        <v>film &amp; video</v>
      </c>
      <c r="S271" t="str">
        <f>RIGHT(N271,LEN(N271)-FIND("/",N271))</f>
        <v>television</v>
      </c>
      <c r="T271" s="9">
        <f>(((J271/60)/60)/24)+DATE(1970,1,1)</f>
        <v>43496.25</v>
      </c>
      <c r="U271" s="9">
        <f>(((K271/60)/60)/24)+DATE(1970,1,1)</f>
        <v>43517.25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E272/D272</f>
        <v>0.27176538240368026</v>
      </c>
      <c r="P272" s="6">
        <f>IFERROR(AVERAGE(E272/G272),0)</f>
        <v>25.005291005291006</v>
      </c>
      <c r="Q272" t="str">
        <f>I272</f>
        <v>USD</v>
      </c>
      <c r="R272" t="str">
        <f>LEFT(N272,FIND("/",N272)-1)</f>
        <v>games</v>
      </c>
      <c r="S272" t="str">
        <f>RIGHT(N272,LEN(N272)-FIND("/",N272))</f>
        <v>video games</v>
      </c>
      <c r="T272" s="9">
        <f>(((J272/60)/60)/24)+DATE(1970,1,1)</f>
        <v>40514.25</v>
      </c>
      <c r="U272" s="9">
        <f>(((K272/60)/60)/24)+DATE(1970,1,1)</f>
        <v>40516.25</v>
      </c>
    </row>
    <row r="273" spans="1:21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E273/D273</f>
        <v>1.2706571242680547E-2</v>
      </c>
      <c r="P273" s="6">
        <f>IFERROR(AVERAGE(E273/G273),0)</f>
        <v>32.016393442622949</v>
      </c>
      <c r="Q273" t="str">
        <f>I273</f>
        <v>USD</v>
      </c>
      <c r="R273" t="str">
        <f>LEFT(N273,FIND("/",N273)-1)</f>
        <v>photography</v>
      </c>
      <c r="S273" t="str">
        <f>RIGHT(N273,LEN(N273)-FIND("/",N273))</f>
        <v>photography books</v>
      </c>
      <c r="T273" s="9">
        <f>(((J273/60)/60)/24)+DATE(1970,1,1)</f>
        <v>42345.25</v>
      </c>
      <c r="U273" s="9">
        <f>(((K273/60)/60)/24)+DATE(1970,1,1)</f>
        <v>42376.25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E274/D274</f>
        <v>3.0400978473581213</v>
      </c>
      <c r="P274" s="6">
        <f>IFERROR(AVERAGE(E274/G274),0)</f>
        <v>82.021647307286173</v>
      </c>
      <c r="Q274" t="str">
        <f>I274</f>
        <v>USD</v>
      </c>
      <c r="R274" t="str">
        <f>LEFT(N274,FIND("/",N274)-1)</f>
        <v>theater</v>
      </c>
      <c r="S274" t="str">
        <f>RIGHT(N274,LEN(N274)-FIND("/",N274))</f>
        <v>plays</v>
      </c>
      <c r="T274" s="9">
        <f>(((J274/60)/60)/24)+DATE(1970,1,1)</f>
        <v>43656.208333333328</v>
      </c>
      <c r="U274" s="9">
        <f>(((K274/60)/60)/24)+DATE(1970,1,1)</f>
        <v>43681.208333333328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E275/D275</f>
        <v>1.3723076923076922</v>
      </c>
      <c r="P275" s="6">
        <f>IFERROR(AVERAGE(E275/G275),0)</f>
        <v>37.957446808510639</v>
      </c>
      <c r="Q275" t="str">
        <f>I275</f>
        <v>CAD</v>
      </c>
      <c r="R275" t="str">
        <f>LEFT(N275,FIND("/",N275)-1)</f>
        <v>theater</v>
      </c>
      <c r="S275" t="str">
        <f>RIGHT(N275,LEN(N275)-FIND("/",N275))</f>
        <v>plays</v>
      </c>
      <c r="T275" s="9">
        <f>(((J275/60)/60)/24)+DATE(1970,1,1)</f>
        <v>42995.208333333328</v>
      </c>
      <c r="U275" s="9">
        <f>(((K275/60)/60)/24)+DATE(1970,1,1)</f>
        <v>42998.208333333328</v>
      </c>
    </row>
    <row r="276" spans="1:21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E276/D276</f>
        <v>0.32208333333333333</v>
      </c>
      <c r="P276" s="6">
        <f>IFERROR(AVERAGE(E276/G276),0)</f>
        <v>51.533333333333331</v>
      </c>
      <c r="Q276" t="str">
        <f>I276</f>
        <v>USD</v>
      </c>
      <c r="R276" t="str">
        <f>LEFT(N276,FIND("/",N276)-1)</f>
        <v>theater</v>
      </c>
      <c r="S276" t="str">
        <f>RIGHT(N276,LEN(N276)-FIND("/",N276))</f>
        <v>plays</v>
      </c>
      <c r="T276" s="9">
        <f>(((J276/60)/60)/24)+DATE(1970,1,1)</f>
        <v>43045.25</v>
      </c>
      <c r="U276" s="9">
        <f>(((K276/60)/60)/24)+DATE(1970,1,1)</f>
        <v>43050.25</v>
      </c>
    </row>
    <row r="277" spans="1:21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E277/D277</f>
        <v>2.4151282051282053</v>
      </c>
      <c r="P277" s="6">
        <f>IFERROR(AVERAGE(E277/G277),0)</f>
        <v>81.198275862068968</v>
      </c>
      <c r="Q277" t="str">
        <f>I277</f>
        <v>USD</v>
      </c>
      <c r="R277" t="str">
        <f>LEFT(N277,FIND("/",N277)-1)</f>
        <v>publishing</v>
      </c>
      <c r="S277" t="str">
        <f>RIGHT(N277,LEN(N277)-FIND("/",N277))</f>
        <v>translations</v>
      </c>
      <c r="T277" s="9">
        <f>(((J277/60)/60)/24)+DATE(1970,1,1)</f>
        <v>43561.208333333328</v>
      </c>
      <c r="U277" s="9">
        <f>(((K277/60)/60)/24)+DATE(1970,1,1)</f>
        <v>43569.208333333328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E278/D278</f>
        <v>0.96799999999999997</v>
      </c>
      <c r="P278" s="6">
        <f>IFERROR(AVERAGE(E278/G278),0)</f>
        <v>40.030075187969928</v>
      </c>
      <c r="Q278" t="str">
        <f>I278</f>
        <v>USD</v>
      </c>
      <c r="R278" t="str">
        <f>LEFT(N278,FIND("/",N278)-1)</f>
        <v>games</v>
      </c>
      <c r="S278" t="str">
        <f>RIGHT(N278,LEN(N278)-FIND("/",N278))</f>
        <v>video games</v>
      </c>
      <c r="T278" s="9">
        <f>(((J278/60)/60)/24)+DATE(1970,1,1)</f>
        <v>41018.208333333336</v>
      </c>
      <c r="U278" s="9">
        <f>(((K278/60)/60)/24)+DATE(1970,1,1)</f>
        <v>41023.208333333336</v>
      </c>
    </row>
    <row r="279" spans="1:21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E279/D279</f>
        <v>10.664285714285715</v>
      </c>
      <c r="P279" s="6">
        <f>IFERROR(AVERAGE(E279/G279),0)</f>
        <v>89.939759036144579</v>
      </c>
      <c r="Q279" t="str">
        <f>I279</f>
        <v>USD</v>
      </c>
      <c r="R279" t="str">
        <f>LEFT(N279,FIND("/",N279)-1)</f>
        <v>theater</v>
      </c>
      <c r="S279" t="str">
        <f>RIGHT(N279,LEN(N279)-FIND("/",N279))</f>
        <v>plays</v>
      </c>
      <c r="T279" s="9">
        <f>(((J279/60)/60)/24)+DATE(1970,1,1)</f>
        <v>40378.208333333336</v>
      </c>
      <c r="U279" s="9">
        <f>(((K279/60)/60)/24)+DATE(1970,1,1)</f>
        <v>40380.208333333336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E280/D280</f>
        <v>3.2588888888888889</v>
      </c>
      <c r="P280" s="6">
        <f>IFERROR(AVERAGE(E280/G280),0)</f>
        <v>96.692307692307693</v>
      </c>
      <c r="Q280" t="str">
        <f>I280</f>
        <v>USD</v>
      </c>
      <c r="R280" t="str">
        <f>LEFT(N280,FIND("/",N280)-1)</f>
        <v>technology</v>
      </c>
      <c r="S280" t="str">
        <f>RIGHT(N280,LEN(N280)-FIND("/",N280))</f>
        <v>web</v>
      </c>
      <c r="T280" s="9">
        <f>(((J280/60)/60)/24)+DATE(1970,1,1)</f>
        <v>41239.25</v>
      </c>
      <c r="U280" s="9">
        <f>(((K280/60)/60)/24)+DATE(1970,1,1)</f>
        <v>41264.25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E281/D281</f>
        <v>1.7070000000000001</v>
      </c>
      <c r="P281" s="6">
        <f>IFERROR(AVERAGE(E281/G281),0)</f>
        <v>25.010989010989011</v>
      </c>
      <c r="Q281" t="str">
        <f>I281</f>
        <v>USD</v>
      </c>
      <c r="R281" t="str">
        <f>LEFT(N281,FIND("/",N281)-1)</f>
        <v>theater</v>
      </c>
      <c r="S281" t="str">
        <f>RIGHT(N281,LEN(N281)-FIND("/",N281))</f>
        <v>plays</v>
      </c>
      <c r="T281" s="9">
        <f>(((J281/60)/60)/24)+DATE(1970,1,1)</f>
        <v>43346.208333333328</v>
      </c>
      <c r="U281" s="9">
        <f>(((K281/60)/60)/24)+DATE(1970,1,1)</f>
        <v>43349.208333333328</v>
      </c>
    </row>
    <row r="282" spans="1:21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E282/D282</f>
        <v>5.8144</v>
      </c>
      <c r="P282" s="6">
        <f>IFERROR(AVERAGE(E282/G282),0)</f>
        <v>36.987277353689571</v>
      </c>
      <c r="Q282" t="str">
        <f>I282</f>
        <v>USD</v>
      </c>
      <c r="R282" t="str">
        <f>LEFT(N282,FIND("/",N282)-1)</f>
        <v>film &amp; video</v>
      </c>
      <c r="S282" t="str">
        <f>RIGHT(N282,LEN(N282)-FIND("/",N282))</f>
        <v>animation</v>
      </c>
      <c r="T282" s="9">
        <f>(((J282/60)/60)/24)+DATE(1970,1,1)</f>
        <v>43060.25</v>
      </c>
      <c r="U282" s="9">
        <f>(((K282/60)/60)/24)+DATE(1970,1,1)</f>
        <v>43066.25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E283/D283</f>
        <v>0.91520972644376897</v>
      </c>
      <c r="P283" s="6">
        <f>IFERROR(AVERAGE(E283/G283),0)</f>
        <v>73.012609117361791</v>
      </c>
      <c r="Q283" t="str">
        <f>I283</f>
        <v>USD</v>
      </c>
      <c r="R283" t="str">
        <f>LEFT(N283,FIND("/",N283)-1)</f>
        <v>theater</v>
      </c>
      <c r="S283" t="str">
        <f>RIGHT(N283,LEN(N283)-FIND("/",N283))</f>
        <v>plays</v>
      </c>
      <c r="T283" s="9">
        <f>(((J283/60)/60)/24)+DATE(1970,1,1)</f>
        <v>40979.25</v>
      </c>
      <c r="U283" s="9">
        <f>(((K283/60)/60)/24)+DATE(1970,1,1)</f>
        <v>41000.208333333336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E284/D284</f>
        <v>1.0804761904761904</v>
      </c>
      <c r="P284" s="6">
        <f>IFERROR(AVERAGE(E284/G284),0)</f>
        <v>68.240601503759393</v>
      </c>
      <c r="Q284" t="str">
        <f>I284</f>
        <v>USD</v>
      </c>
      <c r="R284" t="str">
        <f>LEFT(N284,FIND("/",N284)-1)</f>
        <v>film &amp; video</v>
      </c>
      <c r="S284" t="str">
        <f>RIGHT(N284,LEN(N284)-FIND("/",N284))</f>
        <v>television</v>
      </c>
      <c r="T284" s="9">
        <f>(((J284/60)/60)/24)+DATE(1970,1,1)</f>
        <v>42701.25</v>
      </c>
      <c r="U284" s="9">
        <f>(((K284/60)/60)/24)+DATE(1970,1,1)</f>
        <v>42707.25</v>
      </c>
    </row>
    <row r="285" spans="1:21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E285/D285</f>
        <v>0.18728395061728395</v>
      </c>
      <c r="P285" s="6">
        <f>IFERROR(AVERAGE(E285/G285),0)</f>
        <v>52.310344827586206</v>
      </c>
      <c r="Q285" t="str">
        <f>I285</f>
        <v>DKK</v>
      </c>
      <c r="R285" t="str">
        <f>LEFT(N285,FIND("/",N285)-1)</f>
        <v>music</v>
      </c>
      <c r="S285" t="str">
        <f>RIGHT(N285,LEN(N285)-FIND("/",N285))</f>
        <v>rock</v>
      </c>
      <c r="T285" s="9">
        <f>(((J285/60)/60)/24)+DATE(1970,1,1)</f>
        <v>42520.208333333328</v>
      </c>
      <c r="U285" s="9">
        <f>(((K285/60)/60)/24)+DATE(1970,1,1)</f>
        <v>42525.208333333328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E286/D286</f>
        <v>0.83193877551020412</v>
      </c>
      <c r="P286" s="6">
        <f>IFERROR(AVERAGE(E286/G286),0)</f>
        <v>61.765151515151516</v>
      </c>
      <c r="Q286" t="str">
        <f>I286</f>
        <v>USD</v>
      </c>
      <c r="R286" t="str">
        <f>LEFT(N286,FIND("/",N286)-1)</f>
        <v>technology</v>
      </c>
      <c r="S286" t="str">
        <f>RIGHT(N286,LEN(N286)-FIND("/",N286))</f>
        <v>web</v>
      </c>
      <c r="T286" s="9">
        <f>(((J286/60)/60)/24)+DATE(1970,1,1)</f>
        <v>41030.208333333336</v>
      </c>
      <c r="U286" s="9">
        <f>(((K286/60)/60)/24)+DATE(1970,1,1)</f>
        <v>41035.208333333336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E287/D287</f>
        <v>7.0633333333333335</v>
      </c>
      <c r="P287" s="6">
        <f>IFERROR(AVERAGE(E287/G287),0)</f>
        <v>25.027559055118111</v>
      </c>
      <c r="Q287" t="str">
        <f>I287</f>
        <v>USD</v>
      </c>
      <c r="R287" t="str">
        <f>LEFT(N287,FIND("/",N287)-1)</f>
        <v>theater</v>
      </c>
      <c r="S287" t="str">
        <f>RIGHT(N287,LEN(N287)-FIND("/",N287))</f>
        <v>plays</v>
      </c>
      <c r="T287" s="9">
        <f>(((J287/60)/60)/24)+DATE(1970,1,1)</f>
        <v>42623.208333333328</v>
      </c>
      <c r="U287" s="9">
        <f>(((K287/60)/60)/24)+DATE(1970,1,1)</f>
        <v>42661.208333333328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E288/D288</f>
        <v>0.17446030330062445</v>
      </c>
      <c r="P288" s="6">
        <f>IFERROR(AVERAGE(E288/G288),0)</f>
        <v>106.28804347826087</v>
      </c>
      <c r="Q288" t="str">
        <f>I288</f>
        <v>USD</v>
      </c>
      <c r="R288" t="str">
        <f>LEFT(N288,FIND("/",N288)-1)</f>
        <v>theater</v>
      </c>
      <c r="S288" t="str">
        <f>RIGHT(N288,LEN(N288)-FIND("/",N288))</f>
        <v>plays</v>
      </c>
      <c r="T288" s="9">
        <f>(((J288/60)/60)/24)+DATE(1970,1,1)</f>
        <v>42697.25</v>
      </c>
      <c r="U288" s="9">
        <f>(((K288/60)/60)/24)+DATE(1970,1,1)</f>
        <v>42704.25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E289/D289</f>
        <v>2.0973015873015872</v>
      </c>
      <c r="P289" s="6">
        <f>IFERROR(AVERAGE(E289/G289),0)</f>
        <v>75.07386363636364</v>
      </c>
      <c r="Q289" t="str">
        <f>I289</f>
        <v>USD</v>
      </c>
      <c r="R289" t="str">
        <f>LEFT(N289,FIND("/",N289)-1)</f>
        <v>music</v>
      </c>
      <c r="S289" t="str">
        <f>RIGHT(N289,LEN(N289)-FIND("/",N289))</f>
        <v>electric music</v>
      </c>
      <c r="T289" s="9">
        <f>(((J289/60)/60)/24)+DATE(1970,1,1)</f>
        <v>42122.208333333328</v>
      </c>
      <c r="U289" s="9">
        <f>(((K289/60)/60)/24)+DATE(1970,1,1)</f>
        <v>42122.208333333328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E290/D290</f>
        <v>0.97785714285714287</v>
      </c>
      <c r="P290" s="6">
        <f>IFERROR(AVERAGE(E290/G290),0)</f>
        <v>39.970802919708028</v>
      </c>
      <c r="Q290" t="str">
        <f>I290</f>
        <v>DKK</v>
      </c>
      <c r="R290" t="str">
        <f>LEFT(N290,FIND("/",N290)-1)</f>
        <v>music</v>
      </c>
      <c r="S290" t="str">
        <f>RIGHT(N290,LEN(N290)-FIND("/",N290))</f>
        <v>metal</v>
      </c>
      <c r="T290" s="9">
        <f>(((J290/60)/60)/24)+DATE(1970,1,1)</f>
        <v>40982.208333333336</v>
      </c>
      <c r="U290" s="9">
        <f>(((K290/60)/60)/24)+DATE(1970,1,1)</f>
        <v>40983.208333333336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E291/D291</f>
        <v>16.842500000000001</v>
      </c>
      <c r="P291" s="6">
        <f>IFERROR(AVERAGE(E291/G291),0)</f>
        <v>39.982195845697326</v>
      </c>
      <c r="Q291" t="str">
        <f>I291</f>
        <v>CAD</v>
      </c>
      <c r="R291" t="str">
        <f>LEFT(N291,FIND("/",N291)-1)</f>
        <v>theater</v>
      </c>
      <c r="S291" t="str">
        <f>RIGHT(N291,LEN(N291)-FIND("/",N291))</f>
        <v>plays</v>
      </c>
      <c r="T291" s="9">
        <f>(((J291/60)/60)/24)+DATE(1970,1,1)</f>
        <v>42219.208333333328</v>
      </c>
      <c r="U291" s="9">
        <f>(((K291/60)/60)/24)+DATE(1970,1,1)</f>
        <v>42222.208333333328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E292/D292</f>
        <v>0.54402135231316728</v>
      </c>
      <c r="P292" s="6">
        <f>IFERROR(AVERAGE(E292/G292),0)</f>
        <v>101.01541850220265</v>
      </c>
      <c r="Q292" t="str">
        <f>I292</f>
        <v>USD</v>
      </c>
      <c r="R292" t="str">
        <f>LEFT(N292,FIND("/",N292)-1)</f>
        <v>film &amp; video</v>
      </c>
      <c r="S292" t="str">
        <f>RIGHT(N292,LEN(N292)-FIND("/",N292))</f>
        <v>documentary</v>
      </c>
      <c r="T292" s="9">
        <f>(((J292/60)/60)/24)+DATE(1970,1,1)</f>
        <v>41404.208333333336</v>
      </c>
      <c r="U292" s="9">
        <f>(((K292/60)/60)/24)+DATE(1970,1,1)</f>
        <v>41436.208333333336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E293/D293</f>
        <v>4.5661111111111108</v>
      </c>
      <c r="P293" s="6">
        <f>IFERROR(AVERAGE(E293/G293),0)</f>
        <v>76.813084112149539</v>
      </c>
      <c r="Q293" t="str">
        <f>I293</f>
        <v>USD</v>
      </c>
      <c r="R293" t="str">
        <f>LEFT(N293,FIND("/",N293)-1)</f>
        <v>technology</v>
      </c>
      <c r="S293" t="str">
        <f>RIGHT(N293,LEN(N293)-FIND("/",N293))</f>
        <v>web</v>
      </c>
      <c r="T293" s="9">
        <f>(((J293/60)/60)/24)+DATE(1970,1,1)</f>
        <v>40831.208333333336</v>
      </c>
      <c r="U293" s="9">
        <f>(((K293/60)/60)/24)+DATE(1970,1,1)</f>
        <v>40835.208333333336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E294/D294</f>
        <v>9.8219178082191785E-2</v>
      </c>
      <c r="P294" s="6">
        <f>IFERROR(AVERAGE(E294/G294),0)</f>
        <v>71.7</v>
      </c>
      <c r="Q294" t="str">
        <f>I294</f>
        <v>USD</v>
      </c>
      <c r="R294" t="str">
        <f>LEFT(N294,FIND("/",N294)-1)</f>
        <v>food</v>
      </c>
      <c r="S294" t="str">
        <f>RIGHT(N294,LEN(N294)-FIND("/",N294))</f>
        <v>food trucks</v>
      </c>
      <c r="T294" s="9">
        <f>(((J294/60)/60)/24)+DATE(1970,1,1)</f>
        <v>40984.208333333336</v>
      </c>
      <c r="U294" s="9">
        <f>(((K294/60)/60)/24)+DATE(1970,1,1)</f>
        <v>41002.208333333336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E295/D295</f>
        <v>0.16384615384615384</v>
      </c>
      <c r="P295" s="6">
        <f>IFERROR(AVERAGE(E295/G295),0)</f>
        <v>33.28125</v>
      </c>
      <c r="Q295" t="str">
        <f>I295</f>
        <v>EUR</v>
      </c>
      <c r="R295" t="str">
        <f>LEFT(N295,FIND("/",N295)-1)</f>
        <v>theater</v>
      </c>
      <c r="S295" t="str">
        <f>RIGHT(N295,LEN(N295)-FIND("/",N295))</f>
        <v>plays</v>
      </c>
      <c r="T295" s="9">
        <f>(((J295/60)/60)/24)+DATE(1970,1,1)</f>
        <v>40456.208333333336</v>
      </c>
      <c r="U295" s="9">
        <f>(((K295/60)/60)/24)+DATE(1970,1,1)</f>
        <v>40465.208333333336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E296/D296</f>
        <v>13.396666666666667</v>
      </c>
      <c r="P296" s="6">
        <f>IFERROR(AVERAGE(E296/G296),0)</f>
        <v>43.923497267759565</v>
      </c>
      <c r="Q296" t="str">
        <f>I296</f>
        <v>USD</v>
      </c>
      <c r="R296" t="str">
        <f>LEFT(N296,FIND("/",N296)-1)</f>
        <v>theater</v>
      </c>
      <c r="S296" t="str">
        <f>RIGHT(N296,LEN(N296)-FIND("/",N296))</f>
        <v>plays</v>
      </c>
      <c r="T296" s="9">
        <f>(((J296/60)/60)/24)+DATE(1970,1,1)</f>
        <v>43399.208333333328</v>
      </c>
      <c r="U296" s="9">
        <f>(((K296/60)/60)/24)+DATE(1970,1,1)</f>
        <v>43411.25</v>
      </c>
    </row>
    <row r="297" spans="1:21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E297/D297</f>
        <v>0.35650077760497667</v>
      </c>
      <c r="P297" s="6">
        <f>IFERROR(AVERAGE(E297/G297),0)</f>
        <v>36.004712041884815</v>
      </c>
      <c r="Q297" t="str">
        <f>I297</f>
        <v>CHF</v>
      </c>
      <c r="R297" t="str">
        <f>LEFT(N297,FIND("/",N297)-1)</f>
        <v>theater</v>
      </c>
      <c r="S297" t="str">
        <f>RIGHT(N297,LEN(N297)-FIND("/",N297))</f>
        <v>plays</v>
      </c>
      <c r="T297" s="9">
        <f>(((J297/60)/60)/24)+DATE(1970,1,1)</f>
        <v>41562.208333333336</v>
      </c>
      <c r="U297" s="9">
        <f>(((K297/60)/60)/24)+DATE(1970,1,1)</f>
        <v>41587.25</v>
      </c>
    </row>
    <row r="298" spans="1:21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E298/D298</f>
        <v>0.54950819672131146</v>
      </c>
      <c r="P298" s="6">
        <f>IFERROR(AVERAGE(E298/G298),0)</f>
        <v>88.21052631578948</v>
      </c>
      <c r="Q298" t="str">
        <f>I298</f>
        <v>AUD</v>
      </c>
      <c r="R298" t="str">
        <f>LEFT(N298,FIND("/",N298)-1)</f>
        <v>theater</v>
      </c>
      <c r="S298" t="str">
        <f>RIGHT(N298,LEN(N298)-FIND("/",N298))</f>
        <v>plays</v>
      </c>
      <c r="T298" s="9">
        <f>(((J298/60)/60)/24)+DATE(1970,1,1)</f>
        <v>43493.25</v>
      </c>
      <c r="U298" s="9">
        <f>(((K298/60)/60)/24)+DATE(1970,1,1)</f>
        <v>43515.25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E299/D299</f>
        <v>0.94236111111111109</v>
      </c>
      <c r="P299" s="6">
        <f>IFERROR(AVERAGE(E299/G299),0)</f>
        <v>65.240384615384613</v>
      </c>
      <c r="Q299" t="str">
        <f>I299</f>
        <v>AUD</v>
      </c>
      <c r="R299" t="str">
        <f>LEFT(N299,FIND("/",N299)-1)</f>
        <v>theater</v>
      </c>
      <c r="S299" t="str">
        <f>RIGHT(N299,LEN(N299)-FIND("/",N299))</f>
        <v>plays</v>
      </c>
      <c r="T299" s="9">
        <f>(((J299/60)/60)/24)+DATE(1970,1,1)</f>
        <v>41653.25</v>
      </c>
      <c r="U299" s="9">
        <f>(((K299/60)/60)/24)+DATE(1970,1,1)</f>
        <v>41662.25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E300/D300</f>
        <v>1.4391428571428571</v>
      </c>
      <c r="P300" s="6">
        <f>IFERROR(AVERAGE(E300/G300),0)</f>
        <v>69.958333333333329</v>
      </c>
      <c r="Q300" t="str">
        <f>I300</f>
        <v>USD</v>
      </c>
      <c r="R300" t="str">
        <f>LEFT(N300,FIND("/",N300)-1)</f>
        <v>music</v>
      </c>
      <c r="S300" t="str">
        <f>RIGHT(N300,LEN(N300)-FIND("/",N300))</f>
        <v>rock</v>
      </c>
      <c r="T300" s="9">
        <f>(((J300/60)/60)/24)+DATE(1970,1,1)</f>
        <v>42426.25</v>
      </c>
      <c r="U300" s="9">
        <f>(((K300/60)/60)/24)+DATE(1970,1,1)</f>
        <v>42444.208333333328</v>
      </c>
    </row>
    <row r="301" spans="1:21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E301/D301</f>
        <v>0.51421052631578945</v>
      </c>
      <c r="P301" s="6">
        <f>IFERROR(AVERAGE(E301/G301),0)</f>
        <v>39.877551020408163</v>
      </c>
      <c r="Q301" t="str">
        <f>I301</f>
        <v>USD</v>
      </c>
      <c r="R301" t="str">
        <f>LEFT(N301,FIND("/",N301)-1)</f>
        <v>food</v>
      </c>
      <c r="S301" t="str">
        <f>RIGHT(N301,LEN(N301)-FIND("/",N301))</f>
        <v>food trucks</v>
      </c>
      <c r="T301" s="9">
        <f>(((J301/60)/60)/24)+DATE(1970,1,1)</f>
        <v>42432.25</v>
      </c>
      <c r="U301" s="9">
        <f>(((K301/60)/60)/24)+DATE(1970,1,1)</f>
        <v>42488.208333333328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E302/D302</f>
        <v>0.05</v>
      </c>
      <c r="P302" s="6">
        <f>IFERROR(AVERAGE(E302/G302),0)</f>
        <v>5</v>
      </c>
      <c r="Q302" t="str">
        <f>I302</f>
        <v>DKK</v>
      </c>
      <c r="R302" t="str">
        <f>LEFT(N302,FIND("/",N302)-1)</f>
        <v>publishing</v>
      </c>
      <c r="S302" t="str">
        <f>RIGHT(N302,LEN(N302)-FIND("/",N302))</f>
        <v>nonfiction</v>
      </c>
      <c r="T302" s="9">
        <f>(((J302/60)/60)/24)+DATE(1970,1,1)</f>
        <v>42977.208333333328</v>
      </c>
      <c r="U302" s="9">
        <f>(((K302/60)/60)/24)+DATE(1970,1,1)</f>
        <v>42978.208333333328</v>
      </c>
    </row>
    <row r="303" spans="1:21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E303/D303</f>
        <v>13.446666666666667</v>
      </c>
      <c r="P303" s="6">
        <f>IFERROR(AVERAGE(E303/G303),0)</f>
        <v>41.023728813559323</v>
      </c>
      <c r="Q303" t="str">
        <f>I303</f>
        <v>USD</v>
      </c>
      <c r="R303" t="str">
        <f>LEFT(N303,FIND("/",N303)-1)</f>
        <v>film &amp; video</v>
      </c>
      <c r="S303" t="str">
        <f>RIGHT(N303,LEN(N303)-FIND("/",N303))</f>
        <v>documentary</v>
      </c>
      <c r="T303" s="9">
        <f>(((J303/60)/60)/24)+DATE(1970,1,1)</f>
        <v>42061.25</v>
      </c>
      <c r="U303" s="9">
        <f>(((K303/60)/60)/24)+DATE(1970,1,1)</f>
        <v>42078.208333333328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E304/D304</f>
        <v>0.31844940867279897</v>
      </c>
      <c r="P304" s="6">
        <f>IFERROR(AVERAGE(E304/G304),0)</f>
        <v>98.914285714285711</v>
      </c>
      <c r="Q304" t="str">
        <f>I304</f>
        <v>USD</v>
      </c>
      <c r="R304" t="str">
        <f>LEFT(N304,FIND("/",N304)-1)</f>
        <v>theater</v>
      </c>
      <c r="S304" t="str">
        <f>RIGHT(N304,LEN(N304)-FIND("/",N304))</f>
        <v>plays</v>
      </c>
      <c r="T304" s="9">
        <f>(((J304/60)/60)/24)+DATE(1970,1,1)</f>
        <v>43345.208333333328</v>
      </c>
      <c r="U304" s="9">
        <f>(((K304/60)/60)/24)+DATE(1970,1,1)</f>
        <v>43359.208333333328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E305/D305</f>
        <v>0.82617647058823529</v>
      </c>
      <c r="P305" s="6">
        <f>IFERROR(AVERAGE(E305/G305),0)</f>
        <v>87.78125</v>
      </c>
      <c r="Q305" t="str">
        <f>I305</f>
        <v>USD</v>
      </c>
      <c r="R305" t="str">
        <f>LEFT(N305,FIND("/",N305)-1)</f>
        <v>music</v>
      </c>
      <c r="S305" t="str">
        <f>RIGHT(N305,LEN(N305)-FIND("/",N305))</f>
        <v>indie rock</v>
      </c>
      <c r="T305" s="9">
        <f>(((J305/60)/60)/24)+DATE(1970,1,1)</f>
        <v>42376.25</v>
      </c>
      <c r="U305" s="9">
        <f>(((K305/60)/60)/24)+DATE(1970,1,1)</f>
        <v>42381.25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E306/D306</f>
        <v>5.4614285714285717</v>
      </c>
      <c r="P306" s="6">
        <f>IFERROR(AVERAGE(E306/G306),0)</f>
        <v>80.767605633802816</v>
      </c>
      <c r="Q306" t="str">
        <f>I306</f>
        <v>USD</v>
      </c>
      <c r="R306" t="str">
        <f>LEFT(N306,FIND("/",N306)-1)</f>
        <v>film &amp; video</v>
      </c>
      <c r="S306" t="str">
        <f>RIGHT(N306,LEN(N306)-FIND("/",N306))</f>
        <v>documentary</v>
      </c>
      <c r="T306" s="9">
        <f>(((J306/60)/60)/24)+DATE(1970,1,1)</f>
        <v>42589.208333333328</v>
      </c>
      <c r="U306" s="9">
        <f>(((K306/60)/60)/24)+DATE(1970,1,1)</f>
        <v>42630.208333333328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E307/D307</f>
        <v>2.8621428571428571</v>
      </c>
      <c r="P307" s="6">
        <f>IFERROR(AVERAGE(E307/G307),0)</f>
        <v>94.28235294117647</v>
      </c>
      <c r="Q307" t="str">
        <f>I307</f>
        <v>USD</v>
      </c>
      <c r="R307" t="str">
        <f>LEFT(N307,FIND("/",N307)-1)</f>
        <v>theater</v>
      </c>
      <c r="S307" t="str">
        <f>RIGHT(N307,LEN(N307)-FIND("/",N307))</f>
        <v>plays</v>
      </c>
      <c r="T307" s="9">
        <f>(((J307/60)/60)/24)+DATE(1970,1,1)</f>
        <v>42448.208333333328</v>
      </c>
      <c r="U307" s="9">
        <f>(((K307/60)/60)/24)+DATE(1970,1,1)</f>
        <v>42489.208333333328</v>
      </c>
    </row>
    <row r="308" spans="1:21" ht="17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E308/D308</f>
        <v>7.9076923076923072E-2</v>
      </c>
      <c r="P308" s="6">
        <f>IFERROR(AVERAGE(E308/G308),0)</f>
        <v>73.428571428571431</v>
      </c>
      <c r="Q308" t="str">
        <f>I308</f>
        <v>USD</v>
      </c>
      <c r="R308" t="str">
        <f>LEFT(N308,FIND("/",N308)-1)</f>
        <v>theater</v>
      </c>
      <c r="S308" t="str">
        <f>RIGHT(N308,LEN(N308)-FIND("/",N308))</f>
        <v>plays</v>
      </c>
      <c r="T308" s="9">
        <f>(((J308/60)/60)/24)+DATE(1970,1,1)</f>
        <v>42930.208333333328</v>
      </c>
      <c r="U308" s="9">
        <f>(((K308/60)/60)/24)+DATE(1970,1,1)</f>
        <v>42933.208333333328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E309/D309</f>
        <v>1.3213677811550153</v>
      </c>
      <c r="P309" s="6">
        <f>IFERROR(AVERAGE(E309/G309),0)</f>
        <v>65.968133535660087</v>
      </c>
      <c r="Q309" t="str">
        <f>I309</f>
        <v>DKK</v>
      </c>
      <c r="R309" t="str">
        <f>LEFT(N309,FIND("/",N309)-1)</f>
        <v>publishing</v>
      </c>
      <c r="S309" t="str">
        <f>RIGHT(N309,LEN(N309)-FIND("/",N309))</f>
        <v>fiction</v>
      </c>
      <c r="T309" s="9">
        <f>(((J309/60)/60)/24)+DATE(1970,1,1)</f>
        <v>41066.208333333336</v>
      </c>
      <c r="U309" s="9">
        <f>(((K309/60)/60)/24)+DATE(1970,1,1)</f>
        <v>41086.208333333336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E310/D310</f>
        <v>0.74077834179357027</v>
      </c>
      <c r="P310" s="6">
        <f>IFERROR(AVERAGE(E310/G310),0)</f>
        <v>109.04109589041096</v>
      </c>
      <c r="Q310" t="str">
        <f>I310</f>
        <v>USD</v>
      </c>
      <c r="R310" t="str">
        <f>LEFT(N310,FIND("/",N310)-1)</f>
        <v>theater</v>
      </c>
      <c r="S310" t="str">
        <f>RIGHT(N310,LEN(N310)-FIND("/",N310))</f>
        <v>plays</v>
      </c>
      <c r="T310" s="9">
        <f>(((J310/60)/60)/24)+DATE(1970,1,1)</f>
        <v>40651.208333333336</v>
      </c>
      <c r="U310" s="9">
        <f>(((K310/60)/60)/24)+DATE(1970,1,1)</f>
        <v>40652.208333333336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E311/D311</f>
        <v>0.75292682926829269</v>
      </c>
      <c r="P311" s="6">
        <f>IFERROR(AVERAGE(E311/G311),0)</f>
        <v>41.16</v>
      </c>
      <c r="Q311" t="str">
        <f>I311</f>
        <v>USD</v>
      </c>
      <c r="R311" t="str">
        <f>LEFT(N311,FIND("/",N311)-1)</f>
        <v>music</v>
      </c>
      <c r="S311" t="str">
        <f>RIGHT(N311,LEN(N311)-FIND("/",N311))</f>
        <v>indie rock</v>
      </c>
      <c r="T311" s="9">
        <f>(((J311/60)/60)/24)+DATE(1970,1,1)</f>
        <v>40807.208333333336</v>
      </c>
      <c r="U311" s="9">
        <f>(((K311/60)/60)/24)+DATE(1970,1,1)</f>
        <v>40827.208333333336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E312/D312</f>
        <v>0.20333333333333334</v>
      </c>
      <c r="P312" s="6">
        <f>IFERROR(AVERAGE(E312/G312),0)</f>
        <v>99.125</v>
      </c>
      <c r="Q312" t="str">
        <f>I312</f>
        <v>USD</v>
      </c>
      <c r="R312" t="str">
        <f>LEFT(N312,FIND("/",N312)-1)</f>
        <v>games</v>
      </c>
      <c r="S312" t="str">
        <f>RIGHT(N312,LEN(N312)-FIND("/",N312))</f>
        <v>video games</v>
      </c>
      <c r="T312" s="9">
        <f>(((J312/60)/60)/24)+DATE(1970,1,1)</f>
        <v>40277.208333333336</v>
      </c>
      <c r="U312" s="9">
        <f>(((K312/60)/60)/24)+DATE(1970,1,1)</f>
        <v>40293.208333333336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E313/D313</f>
        <v>2.0336507936507937</v>
      </c>
      <c r="P313" s="6">
        <f>IFERROR(AVERAGE(E313/G313),0)</f>
        <v>105.88429752066116</v>
      </c>
      <c r="Q313" t="str">
        <f>I313</f>
        <v>USD</v>
      </c>
      <c r="R313" t="str">
        <f>LEFT(N313,FIND("/",N313)-1)</f>
        <v>theater</v>
      </c>
      <c r="S313" t="str">
        <f>RIGHT(N313,LEN(N313)-FIND("/",N313))</f>
        <v>plays</v>
      </c>
      <c r="T313" s="9">
        <f>(((J313/60)/60)/24)+DATE(1970,1,1)</f>
        <v>40590.25</v>
      </c>
      <c r="U313" s="9">
        <f>(((K313/60)/60)/24)+DATE(1970,1,1)</f>
        <v>40602.25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E314/D314</f>
        <v>3.1022842639593908</v>
      </c>
      <c r="P314" s="6">
        <f>IFERROR(AVERAGE(E314/G314),0)</f>
        <v>48.996525921966864</v>
      </c>
      <c r="Q314" t="str">
        <f>I314</f>
        <v>USD</v>
      </c>
      <c r="R314" t="str">
        <f>LEFT(N314,FIND("/",N314)-1)</f>
        <v>theater</v>
      </c>
      <c r="S314" t="str">
        <f>RIGHT(N314,LEN(N314)-FIND("/",N314))</f>
        <v>plays</v>
      </c>
      <c r="T314" s="9">
        <f>(((J314/60)/60)/24)+DATE(1970,1,1)</f>
        <v>41572.208333333336</v>
      </c>
      <c r="U314" s="9">
        <f>(((K314/60)/60)/24)+DATE(1970,1,1)</f>
        <v>41579.208333333336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E315/D315</f>
        <v>3.9531818181818181</v>
      </c>
      <c r="P315" s="6">
        <f>IFERROR(AVERAGE(E315/G315),0)</f>
        <v>39</v>
      </c>
      <c r="Q315" t="str">
        <f>I315</f>
        <v>USD</v>
      </c>
      <c r="R315" t="str">
        <f>LEFT(N315,FIND("/",N315)-1)</f>
        <v>music</v>
      </c>
      <c r="S315" t="str">
        <f>RIGHT(N315,LEN(N315)-FIND("/",N315))</f>
        <v>rock</v>
      </c>
      <c r="T315" s="9">
        <f>(((J315/60)/60)/24)+DATE(1970,1,1)</f>
        <v>40966.25</v>
      </c>
      <c r="U315" s="9">
        <f>(((K315/60)/60)/24)+DATE(1970,1,1)</f>
        <v>40968.25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E316/D316</f>
        <v>2.9471428571428571</v>
      </c>
      <c r="P316" s="6">
        <f>IFERROR(AVERAGE(E316/G316),0)</f>
        <v>31.022556390977442</v>
      </c>
      <c r="Q316" t="str">
        <f>I316</f>
        <v>USD</v>
      </c>
      <c r="R316" t="str">
        <f>LEFT(N316,FIND("/",N316)-1)</f>
        <v>film &amp; video</v>
      </c>
      <c r="S316" t="str">
        <f>RIGHT(N316,LEN(N316)-FIND("/",N316))</f>
        <v>documentary</v>
      </c>
      <c r="T316" s="9">
        <f>(((J316/60)/60)/24)+DATE(1970,1,1)</f>
        <v>43536.208333333328</v>
      </c>
      <c r="U316" s="9">
        <f>(((K316/60)/60)/24)+DATE(1970,1,1)</f>
        <v>43541.208333333328</v>
      </c>
    </row>
    <row r="317" spans="1:21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E317/D317</f>
        <v>0.33894736842105261</v>
      </c>
      <c r="P317" s="6">
        <f>IFERROR(AVERAGE(E317/G317),0)</f>
        <v>103.87096774193549</v>
      </c>
      <c r="Q317" t="str">
        <f>I317</f>
        <v>USD</v>
      </c>
      <c r="R317" t="str">
        <f>LEFT(N317,FIND("/",N317)-1)</f>
        <v>theater</v>
      </c>
      <c r="S317" t="str">
        <f>RIGHT(N317,LEN(N317)-FIND("/",N317))</f>
        <v>plays</v>
      </c>
      <c r="T317" s="9">
        <f>(((J317/60)/60)/24)+DATE(1970,1,1)</f>
        <v>41783.208333333336</v>
      </c>
      <c r="U317" s="9">
        <f>(((K317/60)/60)/24)+DATE(1970,1,1)</f>
        <v>41812.208333333336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E318/D318</f>
        <v>0.66677083333333331</v>
      </c>
      <c r="P318" s="6">
        <f>IFERROR(AVERAGE(E318/G318),0)</f>
        <v>59.268518518518519</v>
      </c>
      <c r="Q318" t="str">
        <f>I318</f>
        <v>EUR</v>
      </c>
      <c r="R318" t="str">
        <f>LEFT(N318,FIND("/",N318)-1)</f>
        <v>food</v>
      </c>
      <c r="S318" t="str">
        <f>RIGHT(N318,LEN(N318)-FIND("/",N318))</f>
        <v>food trucks</v>
      </c>
      <c r="T318" s="9">
        <f>(((J318/60)/60)/24)+DATE(1970,1,1)</f>
        <v>43788.25</v>
      </c>
      <c r="U318" s="9">
        <f>(((K318/60)/60)/24)+DATE(1970,1,1)</f>
        <v>43789.25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E319/D319</f>
        <v>0.19227272727272726</v>
      </c>
      <c r="P319" s="6">
        <f>IFERROR(AVERAGE(E319/G319),0)</f>
        <v>42.3</v>
      </c>
      <c r="Q319" t="str">
        <f>I319</f>
        <v>USD</v>
      </c>
      <c r="R319" t="str">
        <f>LEFT(N319,FIND("/",N319)-1)</f>
        <v>theater</v>
      </c>
      <c r="S319" t="str">
        <f>RIGHT(N319,LEN(N319)-FIND("/",N319))</f>
        <v>plays</v>
      </c>
      <c r="T319" s="9">
        <f>(((J319/60)/60)/24)+DATE(1970,1,1)</f>
        <v>42869.208333333328</v>
      </c>
      <c r="U319" s="9">
        <f>(((K319/60)/60)/24)+DATE(1970,1,1)</f>
        <v>42882.208333333328</v>
      </c>
    </row>
    <row r="320" spans="1:21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E320/D320</f>
        <v>0.15842105263157893</v>
      </c>
      <c r="P320" s="6">
        <f>IFERROR(AVERAGE(E320/G320),0)</f>
        <v>53.117647058823529</v>
      </c>
      <c r="Q320" t="str">
        <f>I320</f>
        <v>USD</v>
      </c>
      <c r="R320" t="str">
        <f>LEFT(N320,FIND("/",N320)-1)</f>
        <v>music</v>
      </c>
      <c r="S320" t="str">
        <f>RIGHT(N320,LEN(N320)-FIND("/",N320))</f>
        <v>rock</v>
      </c>
      <c r="T320" s="9">
        <f>(((J320/60)/60)/24)+DATE(1970,1,1)</f>
        <v>41684.25</v>
      </c>
      <c r="U320" s="9">
        <f>(((K320/60)/60)/24)+DATE(1970,1,1)</f>
        <v>41686.25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E321/D321</f>
        <v>0.38702380952380955</v>
      </c>
      <c r="P321" s="6">
        <f>IFERROR(AVERAGE(E321/G321),0)</f>
        <v>50.796875</v>
      </c>
      <c r="Q321" t="str">
        <f>I321</f>
        <v>USD</v>
      </c>
      <c r="R321" t="str">
        <f>LEFT(N321,FIND("/",N321)-1)</f>
        <v>technology</v>
      </c>
      <c r="S321" t="str">
        <f>RIGHT(N321,LEN(N321)-FIND("/",N321))</f>
        <v>web</v>
      </c>
      <c r="T321" s="9">
        <f>(((J321/60)/60)/24)+DATE(1970,1,1)</f>
        <v>40402.208333333336</v>
      </c>
      <c r="U321" s="9">
        <f>(((K321/60)/60)/24)+DATE(1970,1,1)</f>
        <v>40426.208333333336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E322/D322</f>
        <v>9.5876777251184833E-2</v>
      </c>
      <c r="P322" s="6">
        <f>IFERROR(AVERAGE(E322/G322),0)</f>
        <v>101.15</v>
      </c>
      <c r="Q322" t="str">
        <f>I322</f>
        <v>USD</v>
      </c>
      <c r="R322" t="str">
        <f>LEFT(N322,FIND("/",N322)-1)</f>
        <v>publishing</v>
      </c>
      <c r="S322" t="str">
        <f>RIGHT(N322,LEN(N322)-FIND("/",N322))</f>
        <v>fiction</v>
      </c>
      <c r="T322" s="9">
        <f>(((J322/60)/60)/24)+DATE(1970,1,1)</f>
        <v>40673.208333333336</v>
      </c>
      <c r="U322" s="9">
        <f>(((K322/60)/60)/24)+DATE(1970,1,1)</f>
        <v>40682.208333333336</v>
      </c>
    </row>
    <row r="323" spans="1:21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E323/D323</f>
        <v>0.94144366197183094</v>
      </c>
      <c r="P323" s="6">
        <f>IFERROR(AVERAGE(E323/G323),0)</f>
        <v>65.000810372771468</v>
      </c>
      <c r="Q323" t="str">
        <f>I323</f>
        <v>USD</v>
      </c>
      <c r="R323" t="str">
        <f>LEFT(N323,FIND("/",N323)-1)</f>
        <v>film &amp; video</v>
      </c>
      <c r="S323" t="str">
        <f>RIGHT(N323,LEN(N323)-FIND("/",N323))</f>
        <v>shorts</v>
      </c>
      <c r="T323" s="9">
        <f>(((J323/60)/60)/24)+DATE(1970,1,1)</f>
        <v>40634.208333333336</v>
      </c>
      <c r="U323" s="9">
        <f>(((K323/60)/60)/24)+DATE(1970,1,1)</f>
        <v>40642.208333333336</v>
      </c>
    </row>
    <row r="324" spans="1:21" ht="17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E324/D324</f>
        <v>1.6656234096692113</v>
      </c>
      <c r="P324" s="6">
        <f>IFERROR(AVERAGE(E324/G324),0)</f>
        <v>37.998645510835914</v>
      </c>
      <c r="Q324" t="str">
        <f>I324</f>
        <v>USD</v>
      </c>
      <c r="R324" t="str">
        <f>LEFT(N324,FIND("/",N324)-1)</f>
        <v>theater</v>
      </c>
      <c r="S324" t="str">
        <f>RIGHT(N324,LEN(N324)-FIND("/",N324))</f>
        <v>plays</v>
      </c>
      <c r="T324" s="9">
        <f>(((J324/60)/60)/24)+DATE(1970,1,1)</f>
        <v>40507.25</v>
      </c>
      <c r="U324" s="9">
        <f>(((K324/60)/60)/24)+DATE(1970,1,1)</f>
        <v>40520.25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E325/D325</f>
        <v>0.24134831460674158</v>
      </c>
      <c r="P325" s="6">
        <f>IFERROR(AVERAGE(E325/G325),0)</f>
        <v>82.615384615384613</v>
      </c>
      <c r="Q325" t="str">
        <f>I325</f>
        <v>GBP</v>
      </c>
      <c r="R325" t="str">
        <f>LEFT(N325,FIND("/",N325)-1)</f>
        <v>film &amp; video</v>
      </c>
      <c r="S325" t="str">
        <f>RIGHT(N325,LEN(N325)-FIND("/",N325))</f>
        <v>documentary</v>
      </c>
      <c r="T325" s="9">
        <f>(((J325/60)/60)/24)+DATE(1970,1,1)</f>
        <v>41725.208333333336</v>
      </c>
      <c r="U325" s="9">
        <f>(((K325/60)/60)/24)+DATE(1970,1,1)</f>
        <v>41727.208333333336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E326/D326</f>
        <v>1.6405633802816901</v>
      </c>
      <c r="P326" s="6">
        <f>IFERROR(AVERAGE(E326/G326),0)</f>
        <v>37.941368078175898</v>
      </c>
      <c r="Q326" t="str">
        <f>I326</f>
        <v>USD</v>
      </c>
      <c r="R326" t="str">
        <f>LEFT(N326,FIND("/",N326)-1)</f>
        <v>theater</v>
      </c>
      <c r="S326" t="str">
        <f>RIGHT(N326,LEN(N326)-FIND("/",N326))</f>
        <v>plays</v>
      </c>
      <c r="T326" s="9">
        <f>(((J326/60)/60)/24)+DATE(1970,1,1)</f>
        <v>42176.208333333328</v>
      </c>
      <c r="U326" s="9">
        <f>(((K326/60)/60)/24)+DATE(1970,1,1)</f>
        <v>42188.208333333328</v>
      </c>
    </row>
    <row r="327" spans="1:21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E327/D327</f>
        <v>0.90723076923076929</v>
      </c>
      <c r="P327" s="6">
        <f>IFERROR(AVERAGE(E327/G327),0)</f>
        <v>80.780821917808225</v>
      </c>
      <c r="Q327" t="str">
        <f>I327</f>
        <v>USD</v>
      </c>
      <c r="R327" t="str">
        <f>LEFT(N327,FIND("/",N327)-1)</f>
        <v>theater</v>
      </c>
      <c r="S327" t="str">
        <f>RIGHT(N327,LEN(N327)-FIND("/",N327))</f>
        <v>plays</v>
      </c>
      <c r="T327" s="9">
        <f>(((J327/60)/60)/24)+DATE(1970,1,1)</f>
        <v>43267.208333333328</v>
      </c>
      <c r="U327" s="9">
        <f>(((K327/60)/60)/24)+DATE(1970,1,1)</f>
        <v>43290.208333333328</v>
      </c>
    </row>
    <row r="328" spans="1:21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E328/D328</f>
        <v>0.46194444444444444</v>
      </c>
      <c r="P328" s="6">
        <f>IFERROR(AVERAGE(E328/G328),0)</f>
        <v>25.984375</v>
      </c>
      <c r="Q328" t="str">
        <f>I328</f>
        <v>USD</v>
      </c>
      <c r="R328" t="str">
        <f>LEFT(N328,FIND("/",N328)-1)</f>
        <v>film &amp; video</v>
      </c>
      <c r="S328" t="str">
        <f>RIGHT(N328,LEN(N328)-FIND("/",N328))</f>
        <v>animation</v>
      </c>
      <c r="T328" s="9">
        <f>(((J328/60)/60)/24)+DATE(1970,1,1)</f>
        <v>42364.25</v>
      </c>
      <c r="U328" s="9">
        <f>(((K328/60)/60)/24)+DATE(1970,1,1)</f>
        <v>42370.25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E329/D329</f>
        <v>0.38538461538461538</v>
      </c>
      <c r="P329" s="6">
        <f>IFERROR(AVERAGE(E329/G329),0)</f>
        <v>30.363636363636363</v>
      </c>
      <c r="Q329" t="str">
        <f>I329</f>
        <v>USD</v>
      </c>
      <c r="R329" t="str">
        <f>LEFT(N329,FIND("/",N329)-1)</f>
        <v>theater</v>
      </c>
      <c r="S329" t="str">
        <f>RIGHT(N329,LEN(N329)-FIND("/",N329))</f>
        <v>plays</v>
      </c>
      <c r="T329" s="9">
        <f>(((J329/60)/60)/24)+DATE(1970,1,1)</f>
        <v>43705.208333333328</v>
      </c>
      <c r="U329" s="9">
        <f>(((K329/60)/60)/24)+DATE(1970,1,1)</f>
        <v>43709.208333333328</v>
      </c>
    </row>
    <row r="330" spans="1:21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E330/D330</f>
        <v>1.3356231003039514</v>
      </c>
      <c r="P330" s="6">
        <f>IFERROR(AVERAGE(E330/G330),0)</f>
        <v>54.004916018025398</v>
      </c>
      <c r="Q330" t="str">
        <f>I330</f>
        <v>USD</v>
      </c>
      <c r="R330" t="str">
        <f>LEFT(N330,FIND("/",N330)-1)</f>
        <v>music</v>
      </c>
      <c r="S330" t="str">
        <f>RIGHT(N330,LEN(N330)-FIND("/",N330))</f>
        <v>rock</v>
      </c>
      <c r="T330" s="9">
        <f>(((J330/60)/60)/24)+DATE(1970,1,1)</f>
        <v>43434.25</v>
      </c>
      <c r="U330" s="9">
        <f>(((K330/60)/60)/24)+DATE(1970,1,1)</f>
        <v>43445.25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E331/D331</f>
        <v>0.22896588486140726</v>
      </c>
      <c r="P331" s="6">
        <f>IFERROR(AVERAGE(E331/G331),0)</f>
        <v>101.78672985781991</v>
      </c>
      <c r="Q331" t="str">
        <f>I331</f>
        <v>USD</v>
      </c>
      <c r="R331" t="str">
        <f>LEFT(N331,FIND("/",N331)-1)</f>
        <v>games</v>
      </c>
      <c r="S331" t="str">
        <f>RIGHT(N331,LEN(N331)-FIND("/",N331))</f>
        <v>video games</v>
      </c>
      <c r="T331" s="9">
        <f>(((J331/60)/60)/24)+DATE(1970,1,1)</f>
        <v>42716.25</v>
      </c>
      <c r="U331" s="9">
        <f>(((K331/60)/60)/24)+DATE(1970,1,1)</f>
        <v>42727.25</v>
      </c>
    </row>
    <row r="332" spans="1:21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E332/D332</f>
        <v>1.8495548961424333</v>
      </c>
      <c r="P332" s="6">
        <f>IFERROR(AVERAGE(E332/G332),0)</f>
        <v>45.003610108303249</v>
      </c>
      <c r="Q332" t="str">
        <f>I332</f>
        <v>GBP</v>
      </c>
      <c r="R332" t="str">
        <f>LEFT(N332,FIND("/",N332)-1)</f>
        <v>film &amp; video</v>
      </c>
      <c r="S332" t="str">
        <f>RIGHT(N332,LEN(N332)-FIND("/",N332))</f>
        <v>documentary</v>
      </c>
      <c r="T332" s="9">
        <f>(((J332/60)/60)/24)+DATE(1970,1,1)</f>
        <v>43077.25</v>
      </c>
      <c r="U332" s="9">
        <f>(((K332/60)/60)/24)+DATE(1970,1,1)</f>
        <v>43078.25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E333/D333</f>
        <v>4.4372727272727275</v>
      </c>
      <c r="P333" s="6">
        <f>IFERROR(AVERAGE(E333/G333),0)</f>
        <v>77.068421052631578</v>
      </c>
      <c r="Q333" t="str">
        <f>I333</f>
        <v>USD</v>
      </c>
      <c r="R333" t="str">
        <f>LEFT(N333,FIND("/",N333)-1)</f>
        <v>food</v>
      </c>
      <c r="S333" t="str">
        <f>RIGHT(N333,LEN(N333)-FIND("/",N333))</f>
        <v>food trucks</v>
      </c>
      <c r="T333" s="9">
        <f>(((J333/60)/60)/24)+DATE(1970,1,1)</f>
        <v>40896.25</v>
      </c>
      <c r="U333" s="9">
        <f>(((K333/60)/60)/24)+DATE(1970,1,1)</f>
        <v>40897.25</v>
      </c>
    </row>
    <row r="334" spans="1:21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E334/D334</f>
        <v>1.999806763285024</v>
      </c>
      <c r="P334" s="6">
        <f>IFERROR(AVERAGE(E334/G334),0)</f>
        <v>88.076595744680844</v>
      </c>
      <c r="Q334" t="str">
        <f>I334</f>
        <v>USD</v>
      </c>
      <c r="R334" t="str">
        <f>LEFT(N334,FIND("/",N334)-1)</f>
        <v>technology</v>
      </c>
      <c r="S334" t="str">
        <f>RIGHT(N334,LEN(N334)-FIND("/",N334))</f>
        <v>wearables</v>
      </c>
      <c r="T334" s="9">
        <f>(((J334/60)/60)/24)+DATE(1970,1,1)</f>
        <v>41361.208333333336</v>
      </c>
      <c r="U334" s="9">
        <f>(((K334/60)/60)/24)+DATE(1970,1,1)</f>
        <v>41362.208333333336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E335/D335</f>
        <v>1.2395833333333333</v>
      </c>
      <c r="P335" s="6">
        <f>IFERROR(AVERAGE(E335/G335),0)</f>
        <v>47.035573122529641</v>
      </c>
      <c r="Q335" t="str">
        <f>I335</f>
        <v>USD</v>
      </c>
      <c r="R335" t="str">
        <f>LEFT(N335,FIND("/",N335)-1)</f>
        <v>theater</v>
      </c>
      <c r="S335" t="str">
        <f>RIGHT(N335,LEN(N335)-FIND("/",N335))</f>
        <v>plays</v>
      </c>
      <c r="T335" s="9">
        <f>(((J335/60)/60)/24)+DATE(1970,1,1)</f>
        <v>43424.25</v>
      </c>
      <c r="U335" s="9">
        <f>(((K335/60)/60)/24)+DATE(1970,1,1)</f>
        <v>43452.25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E336/D336</f>
        <v>1.8661329305135952</v>
      </c>
      <c r="P336" s="6">
        <f>IFERROR(AVERAGE(E336/G336),0)</f>
        <v>110.99550763701707</v>
      </c>
      <c r="Q336" t="str">
        <f>I336</f>
        <v>USD</v>
      </c>
      <c r="R336" t="str">
        <f>LEFT(N336,FIND("/",N336)-1)</f>
        <v>music</v>
      </c>
      <c r="S336" t="str">
        <f>RIGHT(N336,LEN(N336)-FIND("/",N336))</f>
        <v>rock</v>
      </c>
      <c r="T336" s="9">
        <f>(((J336/60)/60)/24)+DATE(1970,1,1)</f>
        <v>43110.25</v>
      </c>
      <c r="U336" s="9">
        <f>(((K336/60)/60)/24)+DATE(1970,1,1)</f>
        <v>43117.25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E337/D337</f>
        <v>1.1428538550057536</v>
      </c>
      <c r="P337" s="6">
        <f>IFERROR(AVERAGE(E337/G337),0)</f>
        <v>87.003066141042481</v>
      </c>
      <c r="Q337" t="str">
        <f>I337</f>
        <v>USD</v>
      </c>
      <c r="R337" t="str">
        <f>LEFT(N337,FIND("/",N337)-1)</f>
        <v>music</v>
      </c>
      <c r="S337" t="str">
        <f>RIGHT(N337,LEN(N337)-FIND("/",N337))</f>
        <v>rock</v>
      </c>
      <c r="T337" s="9">
        <f>(((J337/60)/60)/24)+DATE(1970,1,1)</f>
        <v>43784.25</v>
      </c>
      <c r="U337" s="9">
        <f>(((K337/60)/60)/24)+DATE(1970,1,1)</f>
        <v>43797.25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E338/D338</f>
        <v>0.97032531824611035</v>
      </c>
      <c r="P338" s="6">
        <f>IFERROR(AVERAGE(E338/G338),0)</f>
        <v>63.994402985074629</v>
      </c>
      <c r="Q338" t="str">
        <f>I338</f>
        <v>USD</v>
      </c>
      <c r="R338" t="str">
        <f>LEFT(N338,FIND("/",N338)-1)</f>
        <v>music</v>
      </c>
      <c r="S338" t="str">
        <f>RIGHT(N338,LEN(N338)-FIND("/",N338))</f>
        <v>rock</v>
      </c>
      <c r="T338" s="9">
        <f>(((J338/60)/60)/24)+DATE(1970,1,1)</f>
        <v>40527.25</v>
      </c>
      <c r="U338" s="9">
        <f>(((K338/60)/60)/24)+DATE(1970,1,1)</f>
        <v>40528.25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E339/D339</f>
        <v>1.2281904761904763</v>
      </c>
      <c r="P339" s="6">
        <f>IFERROR(AVERAGE(E339/G339),0)</f>
        <v>105.9945205479452</v>
      </c>
      <c r="Q339" t="str">
        <f>I339</f>
        <v>USD</v>
      </c>
      <c r="R339" t="str">
        <f>LEFT(N339,FIND("/",N339)-1)</f>
        <v>theater</v>
      </c>
      <c r="S339" t="str">
        <f>RIGHT(N339,LEN(N339)-FIND("/",N339))</f>
        <v>plays</v>
      </c>
      <c r="T339" s="9">
        <f>(((J339/60)/60)/24)+DATE(1970,1,1)</f>
        <v>43780.25</v>
      </c>
      <c r="U339" s="9">
        <f>(((K339/60)/60)/24)+DATE(1970,1,1)</f>
        <v>43781.25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E340/D340</f>
        <v>1.7914326647564469</v>
      </c>
      <c r="P340" s="6">
        <f>IFERROR(AVERAGE(E340/G340),0)</f>
        <v>73.989349112426041</v>
      </c>
      <c r="Q340" t="str">
        <f>I340</f>
        <v>USD</v>
      </c>
      <c r="R340" t="str">
        <f>LEFT(N340,FIND("/",N340)-1)</f>
        <v>theater</v>
      </c>
      <c r="S340" t="str">
        <f>RIGHT(N340,LEN(N340)-FIND("/",N340))</f>
        <v>plays</v>
      </c>
      <c r="T340" s="9">
        <f>(((J340/60)/60)/24)+DATE(1970,1,1)</f>
        <v>40821.208333333336</v>
      </c>
      <c r="U340" s="9">
        <f>(((K340/60)/60)/24)+DATE(1970,1,1)</f>
        <v>40851.208333333336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E341/D341</f>
        <v>0.79951577402787966</v>
      </c>
      <c r="P341" s="6">
        <f>IFERROR(AVERAGE(E341/G341),0)</f>
        <v>84.02004626060139</v>
      </c>
      <c r="Q341" t="str">
        <f>I341</f>
        <v>CAD</v>
      </c>
      <c r="R341" t="str">
        <f>LEFT(N341,FIND("/",N341)-1)</f>
        <v>theater</v>
      </c>
      <c r="S341" t="str">
        <f>RIGHT(N341,LEN(N341)-FIND("/",N341))</f>
        <v>plays</v>
      </c>
      <c r="T341" s="9">
        <f>(((J341/60)/60)/24)+DATE(1970,1,1)</f>
        <v>42949.208333333328</v>
      </c>
      <c r="U341" s="9">
        <f>(((K341/60)/60)/24)+DATE(1970,1,1)</f>
        <v>42963.208333333328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E342/D342</f>
        <v>0.94242587601078165</v>
      </c>
      <c r="P342" s="6">
        <f>IFERROR(AVERAGE(E342/G342),0)</f>
        <v>88.966921119592882</v>
      </c>
      <c r="Q342" t="str">
        <f>I342</f>
        <v>USD</v>
      </c>
      <c r="R342" t="str">
        <f>LEFT(N342,FIND("/",N342)-1)</f>
        <v>photography</v>
      </c>
      <c r="S342" t="str">
        <f>RIGHT(N342,LEN(N342)-FIND("/",N342))</f>
        <v>photography books</v>
      </c>
      <c r="T342" s="9">
        <f>(((J342/60)/60)/24)+DATE(1970,1,1)</f>
        <v>40889.25</v>
      </c>
      <c r="U342" s="9">
        <f>(((K342/60)/60)/24)+DATE(1970,1,1)</f>
        <v>40890.25</v>
      </c>
    </row>
    <row r="343" spans="1:21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E343/D343</f>
        <v>0.84669291338582675</v>
      </c>
      <c r="P343" s="6">
        <f>IFERROR(AVERAGE(E343/G343),0)</f>
        <v>76.990453460620529</v>
      </c>
      <c r="Q343" t="str">
        <f>I343</f>
        <v>USD</v>
      </c>
      <c r="R343" t="str">
        <f>LEFT(N343,FIND("/",N343)-1)</f>
        <v>music</v>
      </c>
      <c r="S343" t="str">
        <f>RIGHT(N343,LEN(N343)-FIND("/",N343))</f>
        <v>indie rock</v>
      </c>
      <c r="T343" s="9">
        <f>(((J343/60)/60)/24)+DATE(1970,1,1)</f>
        <v>42244.208333333328</v>
      </c>
      <c r="U343" s="9">
        <f>(((K343/60)/60)/24)+DATE(1970,1,1)</f>
        <v>42251.208333333328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E344/D344</f>
        <v>0.66521920668058454</v>
      </c>
      <c r="P344" s="6">
        <f>IFERROR(AVERAGE(E344/G344),0)</f>
        <v>97.146341463414629</v>
      </c>
      <c r="Q344" t="str">
        <f>I344</f>
        <v>USD</v>
      </c>
      <c r="R344" t="str">
        <f>LEFT(N344,FIND("/",N344)-1)</f>
        <v>theater</v>
      </c>
      <c r="S344" t="str">
        <f>RIGHT(N344,LEN(N344)-FIND("/",N344))</f>
        <v>plays</v>
      </c>
      <c r="T344" s="9">
        <f>(((J344/60)/60)/24)+DATE(1970,1,1)</f>
        <v>41475.208333333336</v>
      </c>
      <c r="U344" s="9">
        <f>(((K344/60)/60)/24)+DATE(1970,1,1)</f>
        <v>41487.208333333336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E345/D345</f>
        <v>0.53922222222222227</v>
      </c>
      <c r="P345" s="6">
        <f>IFERROR(AVERAGE(E345/G345),0)</f>
        <v>33.013605442176868</v>
      </c>
      <c r="Q345" t="str">
        <f>I345</f>
        <v>USD</v>
      </c>
      <c r="R345" t="str">
        <f>LEFT(N345,FIND("/",N345)-1)</f>
        <v>theater</v>
      </c>
      <c r="S345" t="str">
        <f>RIGHT(N345,LEN(N345)-FIND("/",N345))</f>
        <v>plays</v>
      </c>
      <c r="T345" s="9">
        <f>(((J345/60)/60)/24)+DATE(1970,1,1)</f>
        <v>41597.25</v>
      </c>
      <c r="U345" s="9">
        <f>(((K345/60)/60)/24)+DATE(1970,1,1)</f>
        <v>41650.25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E346/D346</f>
        <v>0.41983299595141699</v>
      </c>
      <c r="P346" s="6">
        <f>IFERROR(AVERAGE(E346/G346),0)</f>
        <v>99.950602409638549</v>
      </c>
      <c r="Q346" t="str">
        <f>I346</f>
        <v>USD</v>
      </c>
      <c r="R346" t="str">
        <f>LEFT(N346,FIND("/",N346)-1)</f>
        <v>games</v>
      </c>
      <c r="S346" t="str">
        <f>RIGHT(N346,LEN(N346)-FIND("/",N346))</f>
        <v>video games</v>
      </c>
      <c r="T346" s="9">
        <f>(((J346/60)/60)/24)+DATE(1970,1,1)</f>
        <v>43122.25</v>
      </c>
      <c r="U346" s="9">
        <f>(((K346/60)/60)/24)+DATE(1970,1,1)</f>
        <v>43162.25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E347/D347</f>
        <v>0.14694796954314721</v>
      </c>
      <c r="P347" s="6">
        <f>IFERROR(AVERAGE(E347/G347),0)</f>
        <v>69.966767371601208</v>
      </c>
      <c r="Q347" t="str">
        <f>I347</f>
        <v>GBP</v>
      </c>
      <c r="R347" t="str">
        <f>LEFT(N347,FIND("/",N347)-1)</f>
        <v>film &amp; video</v>
      </c>
      <c r="S347" t="str">
        <f>RIGHT(N347,LEN(N347)-FIND("/",N347))</f>
        <v>drama</v>
      </c>
      <c r="T347" s="9">
        <f>(((J347/60)/60)/24)+DATE(1970,1,1)</f>
        <v>42194.208333333328</v>
      </c>
      <c r="U347" s="9">
        <f>(((K347/60)/60)/24)+DATE(1970,1,1)</f>
        <v>42195.208333333328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E348/D348</f>
        <v>0.34475</v>
      </c>
      <c r="P348" s="6">
        <f>IFERROR(AVERAGE(E348/G348),0)</f>
        <v>110.32</v>
      </c>
      <c r="Q348" t="str">
        <f>I348</f>
        <v>USD</v>
      </c>
      <c r="R348" t="str">
        <f>LEFT(N348,FIND("/",N348)-1)</f>
        <v>music</v>
      </c>
      <c r="S348" t="str">
        <f>RIGHT(N348,LEN(N348)-FIND("/",N348))</f>
        <v>indie rock</v>
      </c>
      <c r="T348" s="9">
        <f>(((J348/60)/60)/24)+DATE(1970,1,1)</f>
        <v>42971.208333333328</v>
      </c>
      <c r="U348" s="9">
        <f>(((K348/60)/60)/24)+DATE(1970,1,1)</f>
        <v>43026.208333333328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E349/D349</f>
        <v>14.007777777777777</v>
      </c>
      <c r="P349" s="6">
        <f>IFERROR(AVERAGE(E349/G349),0)</f>
        <v>66.005235602094245</v>
      </c>
      <c r="Q349" t="str">
        <f>I349</f>
        <v>USD</v>
      </c>
      <c r="R349" t="str">
        <f>LEFT(N349,FIND("/",N349)-1)</f>
        <v>technology</v>
      </c>
      <c r="S349" t="str">
        <f>RIGHT(N349,LEN(N349)-FIND("/",N349))</f>
        <v>web</v>
      </c>
      <c r="T349" s="9">
        <f>(((J349/60)/60)/24)+DATE(1970,1,1)</f>
        <v>42046.25</v>
      </c>
      <c r="U349" s="9">
        <f>(((K349/60)/60)/24)+DATE(1970,1,1)</f>
        <v>42070.25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E350/D350</f>
        <v>0.71770351758793971</v>
      </c>
      <c r="P350" s="6">
        <f>IFERROR(AVERAGE(E350/G350),0)</f>
        <v>41.005742176284812</v>
      </c>
      <c r="Q350" t="str">
        <f>I350</f>
        <v>USD</v>
      </c>
      <c r="R350" t="str">
        <f>LEFT(N350,FIND("/",N350)-1)</f>
        <v>food</v>
      </c>
      <c r="S350" t="str">
        <f>RIGHT(N350,LEN(N350)-FIND("/",N350))</f>
        <v>food trucks</v>
      </c>
      <c r="T350" s="9">
        <f>(((J350/60)/60)/24)+DATE(1970,1,1)</f>
        <v>42782.25</v>
      </c>
      <c r="U350" s="9">
        <f>(((K350/60)/60)/24)+DATE(1970,1,1)</f>
        <v>42795.25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E351/D351</f>
        <v>0.53074115044247783</v>
      </c>
      <c r="P351" s="6">
        <f>IFERROR(AVERAGE(E351/G351),0)</f>
        <v>103.96316359696641</v>
      </c>
      <c r="Q351" t="str">
        <f>I351</f>
        <v>USD</v>
      </c>
      <c r="R351" t="str">
        <f>LEFT(N351,FIND("/",N351)-1)</f>
        <v>theater</v>
      </c>
      <c r="S351" t="str">
        <f>RIGHT(N351,LEN(N351)-FIND("/",N351))</f>
        <v>plays</v>
      </c>
      <c r="T351" s="9">
        <f>(((J351/60)/60)/24)+DATE(1970,1,1)</f>
        <v>42930.208333333328</v>
      </c>
      <c r="U351" s="9">
        <f>(((K351/60)/60)/24)+DATE(1970,1,1)</f>
        <v>42960.208333333328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E352/D352</f>
        <v>0.05</v>
      </c>
      <c r="P352" s="6">
        <f>IFERROR(AVERAGE(E352/G352),0)</f>
        <v>5</v>
      </c>
      <c r="Q352" t="str">
        <f>I352</f>
        <v>USD</v>
      </c>
      <c r="R352" t="str">
        <f>LEFT(N352,FIND("/",N352)-1)</f>
        <v>music</v>
      </c>
      <c r="S352" t="str">
        <f>RIGHT(N352,LEN(N352)-FIND("/",N352))</f>
        <v>jazz</v>
      </c>
      <c r="T352" s="9">
        <f>(((J352/60)/60)/24)+DATE(1970,1,1)</f>
        <v>42144.208333333328</v>
      </c>
      <c r="U352" s="9">
        <f>(((K352/60)/60)/24)+DATE(1970,1,1)</f>
        <v>42162.208333333328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E353/D353</f>
        <v>1.2770715249662619</v>
      </c>
      <c r="P353" s="6">
        <f>IFERROR(AVERAGE(E353/G353),0)</f>
        <v>47.009935419771487</v>
      </c>
      <c r="Q353" t="str">
        <f>I353</f>
        <v>USD</v>
      </c>
      <c r="R353" t="str">
        <f>LEFT(N353,FIND("/",N353)-1)</f>
        <v>music</v>
      </c>
      <c r="S353" t="str">
        <f>RIGHT(N353,LEN(N353)-FIND("/",N353))</f>
        <v>rock</v>
      </c>
      <c r="T353" s="9">
        <f>(((J353/60)/60)/24)+DATE(1970,1,1)</f>
        <v>42240.208333333328</v>
      </c>
      <c r="U353" s="9">
        <f>(((K353/60)/60)/24)+DATE(1970,1,1)</f>
        <v>42254.208333333328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E354/D354</f>
        <v>0.34892857142857142</v>
      </c>
      <c r="P354" s="6">
        <f>IFERROR(AVERAGE(E354/G354),0)</f>
        <v>29.606060606060606</v>
      </c>
      <c r="Q354" t="str">
        <f>I354</f>
        <v>CAD</v>
      </c>
      <c r="R354" t="str">
        <f>LEFT(N354,FIND("/",N354)-1)</f>
        <v>theater</v>
      </c>
      <c r="S354" t="str">
        <f>RIGHT(N354,LEN(N354)-FIND("/",N354))</f>
        <v>plays</v>
      </c>
      <c r="T354" s="9">
        <f>(((J354/60)/60)/24)+DATE(1970,1,1)</f>
        <v>42315.25</v>
      </c>
      <c r="U354" s="9">
        <f>(((K354/60)/60)/24)+DATE(1970,1,1)</f>
        <v>42323.25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E355/D355</f>
        <v>4.105982142857143</v>
      </c>
      <c r="P355" s="6">
        <f>IFERROR(AVERAGE(E355/G355),0)</f>
        <v>81.010569583088667</v>
      </c>
      <c r="Q355" t="str">
        <f>I355</f>
        <v>USD</v>
      </c>
      <c r="R355" t="str">
        <f>LEFT(N355,FIND("/",N355)-1)</f>
        <v>theater</v>
      </c>
      <c r="S355" t="str">
        <f>RIGHT(N355,LEN(N355)-FIND("/",N355))</f>
        <v>plays</v>
      </c>
      <c r="T355" s="9">
        <f>(((J355/60)/60)/24)+DATE(1970,1,1)</f>
        <v>43651.208333333328</v>
      </c>
      <c r="U355" s="9">
        <f>(((K355/60)/60)/24)+DATE(1970,1,1)</f>
        <v>43652.208333333328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E356/D356</f>
        <v>1.2373770491803278</v>
      </c>
      <c r="P356" s="6">
        <f>IFERROR(AVERAGE(E356/G356),0)</f>
        <v>94.35</v>
      </c>
      <c r="Q356" t="str">
        <f>I356</f>
        <v>DKK</v>
      </c>
      <c r="R356" t="str">
        <f>LEFT(N356,FIND("/",N356)-1)</f>
        <v>film &amp; video</v>
      </c>
      <c r="S356" t="str">
        <f>RIGHT(N356,LEN(N356)-FIND("/",N356))</f>
        <v>documentary</v>
      </c>
      <c r="T356" s="9">
        <f>(((J356/60)/60)/24)+DATE(1970,1,1)</f>
        <v>41520.208333333336</v>
      </c>
      <c r="U356" s="9">
        <f>(((K356/60)/60)/24)+DATE(1970,1,1)</f>
        <v>41527.208333333336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E357/D357</f>
        <v>0.58973684210526311</v>
      </c>
      <c r="P357" s="6">
        <f>IFERROR(AVERAGE(E357/G357),0)</f>
        <v>26.058139534883722</v>
      </c>
      <c r="Q357" t="str">
        <f>I357</f>
        <v>USD</v>
      </c>
      <c r="R357" t="str">
        <f>LEFT(N357,FIND("/",N357)-1)</f>
        <v>technology</v>
      </c>
      <c r="S357" t="str">
        <f>RIGHT(N357,LEN(N357)-FIND("/",N357))</f>
        <v>wearables</v>
      </c>
      <c r="T357" s="9">
        <f>(((J357/60)/60)/24)+DATE(1970,1,1)</f>
        <v>42757.25</v>
      </c>
      <c r="U357" s="9">
        <f>(((K357/60)/60)/24)+DATE(1970,1,1)</f>
        <v>42797.25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E358/D358</f>
        <v>0.36892473118279567</v>
      </c>
      <c r="P358" s="6">
        <f>IFERROR(AVERAGE(E358/G358),0)</f>
        <v>85.775000000000006</v>
      </c>
      <c r="Q358" t="str">
        <f>I358</f>
        <v>EUR</v>
      </c>
      <c r="R358" t="str">
        <f>LEFT(N358,FIND("/",N358)-1)</f>
        <v>theater</v>
      </c>
      <c r="S358" t="str">
        <f>RIGHT(N358,LEN(N358)-FIND("/",N358))</f>
        <v>plays</v>
      </c>
      <c r="T358" s="9">
        <f>(((J358/60)/60)/24)+DATE(1970,1,1)</f>
        <v>40922.25</v>
      </c>
      <c r="U358" s="9">
        <f>(((K358/60)/60)/24)+DATE(1970,1,1)</f>
        <v>40931.25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E359/D359</f>
        <v>1.8491304347826087</v>
      </c>
      <c r="P359" s="6">
        <f>IFERROR(AVERAGE(E359/G359),0)</f>
        <v>103.73170731707317</v>
      </c>
      <c r="Q359" t="str">
        <f>I359</f>
        <v>USD</v>
      </c>
      <c r="R359" t="str">
        <f>LEFT(N359,FIND("/",N359)-1)</f>
        <v>games</v>
      </c>
      <c r="S359" t="str">
        <f>RIGHT(N359,LEN(N359)-FIND("/",N359))</f>
        <v>video games</v>
      </c>
      <c r="T359" s="9">
        <f>(((J359/60)/60)/24)+DATE(1970,1,1)</f>
        <v>42250.208333333328</v>
      </c>
      <c r="U359" s="9">
        <f>(((K359/60)/60)/24)+DATE(1970,1,1)</f>
        <v>42275.208333333328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E360/D360</f>
        <v>0.11814432989690722</v>
      </c>
      <c r="P360" s="6">
        <f>IFERROR(AVERAGE(E360/G360),0)</f>
        <v>49.826086956521742</v>
      </c>
      <c r="Q360" t="str">
        <f>I360</f>
        <v>CAD</v>
      </c>
      <c r="R360" t="str">
        <f>LEFT(N360,FIND("/",N360)-1)</f>
        <v>photography</v>
      </c>
      <c r="S360" t="str">
        <f>RIGHT(N360,LEN(N360)-FIND("/",N360))</f>
        <v>photography books</v>
      </c>
      <c r="T360" s="9">
        <f>(((J360/60)/60)/24)+DATE(1970,1,1)</f>
        <v>43322.208333333328</v>
      </c>
      <c r="U360" s="9">
        <f>(((K360/60)/60)/24)+DATE(1970,1,1)</f>
        <v>43325.208333333328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E361/D361</f>
        <v>2.9870000000000001</v>
      </c>
      <c r="P361" s="6">
        <f>IFERROR(AVERAGE(E361/G361),0)</f>
        <v>63.893048128342244</v>
      </c>
      <c r="Q361" t="str">
        <f>I361</f>
        <v>USD</v>
      </c>
      <c r="R361" t="str">
        <f>LEFT(N361,FIND("/",N361)-1)</f>
        <v>film &amp; video</v>
      </c>
      <c r="S361" t="str">
        <f>RIGHT(N361,LEN(N361)-FIND("/",N361))</f>
        <v>animation</v>
      </c>
      <c r="T361" s="9">
        <f>(((J361/60)/60)/24)+DATE(1970,1,1)</f>
        <v>40782.208333333336</v>
      </c>
      <c r="U361" s="9">
        <f>(((K361/60)/60)/24)+DATE(1970,1,1)</f>
        <v>40789.208333333336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E362/D362</f>
        <v>2.2635175879396985</v>
      </c>
      <c r="P362" s="6">
        <f>IFERROR(AVERAGE(E362/G362),0)</f>
        <v>47.002434782608695</v>
      </c>
      <c r="Q362" t="str">
        <f>I362</f>
        <v>GBP</v>
      </c>
      <c r="R362" t="str">
        <f>LEFT(N362,FIND("/",N362)-1)</f>
        <v>theater</v>
      </c>
      <c r="S362" t="str">
        <f>RIGHT(N362,LEN(N362)-FIND("/",N362))</f>
        <v>plays</v>
      </c>
      <c r="T362" s="9">
        <f>(((J362/60)/60)/24)+DATE(1970,1,1)</f>
        <v>40544.25</v>
      </c>
      <c r="U362" s="9">
        <f>(((K362/60)/60)/24)+DATE(1970,1,1)</f>
        <v>40558.25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E363/D363</f>
        <v>1.7356363636363636</v>
      </c>
      <c r="P363" s="6">
        <f>IFERROR(AVERAGE(E363/G363),0)</f>
        <v>108.47727272727273</v>
      </c>
      <c r="Q363" t="str">
        <f>I363</f>
        <v>USD</v>
      </c>
      <c r="R363" t="str">
        <f>LEFT(N363,FIND("/",N363)-1)</f>
        <v>theater</v>
      </c>
      <c r="S363" t="str">
        <f>RIGHT(N363,LEN(N363)-FIND("/",N363))</f>
        <v>plays</v>
      </c>
      <c r="T363" s="9">
        <f>(((J363/60)/60)/24)+DATE(1970,1,1)</f>
        <v>43015.208333333328</v>
      </c>
      <c r="U363" s="9">
        <f>(((K363/60)/60)/24)+DATE(1970,1,1)</f>
        <v>43039.208333333328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E364/D364</f>
        <v>3.7175675675675675</v>
      </c>
      <c r="P364" s="6">
        <f>IFERROR(AVERAGE(E364/G364),0)</f>
        <v>72.015706806282722</v>
      </c>
      <c r="Q364" t="str">
        <f>I364</f>
        <v>USD</v>
      </c>
      <c r="R364" t="str">
        <f>LEFT(N364,FIND("/",N364)-1)</f>
        <v>music</v>
      </c>
      <c r="S364" t="str">
        <f>RIGHT(N364,LEN(N364)-FIND("/",N364))</f>
        <v>rock</v>
      </c>
      <c r="T364" s="9">
        <f>(((J364/60)/60)/24)+DATE(1970,1,1)</f>
        <v>40570.25</v>
      </c>
      <c r="U364" s="9">
        <f>(((K364/60)/60)/24)+DATE(1970,1,1)</f>
        <v>40608.25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E365/D365</f>
        <v>1.601923076923077</v>
      </c>
      <c r="P365" s="6">
        <f>IFERROR(AVERAGE(E365/G365),0)</f>
        <v>59.928057553956833</v>
      </c>
      <c r="Q365" t="str">
        <f>I365</f>
        <v>USD</v>
      </c>
      <c r="R365" t="str">
        <f>LEFT(N365,FIND("/",N365)-1)</f>
        <v>music</v>
      </c>
      <c r="S365" t="str">
        <f>RIGHT(N365,LEN(N365)-FIND("/",N365))</f>
        <v>rock</v>
      </c>
      <c r="T365" s="9">
        <f>(((J365/60)/60)/24)+DATE(1970,1,1)</f>
        <v>40904.25</v>
      </c>
      <c r="U365" s="9">
        <f>(((K365/60)/60)/24)+DATE(1970,1,1)</f>
        <v>40905.25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E366/D366</f>
        <v>16.163333333333334</v>
      </c>
      <c r="P366" s="6">
        <f>IFERROR(AVERAGE(E366/G366),0)</f>
        <v>78.209677419354833</v>
      </c>
      <c r="Q366" t="str">
        <f>I366</f>
        <v>USD</v>
      </c>
      <c r="R366" t="str">
        <f>LEFT(N366,FIND("/",N366)-1)</f>
        <v>music</v>
      </c>
      <c r="S366" t="str">
        <f>RIGHT(N366,LEN(N366)-FIND("/",N366))</f>
        <v>indie rock</v>
      </c>
      <c r="T366" s="9">
        <f>(((J366/60)/60)/24)+DATE(1970,1,1)</f>
        <v>43164.25</v>
      </c>
      <c r="U366" s="9">
        <f>(((K366/60)/60)/24)+DATE(1970,1,1)</f>
        <v>43194.208333333328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E367/D367</f>
        <v>7.3343749999999996</v>
      </c>
      <c r="P367" s="6">
        <f>IFERROR(AVERAGE(E367/G367),0)</f>
        <v>104.77678571428571</v>
      </c>
      <c r="Q367" t="str">
        <f>I367</f>
        <v>AUD</v>
      </c>
      <c r="R367" t="str">
        <f>LEFT(N367,FIND("/",N367)-1)</f>
        <v>theater</v>
      </c>
      <c r="S367" t="str">
        <f>RIGHT(N367,LEN(N367)-FIND("/",N367))</f>
        <v>plays</v>
      </c>
      <c r="T367" s="9">
        <f>(((J367/60)/60)/24)+DATE(1970,1,1)</f>
        <v>42733.25</v>
      </c>
      <c r="U367" s="9">
        <f>(((K367/60)/60)/24)+DATE(1970,1,1)</f>
        <v>42760.25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E368/D368</f>
        <v>5.9211111111111112</v>
      </c>
      <c r="P368" s="6">
        <f>IFERROR(AVERAGE(E368/G368),0)</f>
        <v>105.52475247524752</v>
      </c>
      <c r="Q368" t="str">
        <f>I368</f>
        <v>USD</v>
      </c>
      <c r="R368" t="str">
        <f>LEFT(N368,FIND("/",N368)-1)</f>
        <v>theater</v>
      </c>
      <c r="S368" t="str">
        <f>RIGHT(N368,LEN(N368)-FIND("/",N368))</f>
        <v>plays</v>
      </c>
      <c r="T368" s="9">
        <f>(((J368/60)/60)/24)+DATE(1970,1,1)</f>
        <v>40546.25</v>
      </c>
      <c r="U368" s="9">
        <f>(((K368/60)/60)/24)+DATE(1970,1,1)</f>
        <v>40547.25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E369/D369</f>
        <v>0.18888888888888888</v>
      </c>
      <c r="P369" s="6">
        <f>IFERROR(AVERAGE(E369/G369),0)</f>
        <v>24.933333333333334</v>
      </c>
      <c r="Q369" t="str">
        <f>I369</f>
        <v>USD</v>
      </c>
      <c r="R369" t="str">
        <f>LEFT(N369,FIND("/",N369)-1)</f>
        <v>theater</v>
      </c>
      <c r="S369" t="str">
        <f>RIGHT(N369,LEN(N369)-FIND("/",N369))</f>
        <v>plays</v>
      </c>
      <c r="T369" s="9">
        <f>(((J369/60)/60)/24)+DATE(1970,1,1)</f>
        <v>41930.208333333336</v>
      </c>
      <c r="U369" s="9">
        <f>(((K369/60)/60)/24)+DATE(1970,1,1)</f>
        <v>41954.25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E370/D370</f>
        <v>2.7680769230769231</v>
      </c>
      <c r="P370" s="6">
        <f>IFERROR(AVERAGE(E370/G370),0)</f>
        <v>69.873786407766985</v>
      </c>
      <c r="Q370" t="str">
        <f>I370</f>
        <v>GBP</v>
      </c>
      <c r="R370" t="str">
        <f>LEFT(N370,FIND("/",N370)-1)</f>
        <v>film &amp; video</v>
      </c>
      <c r="S370" t="str">
        <f>RIGHT(N370,LEN(N370)-FIND("/",N370))</f>
        <v>documentary</v>
      </c>
      <c r="T370" s="9">
        <f>(((J370/60)/60)/24)+DATE(1970,1,1)</f>
        <v>40464.208333333336</v>
      </c>
      <c r="U370" s="9">
        <f>(((K370/60)/60)/24)+DATE(1970,1,1)</f>
        <v>40487.208333333336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E371/D371</f>
        <v>2.730185185185185</v>
      </c>
      <c r="P371" s="6">
        <f>IFERROR(AVERAGE(E371/G371),0)</f>
        <v>95.733766233766232</v>
      </c>
      <c r="Q371" t="str">
        <f>I371</f>
        <v>USD</v>
      </c>
      <c r="R371" t="str">
        <f>LEFT(N371,FIND("/",N371)-1)</f>
        <v>film &amp; video</v>
      </c>
      <c r="S371" t="str">
        <f>RIGHT(N371,LEN(N371)-FIND("/",N371))</f>
        <v>television</v>
      </c>
      <c r="T371" s="9">
        <f>(((J371/60)/60)/24)+DATE(1970,1,1)</f>
        <v>41308.25</v>
      </c>
      <c r="U371" s="9">
        <f>(((K371/60)/60)/24)+DATE(1970,1,1)</f>
        <v>41347.208333333336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E372/D372</f>
        <v>1.593633125556545</v>
      </c>
      <c r="P372" s="6">
        <f>IFERROR(AVERAGE(E372/G372),0)</f>
        <v>29.997485752598056</v>
      </c>
      <c r="Q372" t="str">
        <f>I372</f>
        <v>USD</v>
      </c>
      <c r="R372" t="str">
        <f>LEFT(N372,FIND("/",N372)-1)</f>
        <v>theater</v>
      </c>
      <c r="S372" t="str">
        <f>RIGHT(N372,LEN(N372)-FIND("/",N372))</f>
        <v>plays</v>
      </c>
      <c r="T372" s="9">
        <f>(((J372/60)/60)/24)+DATE(1970,1,1)</f>
        <v>43570.208333333328</v>
      </c>
      <c r="U372" s="9">
        <f>(((K372/60)/60)/24)+DATE(1970,1,1)</f>
        <v>43576.208333333328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E373/D373</f>
        <v>0.67869978858350954</v>
      </c>
      <c r="P373" s="6">
        <f>IFERROR(AVERAGE(E373/G373),0)</f>
        <v>59.011948529411768</v>
      </c>
      <c r="Q373" t="str">
        <f>I373</f>
        <v>USD</v>
      </c>
      <c r="R373" t="str">
        <f>LEFT(N373,FIND("/",N373)-1)</f>
        <v>theater</v>
      </c>
      <c r="S373" t="str">
        <f>RIGHT(N373,LEN(N373)-FIND("/",N373))</f>
        <v>plays</v>
      </c>
      <c r="T373" s="9">
        <f>(((J373/60)/60)/24)+DATE(1970,1,1)</f>
        <v>42043.25</v>
      </c>
      <c r="U373" s="9">
        <f>(((K373/60)/60)/24)+DATE(1970,1,1)</f>
        <v>42094.208333333328</v>
      </c>
    </row>
    <row r="374" spans="1:21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E374/D374</f>
        <v>15.915555555555555</v>
      </c>
      <c r="P374" s="6">
        <f>IFERROR(AVERAGE(E374/G374),0)</f>
        <v>84.757396449704146</v>
      </c>
      <c r="Q374" t="str">
        <f>I374</f>
        <v>USD</v>
      </c>
      <c r="R374" t="str">
        <f>LEFT(N374,FIND("/",N374)-1)</f>
        <v>film &amp; video</v>
      </c>
      <c r="S374" t="str">
        <f>RIGHT(N374,LEN(N374)-FIND("/",N374))</f>
        <v>documentary</v>
      </c>
      <c r="T374" s="9">
        <f>(((J374/60)/60)/24)+DATE(1970,1,1)</f>
        <v>42012.25</v>
      </c>
      <c r="U374" s="9">
        <f>(((K374/60)/60)/24)+DATE(1970,1,1)</f>
        <v>42032.25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E375/D375</f>
        <v>7.3018222222222224</v>
      </c>
      <c r="P375" s="6">
        <f>IFERROR(AVERAGE(E375/G375),0)</f>
        <v>78.010921177587846</v>
      </c>
      <c r="Q375" t="str">
        <f>I375</f>
        <v>USD</v>
      </c>
      <c r="R375" t="str">
        <f>LEFT(N375,FIND("/",N375)-1)</f>
        <v>theater</v>
      </c>
      <c r="S375" t="str">
        <f>RIGHT(N375,LEN(N375)-FIND("/",N375))</f>
        <v>plays</v>
      </c>
      <c r="T375" s="9">
        <f>(((J375/60)/60)/24)+DATE(1970,1,1)</f>
        <v>42964.208333333328</v>
      </c>
      <c r="U375" s="9">
        <f>(((K375/60)/60)/24)+DATE(1970,1,1)</f>
        <v>42972.208333333328</v>
      </c>
    </row>
    <row r="376" spans="1:21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E376/D376</f>
        <v>0.13185782556750297</v>
      </c>
      <c r="P376" s="6">
        <f>IFERROR(AVERAGE(E376/G376),0)</f>
        <v>50.05215419501134</v>
      </c>
      <c r="Q376" t="str">
        <f>I376</f>
        <v>USD</v>
      </c>
      <c r="R376" t="str">
        <f>LEFT(N376,FIND("/",N376)-1)</f>
        <v>film &amp; video</v>
      </c>
      <c r="S376" t="str">
        <f>RIGHT(N376,LEN(N376)-FIND("/",N376))</f>
        <v>documentary</v>
      </c>
      <c r="T376" s="9">
        <f>(((J376/60)/60)/24)+DATE(1970,1,1)</f>
        <v>43476.25</v>
      </c>
      <c r="U376" s="9">
        <f>(((K376/60)/60)/24)+DATE(1970,1,1)</f>
        <v>43481.25</v>
      </c>
    </row>
    <row r="377" spans="1:21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E377/D377</f>
        <v>0.54777777777777781</v>
      </c>
      <c r="P377" s="6">
        <f>IFERROR(AVERAGE(E377/G377),0)</f>
        <v>59.16</v>
      </c>
      <c r="Q377" t="str">
        <f>I377</f>
        <v>USD</v>
      </c>
      <c r="R377" t="str">
        <f>LEFT(N377,FIND("/",N377)-1)</f>
        <v>music</v>
      </c>
      <c r="S377" t="str">
        <f>RIGHT(N377,LEN(N377)-FIND("/",N377))</f>
        <v>indie rock</v>
      </c>
      <c r="T377" s="9">
        <f>(((J377/60)/60)/24)+DATE(1970,1,1)</f>
        <v>42293.208333333328</v>
      </c>
      <c r="U377" s="9">
        <f>(((K377/60)/60)/24)+DATE(1970,1,1)</f>
        <v>42350.25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E378/D378</f>
        <v>3.6102941176470589</v>
      </c>
      <c r="P378" s="6">
        <f>IFERROR(AVERAGE(E378/G378),0)</f>
        <v>93.702290076335885</v>
      </c>
      <c r="Q378" t="str">
        <f>I378</f>
        <v>USD</v>
      </c>
      <c r="R378" t="str">
        <f>LEFT(N378,FIND("/",N378)-1)</f>
        <v>music</v>
      </c>
      <c r="S378" t="str">
        <f>RIGHT(N378,LEN(N378)-FIND("/",N378))</f>
        <v>rock</v>
      </c>
      <c r="T378" s="9">
        <f>(((J378/60)/60)/24)+DATE(1970,1,1)</f>
        <v>41826.208333333336</v>
      </c>
      <c r="U378" s="9">
        <f>(((K378/60)/60)/24)+DATE(1970,1,1)</f>
        <v>41832.208333333336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E379/D379</f>
        <v>0.10257545271629778</v>
      </c>
      <c r="P379" s="6">
        <f>IFERROR(AVERAGE(E379/G379),0)</f>
        <v>40.14173228346457</v>
      </c>
      <c r="Q379" t="str">
        <f>I379</f>
        <v>USD</v>
      </c>
      <c r="R379" t="str">
        <f>LEFT(N379,FIND("/",N379)-1)</f>
        <v>theater</v>
      </c>
      <c r="S379" t="str">
        <f>RIGHT(N379,LEN(N379)-FIND("/",N379))</f>
        <v>plays</v>
      </c>
      <c r="T379" s="9">
        <f>(((J379/60)/60)/24)+DATE(1970,1,1)</f>
        <v>43760.208333333328</v>
      </c>
      <c r="U379" s="9">
        <f>(((K379/60)/60)/24)+DATE(1970,1,1)</f>
        <v>43774.25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E380/D380</f>
        <v>0.13962962962962963</v>
      </c>
      <c r="P380" s="6">
        <f>IFERROR(AVERAGE(E380/G380),0)</f>
        <v>70.090140845070422</v>
      </c>
      <c r="Q380" t="str">
        <f>I380</f>
        <v>USD</v>
      </c>
      <c r="R380" t="str">
        <f>LEFT(N380,FIND("/",N380)-1)</f>
        <v>film &amp; video</v>
      </c>
      <c r="S380" t="str">
        <f>RIGHT(N380,LEN(N380)-FIND("/",N380))</f>
        <v>documentary</v>
      </c>
      <c r="T380" s="9">
        <f>(((J380/60)/60)/24)+DATE(1970,1,1)</f>
        <v>43241.208333333328</v>
      </c>
      <c r="U380" s="9">
        <f>(((K380/60)/60)/24)+DATE(1970,1,1)</f>
        <v>43279.208333333328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E381/D381</f>
        <v>0.40444444444444444</v>
      </c>
      <c r="P381" s="6">
        <f>IFERROR(AVERAGE(E381/G381),0)</f>
        <v>66.181818181818187</v>
      </c>
      <c r="Q381" t="str">
        <f>I381</f>
        <v>GBP</v>
      </c>
      <c r="R381" t="str">
        <f>LEFT(N381,FIND("/",N381)-1)</f>
        <v>theater</v>
      </c>
      <c r="S381" t="str">
        <f>RIGHT(N381,LEN(N381)-FIND("/",N381))</f>
        <v>plays</v>
      </c>
      <c r="T381" s="9">
        <f>(((J381/60)/60)/24)+DATE(1970,1,1)</f>
        <v>40843.208333333336</v>
      </c>
      <c r="U381" s="9">
        <f>(((K381/60)/60)/24)+DATE(1970,1,1)</f>
        <v>40857.25</v>
      </c>
    </row>
    <row r="382" spans="1:21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E382/D382</f>
        <v>1.6032</v>
      </c>
      <c r="P382" s="6">
        <f>IFERROR(AVERAGE(E382/G382),0)</f>
        <v>47.714285714285715</v>
      </c>
      <c r="Q382" t="str">
        <f>I382</f>
        <v>USD</v>
      </c>
      <c r="R382" t="str">
        <f>LEFT(N382,FIND("/",N382)-1)</f>
        <v>theater</v>
      </c>
      <c r="S382" t="str">
        <f>RIGHT(N382,LEN(N382)-FIND("/",N382))</f>
        <v>plays</v>
      </c>
      <c r="T382" s="9">
        <f>(((J382/60)/60)/24)+DATE(1970,1,1)</f>
        <v>41448.208333333336</v>
      </c>
      <c r="U382" s="9">
        <f>(((K382/60)/60)/24)+DATE(1970,1,1)</f>
        <v>41453.208333333336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E383/D383</f>
        <v>1.8394339622641509</v>
      </c>
      <c r="P383" s="6">
        <f>IFERROR(AVERAGE(E383/G383),0)</f>
        <v>62.896774193548389</v>
      </c>
      <c r="Q383" t="str">
        <f>I383</f>
        <v>USD</v>
      </c>
      <c r="R383" t="str">
        <f>LEFT(N383,FIND("/",N383)-1)</f>
        <v>theater</v>
      </c>
      <c r="S383" t="str">
        <f>RIGHT(N383,LEN(N383)-FIND("/",N383))</f>
        <v>plays</v>
      </c>
      <c r="T383" s="9">
        <f>(((J383/60)/60)/24)+DATE(1970,1,1)</f>
        <v>42163.208333333328</v>
      </c>
      <c r="U383" s="9">
        <f>(((K383/60)/60)/24)+DATE(1970,1,1)</f>
        <v>42209.208333333328</v>
      </c>
    </row>
    <row r="384" spans="1:21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E384/D384</f>
        <v>0.63769230769230767</v>
      </c>
      <c r="P384" s="6">
        <f>IFERROR(AVERAGE(E384/G384),0)</f>
        <v>86.611940298507463</v>
      </c>
      <c r="Q384" t="str">
        <f>I384</f>
        <v>USD</v>
      </c>
      <c r="R384" t="str">
        <f>LEFT(N384,FIND("/",N384)-1)</f>
        <v>photography</v>
      </c>
      <c r="S384" t="str">
        <f>RIGHT(N384,LEN(N384)-FIND("/",N384))</f>
        <v>photography books</v>
      </c>
      <c r="T384" s="9">
        <f>(((J384/60)/60)/24)+DATE(1970,1,1)</f>
        <v>43024.208333333328</v>
      </c>
      <c r="U384" s="9">
        <f>(((K384/60)/60)/24)+DATE(1970,1,1)</f>
        <v>43043.208333333328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E385/D385</f>
        <v>2.2538095238095237</v>
      </c>
      <c r="P385" s="6">
        <f>IFERROR(AVERAGE(E385/G385),0)</f>
        <v>75.126984126984127</v>
      </c>
      <c r="Q385" t="str">
        <f>I385</f>
        <v>USD</v>
      </c>
      <c r="R385" t="str">
        <f>LEFT(N385,FIND("/",N385)-1)</f>
        <v>food</v>
      </c>
      <c r="S385" t="str">
        <f>RIGHT(N385,LEN(N385)-FIND("/",N385))</f>
        <v>food trucks</v>
      </c>
      <c r="T385" s="9">
        <f>(((J385/60)/60)/24)+DATE(1970,1,1)</f>
        <v>43509.25</v>
      </c>
      <c r="U385" s="9">
        <f>(((K385/60)/60)/24)+DATE(1970,1,1)</f>
        <v>43515.25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E386/D386</f>
        <v>1.7200961538461539</v>
      </c>
      <c r="P386" s="6">
        <f>IFERROR(AVERAGE(E386/G386),0)</f>
        <v>41.004167534903104</v>
      </c>
      <c r="Q386" t="str">
        <f>I386</f>
        <v>USD</v>
      </c>
      <c r="R386" t="str">
        <f>LEFT(N386,FIND("/",N386)-1)</f>
        <v>film &amp; video</v>
      </c>
      <c r="S386" t="str">
        <f>RIGHT(N386,LEN(N386)-FIND("/",N386))</f>
        <v>documentary</v>
      </c>
      <c r="T386" s="9">
        <f>(((J386/60)/60)/24)+DATE(1970,1,1)</f>
        <v>42776.25</v>
      </c>
      <c r="U386" s="9">
        <f>(((K386/60)/60)/24)+DATE(1970,1,1)</f>
        <v>42803.25</v>
      </c>
    </row>
    <row r="387" spans="1:21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E387/D387</f>
        <v>1.4616709511568124</v>
      </c>
      <c r="P387" s="6">
        <f>IFERROR(AVERAGE(E387/G387),0)</f>
        <v>50.007915567282325</v>
      </c>
      <c r="Q387" t="str">
        <f>I387</f>
        <v>USD</v>
      </c>
      <c r="R387" t="str">
        <f>LEFT(N387,FIND("/",N387)-1)</f>
        <v>publishing</v>
      </c>
      <c r="S387" t="str">
        <f>RIGHT(N387,LEN(N387)-FIND("/",N387))</f>
        <v>nonfiction</v>
      </c>
      <c r="T387" s="9">
        <f>(((J387/60)/60)/24)+DATE(1970,1,1)</f>
        <v>43553.208333333328</v>
      </c>
      <c r="U387" s="9">
        <f>(((K387/60)/60)/24)+DATE(1970,1,1)</f>
        <v>43585.208333333328</v>
      </c>
    </row>
    <row r="388" spans="1:21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E388/D388</f>
        <v>0.76423616236162362</v>
      </c>
      <c r="P388" s="6">
        <f>IFERROR(AVERAGE(E388/G388),0)</f>
        <v>96.960674157303373</v>
      </c>
      <c r="Q388" t="str">
        <f>I388</f>
        <v>USD</v>
      </c>
      <c r="R388" t="str">
        <f>LEFT(N388,FIND("/",N388)-1)</f>
        <v>theater</v>
      </c>
      <c r="S388" t="str">
        <f>RIGHT(N388,LEN(N388)-FIND("/",N388))</f>
        <v>plays</v>
      </c>
      <c r="T388" s="9">
        <f>(((J388/60)/60)/24)+DATE(1970,1,1)</f>
        <v>40355.208333333336</v>
      </c>
      <c r="U388" s="9">
        <f>(((K388/60)/60)/24)+DATE(1970,1,1)</f>
        <v>40367.208333333336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E389/D389</f>
        <v>0.39261467889908258</v>
      </c>
      <c r="P389" s="6">
        <f>IFERROR(AVERAGE(E389/G389),0)</f>
        <v>100.93160377358491</v>
      </c>
      <c r="Q389" t="str">
        <f>I389</f>
        <v>USD</v>
      </c>
      <c r="R389" t="str">
        <f>LEFT(N389,FIND("/",N389)-1)</f>
        <v>technology</v>
      </c>
      <c r="S389" t="str">
        <f>RIGHT(N389,LEN(N389)-FIND("/",N389))</f>
        <v>wearables</v>
      </c>
      <c r="T389" s="9">
        <f>(((J389/60)/60)/24)+DATE(1970,1,1)</f>
        <v>41072.208333333336</v>
      </c>
      <c r="U389" s="9">
        <f>(((K389/60)/60)/24)+DATE(1970,1,1)</f>
        <v>41077.208333333336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E390/D390</f>
        <v>0.11270034843205574</v>
      </c>
      <c r="P390" s="6">
        <f>IFERROR(AVERAGE(E390/G390),0)</f>
        <v>89.227586206896547</v>
      </c>
      <c r="Q390" t="str">
        <f>I390</f>
        <v>CHF</v>
      </c>
      <c r="R390" t="str">
        <f>LEFT(N390,FIND("/",N390)-1)</f>
        <v>music</v>
      </c>
      <c r="S390" t="str">
        <f>RIGHT(N390,LEN(N390)-FIND("/",N390))</f>
        <v>indie rock</v>
      </c>
      <c r="T390" s="9">
        <f>(((J390/60)/60)/24)+DATE(1970,1,1)</f>
        <v>40912.25</v>
      </c>
      <c r="U390" s="9">
        <f>(((K390/60)/60)/24)+DATE(1970,1,1)</f>
        <v>40914.25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E391/D391</f>
        <v>1.2211084337349398</v>
      </c>
      <c r="P391" s="6">
        <f>IFERROR(AVERAGE(E391/G391),0)</f>
        <v>87.979166666666671</v>
      </c>
      <c r="Q391" t="str">
        <f>I391</f>
        <v>USD</v>
      </c>
      <c r="R391" t="str">
        <f>LEFT(N391,FIND("/",N391)-1)</f>
        <v>theater</v>
      </c>
      <c r="S391" t="str">
        <f>RIGHT(N391,LEN(N391)-FIND("/",N391))</f>
        <v>plays</v>
      </c>
      <c r="T391" s="9">
        <f>(((J391/60)/60)/24)+DATE(1970,1,1)</f>
        <v>40479.208333333336</v>
      </c>
      <c r="U391" s="9">
        <f>(((K391/60)/60)/24)+DATE(1970,1,1)</f>
        <v>40506.25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E392/D392</f>
        <v>1.8654166666666667</v>
      </c>
      <c r="P392" s="6">
        <f>IFERROR(AVERAGE(E392/G392),0)</f>
        <v>89.54</v>
      </c>
      <c r="Q392" t="str">
        <f>I392</f>
        <v>USD</v>
      </c>
      <c r="R392" t="str">
        <f>LEFT(N392,FIND("/",N392)-1)</f>
        <v>photography</v>
      </c>
      <c r="S392" t="str">
        <f>RIGHT(N392,LEN(N392)-FIND("/",N392))</f>
        <v>photography books</v>
      </c>
      <c r="T392" s="9">
        <f>(((J392/60)/60)/24)+DATE(1970,1,1)</f>
        <v>41530.208333333336</v>
      </c>
      <c r="U392" s="9">
        <f>(((K392/60)/60)/24)+DATE(1970,1,1)</f>
        <v>41545.208333333336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E393/D393</f>
        <v>7.27317880794702E-2</v>
      </c>
      <c r="P393" s="6">
        <f>IFERROR(AVERAGE(E393/G393),0)</f>
        <v>29.09271523178808</v>
      </c>
      <c r="Q393" t="str">
        <f>I393</f>
        <v>USD</v>
      </c>
      <c r="R393" t="str">
        <f>LEFT(N393,FIND("/",N393)-1)</f>
        <v>publishing</v>
      </c>
      <c r="S393" t="str">
        <f>RIGHT(N393,LEN(N393)-FIND("/",N393))</f>
        <v>nonfiction</v>
      </c>
      <c r="T393" s="9">
        <f>(((J393/60)/60)/24)+DATE(1970,1,1)</f>
        <v>41653.25</v>
      </c>
      <c r="U393" s="9">
        <f>(((K393/60)/60)/24)+DATE(1970,1,1)</f>
        <v>41655.25</v>
      </c>
    </row>
    <row r="394" spans="1:21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E394/D394</f>
        <v>0.65642371234207963</v>
      </c>
      <c r="P394" s="6">
        <f>IFERROR(AVERAGE(E394/G394),0)</f>
        <v>42.006218905472636</v>
      </c>
      <c r="Q394" t="str">
        <f>I394</f>
        <v>USD</v>
      </c>
      <c r="R394" t="str">
        <f>LEFT(N394,FIND("/",N394)-1)</f>
        <v>technology</v>
      </c>
      <c r="S394" t="str">
        <f>RIGHT(N394,LEN(N394)-FIND("/",N394))</f>
        <v>wearables</v>
      </c>
      <c r="T394" s="9">
        <f>(((J394/60)/60)/24)+DATE(1970,1,1)</f>
        <v>40549.25</v>
      </c>
      <c r="U394" s="9">
        <f>(((K394/60)/60)/24)+DATE(1970,1,1)</f>
        <v>40551.25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E395/D395</f>
        <v>2.2896178343949045</v>
      </c>
      <c r="P395" s="6">
        <f>IFERROR(AVERAGE(E395/G395),0)</f>
        <v>47.004903563255965</v>
      </c>
      <c r="Q395" t="str">
        <f>I395</f>
        <v>CAD</v>
      </c>
      <c r="R395" t="str">
        <f>LEFT(N395,FIND("/",N395)-1)</f>
        <v>music</v>
      </c>
      <c r="S395" t="str">
        <f>RIGHT(N395,LEN(N395)-FIND("/",N395))</f>
        <v>jazz</v>
      </c>
      <c r="T395" s="9">
        <f>(((J395/60)/60)/24)+DATE(1970,1,1)</f>
        <v>42933.208333333328</v>
      </c>
      <c r="U395" s="9">
        <f>(((K395/60)/60)/24)+DATE(1970,1,1)</f>
        <v>42934.208333333328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E396/D396</f>
        <v>4.6937499999999996</v>
      </c>
      <c r="P396" s="6">
        <f>IFERROR(AVERAGE(E396/G396),0)</f>
        <v>110.44117647058823</v>
      </c>
      <c r="Q396" t="str">
        <f>I396</f>
        <v>USD</v>
      </c>
      <c r="R396" t="str">
        <f>LEFT(N396,FIND("/",N396)-1)</f>
        <v>film &amp; video</v>
      </c>
      <c r="S396" t="str">
        <f>RIGHT(N396,LEN(N396)-FIND("/",N396))</f>
        <v>documentary</v>
      </c>
      <c r="T396" s="9">
        <f>(((J396/60)/60)/24)+DATE(1970,1,1)</f>
        <v>41484.208333333336</v>
      </c>
      <c r="U396" s="9">
        <f>(((K396/60)/60)/24)+DATE(1970,1,1)</f>
        <v>41494.208333333336</v>
      </c>
    </row>
    <row r="397" spans="1:21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E397/D397</f>
        <v>1.3011267605633803</v>
      </c>
      <c r="P397" s="6">
        <f>IFERROR(AVERAGE(E397/G397),0)</f>
        <v>41.990909090909092</v>
      </c>
      <c r="Q397" t="str">
        <f>I397</f>
        <v>USD</v>
      </c>
      <c r="R397" t="str">
        <f>LEFT(N397,FIND("/",N397)-1)</f>
        <v>theater</v>
      </c>
      <c r="S397" t="str">
        <f>RIGHT(N397,LEN(N397)-FIND("/",N397))</f>
        <v>plays</v>
      </c>
      <c r="T397" s="9">
        <f>(((J397/60)/60)/24)+DATE(1970,1,1)</f>
        <v>40885.25</v>
      </c>
      <c r="U397" s="9">
        <f>(((K397/60)/60)/24)+DATE(1970,1,1)</f>
        <v>40886.25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E398/D398</f>
        <v>1.6705422993492407</v>
      </c>
      <c r="P398" s="6">
        <f>IFERROR(AVERAGE(E398/G398),0)</f>
        <v>48.012468827930178</v>
      </c>
      <c r="Q398" t="str">
        <f>I398</f>
        <v>AUD</v>
      </c>
      <c r="R398" t="str">
        <f>LEFT(N398,FIND("/",N398)-1)</f>
        <v>film &amp; video</v>
      </c>
      <c r="S398" t="str">
        <f>RIGHT(N398,LEN(N398)-FIND("/",N398))</f>
        <v>drama</v>
      </c>
      <c r="T398" s="9">
        <f>(((J398/60)/60)/24)+DATE(1970,1,1)</f>
        <v>43378.208333333328</v>
      </c>
      <c r="U398" s="9">
        <f>(((K398/60)/60)/24)+DATE(1970,1,1)</f>
        <v>43386.208333333328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E399/D399</f>
        <v>1.738641975308642</v>
      </c>
      <c r="P399" s="6">
        <f>IFERROR(AVERAGE(E399/G399),0)</f>
        <v>31.019823788546255</v>
      </c>
      <c r="Q399" t="str">
        <f>I399</f>
        <v>USD</v>
      </c>
      <c r="R399" t="str">
        <f>LEFT(N399,FIND("/",N399)-1)</f>
        <v>music</v>
      </c>
      <c r="S399" t="str">
        <f>RIGHT(N399,LEN(N399)-FIND("/",N399))</f>
        <v>rock</v>
      </c>
      <c r="T399" s="9">
        <f>(((J399/60)/60)/24)+DATE(1970,1,1)</f>
        <v>41417.208333333336</v>
      </c>
      <c r="U399" s="9">
        <f>(((K399/60)/60)/24)+DATE(1970,1,1)</f>
        <v>41423.208333333336</v>
      </c>
    </row>
    <row r="400" spans="1:21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E400/D400</f>
        <v>7.1776470588235295</v>
      </c>
      <c r="P400" s="6">
        <f>IFERROR(AVERAGE(E400/G400),0)</f>
        <v>99.203252032520325</v>
      </c>
      <c r="Q400" t="str">
        <f>I400</f>
        <v>EUR</v>
      </c>
      <c r="R400" t="str">
        <f>LEFT(N400,FIND("/",N400)-1)</f>
        <v>film &amp; video</v>
      </c>
      <c r="S400" t="str">
        <f>RIGHT(N400,LEN(N400)-FIND("/",N400))</f>
        <v>animation</v>
      </c>
      <c r="T400" s="9">
        <f>(((J400/60)/60)/24)+DATE(1970,1,1)</f>
        <v>43228.208333333328</v>
      </c>
      <c r="U400" s="9">
        <f>(((K400/60)/60)/24)+DATE(1970,1,1)</f>
        <v>43230.208333333328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E401/D401</f>
        <v>0.63850976361767731</v>
      </c>
      <c r="P401" s="6">
        <f>IFERROR(AVERAGE(E401/G401),0)</f>
        <v>66.022316684378325</v>
      </c>
      <c r="Q401" t="str">
        <f>I401</f>
        <v>USD</v>
      </c>
      <c r="R401" t="str">
        <f>LEFT(N401,FIND("/",N401)-1)</f>
        <v>music</v>
      </c>
      <c r="S401" t="str">
        <f>RIGHT(N401,LEN(N401)-FIND("/",N401))</f>
        <v>indie rock</v>
      </c>
      <c r="T401" s="9">
        <f>(((J401/60)/60)/24)+DATE(1970,1,1)</f>
        <v>40576.25</v>
      </c>
      <c r="U401" s="9">
        <f>(((K401/60)/60)/24)+DATE(1970,1,1)</f>
        <v>40583.25</v>
      </c>
    </row>
    <row r="402" spans="1:21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E402/D402</f>
        <v>0.02</v>
      </c>
      <c r="P402" s="6">
        <f>IFERROR(AVERAGE(E402/G402),0)</f>
        <v>2</v>
      </c>
      <c r="Q402" t="str">
        <f>I402</f>
        <v>USD</v>
      </c>
      <c r="R402" t="str">
        <f>LEFT(N402,FIND("/",N402)-1)</f>
        <v>photography</v>
      </c>
      <c r="S402" t="str">
        <f>RIGHT(N402,LEN(N402)-FIND("/",N402))</f>
        <v>photography books</v>
      </c>
      <c r="T402" s="9">
        <f>(((J402/60)/60)/24)+DATE(1970,1,1)</f>
        <v>41502.208333333336</v>
      </c>
      <c r="U402" s="9">
        <f>(((K402/60)/60)/24)+DATE(1970,1,1)</f>
        <v>41524.208333333336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E403/D403</f>
        <v>15.302222222222222</v>
      </c>
      <c r="P403" s="6">
        <f>IFERROR(AVERAGE(E403/G403),0)</f>
        <v>46.060200668896321</v>
      </c>
      <c r="Q403" t="str">
        <f>I403</f>
        <v>USD</v>
      </c>
      <c r="R403" t="str">
        <f>LEFT(N403,FIND("/",N403)-1)</f>
        <v>theater</v>
      </c>
      <c r="S403" t="str">
        <f>RIGHT(N403,LEN(N403)-FIND("/",N403))</f>
        <v>plays</v>
      </c>
      <c r="T403" s="9">
        <f>(((J403/60)/60)/24)+DATE(1970,1,1)</f>
        <v>43765.208333333328</v>
      </c>
      <c r="U403" s="9">
        <f>(((K403/60)/60)/24)+DATE(1970,1,1)</f>
        <v>43765.208333333328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E404/D404</f>
        <v>0.40356164383561643</v>
      </c>
      <c r="P404" s="6">
        <f>IFERROR(AVERAGE(E404/G404),0)</f>
        <v>73.650000000000006</v>
      </c>
      <c r="Q404" t="str">
        <f>I404</f>
        <v>USD</v>
      </c>
      <c r="R404" t="str">
        <f>LEFT(N404,FIND("/",N404)-1)</f>
        <v>film &amp; video</v>
      </c>
      <c r="S404" t="str">
        <f>RIGHT(N404,LEN(N404)-FIND("/",N404))</f>
        <v>shorts</v>
      </c>
      <c r="T404" s="9">
        <f>(((J404/60)/60)/24)+DATE(1970,1,1)</f>
        <v>40914.25</v>
      </c>
      <c r="U404" s="9">
        <f>(((K404/60)/60)/24)+DATE(1970,1,1)</f>
        <v>40961.25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E405/D405</f>
        <v>0.86220633299284988</v>
      </c>
      <c r="P405" s="6">
        <f>IFERROR(AVERAGE(E405/G405),0)</f>
        <v>55.99336650082919</v>
      </c>
      <c r="Q405" t="str">
        <f>I405</f>
        <v>CAD</v>
      </c>
      <c r="R405" t="str">
        <f>LEFT(N405,FIND("/",N405)-1)</f>
        <v>theater</v>
      </c>
      <c r="S405" t="str">
        <f>RIGHT(N405,LEN(N405)-FIND("/",N405))</f>
        <v>plays</v>
      </c>
      <c r="T405" s="9">
        <f>(((J405/60)/60)/24)+DATE(1970,1,1)</f>
        <v>40310.208333333336</v>
      </c>
      <c r="U405" s="9">
        <f>(((K405/60)/60)/24)+DATE(1970,1,1)</f>
        <v>40346.208333333336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E406/D406</f>
        <v>3.1558486707566464</v>
      </c>
      <c r="P406" s="6">
        <f>IFERROR(AVERAGE(E406/G406),0)</f>
        <v>68.985695127402778</v>
      </c>
      <c r="Q406" t="str">
        <f>I406</f>
        <v>USD</v>
      </c>
      <c r="R406" t="str">
        <f>LEFT(N406,FIND("/",N406)-1)</f>
        <v>theater</v>
      </c>
      <c r="S406" t="str">
        <f>RIGHT(N406,LEN(N406)-FIND("/",N406))</f>
        <v>plays</v>
      </c>
      <c r="T406" s="9">
        <f>(((J406/60)/60)/24)+DATE(1970,1,1)</f>
        <v>43053.25</v>
      </c>
      <c r="U406" s="9">
        <f>(((K406/60)/60)/24)+DATE(1970,1,1)</f>
        <v>43056.25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E407/D407</f>
        <v>0.89618243243243245</v>
      </c>
      <c r="P407" s="6">
        <f>IFERROR(AVERAGE(E407/G407),0)</f>
        <v>60.981609195402299</v>
      </c>
      <c r="Q407" t="str">
        <f>I407</f>
        <v>USD</v>
      </c>
      <c r="R407" t="str">
        <f>LEFT(N407,FIND("/",N407)-1)</f>
        <v>theater</v>
      </c>
      <c r="S407" t="str">
        <f>RIGHT(N407,LEN(N407)-FIND("/",N407))</f>
        <v>plays</v>
      </c>
      <c r="T407" s="9">
        <f>(((J407/60)/60)/24)+DATE(1970,1,1)</f>
        <v>43255.208333333328</v>
      </c>
      <c r="U407" s="9">
        <f>(((K407/60)/60)/24)+DATE(1970,1,1)</f>
        <v>43305.208333333328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E408/D408</f>
        <v>1.8214503816793892</v>
      </c>
      <c r="P408" s="6">
        <f>IFERROR(AVERAGE(E408/G408),0)</f>
        <v>110.98139534883721</v>
      </c>
      <c r="Q408" t="str">
        <f>I408</f>
        <v>USD</v>
      </c>
      <c r="R408" t="str">
        <f>LEFT(N408,FIND("/",N408)-1)</f>
        <v>film &amp; video</v>
      </c>
      <c r="S408" t="str">
        <f>RIGHT(N408,LEN(N408)-FIND("/",N408))</f>
        <v>documentary</v>
      </c>
      <c r="T408" s="9">
        <f>(((J408/60)/60)/24)+DATE(1970,1,1)</f>
        <v>41304.25</v>
      </c>
      <c r="U408" s="9">
        <f>(((K408/60)/60)/24)+DATE(1970,1,1)</f>
        <v>41316.25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E409/D409</f>
        <v>3.5588235294117645</v>
      </c>
      <c r="P409" s="6">
        <f>IFERROR(AVERAGE(E409/G409),0)</f>
        <v>25</v>
      </c>
      <c r="Q409" t="str">
        <f>I409</f>
        <v>DKK</v>
      </c>
      <c r="R409" t="str">
        <f>LEFT(N409,FIND("/",N409)-1)</f>
        <v>theater</v>
      </c>
      <c r="S409" t="str">
        <f>RIGHT(N409,LEN(N409)-FIND("/",N409))</f>
        <v>plays</v>
      </c>
      <c r="T409" s="9">
        <f>(((J409/60)/60)/24)+DATE(1970,1,1)</f>
        <v>43751.208333333328</v>
      </c>
      <c r="U409" s="9">
        <f>(((K409/60)/60)/24)+DATE(1970,1,1)</f>
        <v>43758.208333333328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E410/D410</f>
        <v>1.3183695652173912</v>
      </c>
      <c r="P410" s="6">
        <f>IFERROR(AVERAGE(E410/G410),0)</f>
        <v>78.759740259740255</v>
      </c>
      <c r="Q410" t="str">
        <f>I410</f>
        <v>CAD</v>
      </c>
      <c r="R410" t="str">
        <f>LEFT(N410,FIND("/",N410)-1)</f>
        <v>film &amp; video</v>
      </c>
      <c r="S410" t="str">
        <f>RIGHT(N410,LEN(N410)-FIND("/",N410))</f>
        <v>documentary</v>
      </c>
      <c r="T410" s="9">
        <f>(((J410/60)/60)/24)+DATE(1970,1,1)</f>
        <v>42541.208333333328</v>
      </c>
      <c r="U410" s="9">
        <f>(((K410/60)/60)/24)+DATE(1970,1,1)</f>
        <v>42561.208333333328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E411/D411</f>
        <v>0.46315634218289087</v>
      </c>
      <c r="P411" s="6">
        <f>IFERROR(AVERAGE(E411/G411),0)</f>
        <v>87.960784313725483</v>
      </c>
      <c r="Q411" t="str">
        <f>I411</f>
        <v>USD</v>
      </c>
      <c r="R411" t="str">
        <f>LEFT(N411,FIND("/",N411)-1)</f>
        <v>music</v>
      </c>
      <c r="S411" t="str">
        <f>RIGHT(N411,LEN(N411)-FIND("/",N411))</f>
        <v>rock</v>
      </c>
      <c r="T411" s="9">
        <f>(((J411/60)/60)/24)+DATE(1970,1,1)</f>
        <v>42843.208333333328</v>
      </c>
      <c r="U411" s="9">
        <f>(((K411/60)/60)/24)+DATE(1970,1,1)</f>
        <v>42847.208333333328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E412/D412</f>
        <v>0.36132726089785294</v>
      </c>
      <c r="P412" s="6">
        <f>IFERROR(AVERAGE(E412/G412),0)</f>
        <v>49.987398739873989</v>
      </c>
      <c r="Q412" t="str">
        <f>I412</f>
        <v>USD</v>
      </c>
      <c r="R412" t="str">
        <f>LEFT(N412,FIND("/",N412)-1)</f>
        <v>games</v>
      </c>
      <c r="S412" t="str">
        <f>RIGHT(N412,LEN(N412)-FIND("/",N412))</f>
        <v>mobile games</v>
      </c>
      <c r="T412" s="9">
        <f>(((J412/60)/60)/24)+DATE(1970,1,1)</f>
        <v>42122.208333333328</v>
      </c>
      <c r="U412" s="9">
        <f>(((K412/60)/60)/24)+DATE(1970,1,1)</f>
        <v>42122.208333333328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E413/D413</f>
        <v>1.0462820512820512</v>
      </c>
      <c r="P413" s="6">
        <f>IFERROR(AVERAGE(E413/G413),0)</f>
        <v>99.524390243902445</v>
      </c>
      <c r="Q413" t="str">
        <f>I413</f>
        <v>USD</v>
      </c>
      <c r="R413" t="str">
        <f>LEFT(N413,FIND("/",N413)-1)</f>
        <v>theater</v>
      </c>
      <c r="S413" t="str">
        <f>RIGHT(N413,LEN(N413)-FIND("/",N413))</f>
        <v>plays</v>
      </c>
      <c r="T413" s="9">
        <f>(((J413/60)/60)/24)+DATE(1970,1,1)</f>
        <v>42884.208333333328</v>
      </c>
      <c r="U413" s="9">
        <f>(((K413/60)/60)/24)+DATE(1970,1,1)</f>
        <v>42886.208333333328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E414/D414</f>
        <v>6.6885714285714286</v>
      </c>
      <c r="P414" s="6">
        <f>IFERROR(AVERAGE(E414/G414),0)</f>
        <v>104.82089552238806</v>
      </c>
      <c r="Q414" t="str">
        <f>I414</f>
        <v>USD</v>
      </c>
      <c r="R414" t="str">
        <f>LEFT(N414,FIND("/",N414)-1)</f>
        <v>publishing</v>
      </c>
      <c r="S414" t="str">
        <f>RIGHT(N414,LEN(N414)-FIND("/",N414))</f>
        <v>fiction</v>
      </c>
      <c r="T414" s="9">
        <f>(((J414/60)/60)/24)+DATE(1970,1,1)</f>
        <v>41642.25</v>
      </c>
      <c r="U414" s="9">
        <f>(((K414/60)/60)/24)+DATE(1970,1,1)</f>
        <v>41652.25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E415/D415</f>
        <v>0.62072823218997364</v>
      </c>
      <c r="P415" s="6">
        <f>IFERROR(AVERAGE(E415/G415),0)</f>
        <v>108.01469237832875</v>
      </c>
      <c r="Q415" t="str">
        <f>I415</f>
        <v>USD</v>
      </c>
      <c r="R415" t="str">
        <f>LEFT(N415,FIND("/",N415)-1)</f>
        <v>film &amp; video</v>
      </c>
      <c r="S415" t="str">
        <f>RIGHT(N415,LEN(N415)-FIND("/",N415))</f>
        <v>animation</v>
      </c>
      <c r="T415" s="9">
        <f>(((J415/60)/60)/24)+DATE(1970,1,1)</f>
        <v>43431.25</v>
      </c>
      <c r="U415" s="9">
        <f>(((K415/60)/60)/24)+DATE(1970,1,1)</f>
        <v>43458.25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E416/D416</f>
        <v>0.84699787460148779</v>
      </c>
      <c r="P416" s="6">
        <f>IFERROR(AVERAGE(E416/G416),0)</f>
        <v>28.998544660724033</v>
      </c>
      <c r="Q416" t="str">
        <f>I416</f>
        <v>USD</v>
      </c>
      <c r="R416" t="str">
        <f>LEFT(N416,FIND("/",N416)-1)</f>
        <v>food</v>
      </c>
      <c r="S416" t="str">
        <f>RIGHT(N416,LEN(N416)-FIND("/",N416))</f>
        <v>food trucks</v>
      </c>
      <c r="T416" s="9">
        <f>(((J416/60)/60)/24)+DATE(1970,1,1)</f>
        <v>40288.208333333336</v>
      </c>
      <c r="U416" s="9">
        <f>(((K416/60)/60)/24)+DATE(1970,1,1)</f>
        <v>40296.208333333336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E417/D417</f>
        <v>0.11059030837004405</v>
      </c>
      <c r="P417" s="6">
        <f>IFERROR(AVERAGE(E417/G417),0)</f>
        <v>30.028708133971293</v>
      </c>
      <c r="Q417" t="str">
        <f>I417</f>
        <v>USD</v>
      </c>
      <c r="R417" t="str">
        <f>LEFT(N417,FIND("/",N417)-1)</f>
        <v>theater</v>
      </c>
      <c r="S417" t="str">
        <f>RIGHT(N417,LEN(N417)-FIND("/",N417))</f>
        <v>plays</v>
      </c>
      <c r="T417" s="9">
        <f>(((J417/60)/60)/24)+DATE(1970,1,1)</f>
        <v>40921.25</v>
      </c>
      <c r="U417" s="9">
        <f>(((K417/60)/60)/24)+DATE(1970,1,1)</f>
        <v>40938.25</v>
      </c>
    </row>
    <row r="418" spans="1:21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E418/D418</f>
        <v>0.43838781575037145</v>
      </c>
      <c r="P418" s="6">
        <f>IFERROR(AVERAGE(E418/G418),0)</f>
        <v>41.005559416261292</v>
      </c>
      <c r="Q418" t="str">
        <f>I418</f>
        <v>USD</v>
      </c>
      <c r="R418" t="str">
        <f>LEFT(N418,FIND("/",N418)-1)</f>
        <v>film &amp; video</v>
      </c>
      <c r="S418" t="str">
        <f>RIGHT(N418,LEN(N418)-FIND("/",N418))</f>
        <v>documentary</v>
      </c>
      <c r="T418" s="9">
        <f>(((J418/60)/60)/24)+DATE(1970,1,1)</f>
        <v>40560.25</v>
      </c>
      <c r="U418" s="9">
        <f>(((K418/60)/60)/24)+DATE(1970,1,1)</f>
        <v>40569.25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E419/D419</f>
        <v>0.55470588235294116</v>
      </c>
      <c r="P419" s="6">
        <f>IFERROR(AVERAGE(E419/G419),0)</f>
        <v>62.866666666666667</v>
      </c>
      <c r="Q419" t="str">
        <f>I419</f>
        <v>USD</v>
      </c>
      <c r="R419" t="str">
        <f>LEFT(N419,FIND("/",N419)-1)</f>
        <v>theater</v>
      </c>
      <c r="S419" t="str">
        <f>RIGHT(N419,LEN(N419)-FIND("/",N419))</f>
        <v>plays</v>
      </c>
      <c r="T419" s="9">
        <f>(((J419/60)/60)/24)+DATE(1970,1,1)</f>
        <v>43407.208333333328</v>
      </c>
      <c r="U419" s="9">
        <f>(((K419/60)/60)/24)+DATE(1970,1,1)</f>
        <v>43431.25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E420/D420</f>
        <v>0.57399511301160655</v>
      </c>
      <c r="P420" s="6">
        <f>IFERROR(AVERAGE(E420/G420),0)</f>
        <v>47.005002501250623</v>
      </c>
      <c r="Q420" t="str">
        <f>I420</f>
        <v>CAD</v>
      </c>
      <c r="R420" t="str">
        <f>LEFT(N420,FIND("/",N420)-1)</f>
        <v>film &amp; video</v>
      </c>
      <c r="S420" t="str">
        <f>RIGHT(N420,LEN(N420)-FIND("/",N420))</f>
        <v>documentary</v>
      </c>
      <c r="T420" s="9">
        <f>(((J420/60)/60)/24)+DATE(1970,1,1)</f>
        <v>41035.208333333336</v>
      </c>
      <c r="U420" s="9">
        <f>(((K420/60)/60)/24)+DATE(1970,1,1)</f>
        <v>41036.208333333336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E421/D421</f>
        <v>1.2343497363796134</v>
      </c>
      <c r="P421" s="6">
        <f>IFERROR(AVERAGE(E421/G421),0)</f>
        <v>26.997693638285604</v>
      </c>
      <c r="Q421" t="str">
        <f>I421</f>
        <v>USD</v>
      </c>
      <c r="R421" t="str">
        <f>LEFT(N421,FIND("/",N421)-1)</f>
        <v>technology</v>
      </c>
      <c r="S421" t="str">
        <f>RIGHT(N421,LEN(N421)-FIND("/",N421))</f>
        <v>web</v>
      </c>
      <c r="T421" s="9">
        <f>(((J421/60)/60)/24)+DATE(1970,1,1)</f>
        <v>40899.25</v>
      </c>
      <c r="U421" s="9">
        <f>(((K421/60)/60)/24)+DATE(1970,1,1)</f>
        <v>40905.25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E422/D422</f>
        <v>1.2846</v>
      </c>
      <c r="P422" s="6">
        <f>IFERROR(AVERAGE(E422/G422),0)</f>
        <v>68.329787234042556</v>
      </c>
      <c r="Q422" t="str">
        <f>I422</f>
        <v>USD</v>
      </c>
      <c r="R422" t="str">
        <f>LEFT(N422,FIND("/",N422)-1)</f>
        <v>theater</v>
      </c>
      <c r="S422" t="str">
        <f>RIGHT(N422,LEN(N422)-FIND("/",N422))</f>
        <v>plays</v>
      </c>
      <c r="T422" s="9">
        <f>(((J422/60)/60)/24)+DATE(1970,1,1)</f>
        <v>42911.208333333328</v>
      </c>
      <c r="U422" s="9">
        <f>(((K422/60)/60)/24)+DATE(1970,1,1)</f>
        <v>42925.208333333328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E423/D423</f>
        <v>0.63989361702127656</v>
      </c>
      <c r="P423" s="6">
        <f>IFERROR(AVERAGE(E423/G423),0)</f>
        <v>50.974576271186443</v>
      </c>
      <c r="Q423" t="str">
        <f>I423</f>
        <v>USD</v>
      </c>
      <c r="R423" t="str">
        <f>LEFT(N423,FIND("/",N423)-1)</f>
        <v>technology</v>
      </c>
      <c r="S423" t="str">
        <f>RIGHT(N423,LEN(N423)-FIND("/",N423))</f>
        <v>wearables</v>
      </c>
      <c r="T423" s="9">
        <f>(((J423/60)/60)/24)+DATE(1970,1,1)</f>
        <v>42915.208333333328</v>
      </c>
      <c r="U423" s="9">
        <f>(((K423/60)/60)/24)+DATE(1970,1,1)</f>
        <v>42945.208333333328</v>
      </c>
    </row>
    <row r="424" spans="1:21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E424/D424</f>
        <v>1.2729885057471264</v>
      </c>
      <c r="P424" s="6">
        <f>IFERROR(AVERAGE(E424/G424),0)</f>
        <v>54.024390243902438</v>
      </c>
      <c r="Q424" t="str">
        <f>I424</f>
        <v>USD</v>
      </c>
      <c r="R424" t="str">
        <f>LEFT(N424,FIND("/",N424)-1)</f>
        <v>theater</v>
      </c>
      <c r="S424" t="str">
        <f>RIGHT(N424,LEN(N424)-FIND("/",N424))</f>
        <v>plays</v>
      </c>
      <c r="T424" s="9">
        <f>(((J424/60)/60)/24)+DATE(1970,1,1)</f>
        <v>40285.208333333336</v>
      </c>
      <c r="U424" s="9">
        <f>(((K424/60)/60)/24)+DATE(1970,1,1)</f>
        <v>40305.208333333336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E425/D425</f>
        <v>0.10638024357239513</v>
      </c>
      <c r="P425" s="6">
        <f>IFERROR(AVERAGE(E425/G425),0)</f>
        <v>97.055555555555557</v>
      </c>
      <c r="Q425" t="str">
        <f>I425</f>
        <v>USD</v>
      </c>
      <c r="R425" t="str">
        <f>LEFT(N425,FIND("/",N425)-1)</f>
        <v>food</v>
      </c>
      <c r="S425" t="str">
        <f>RIGHT(N425,LEN(N425)-FIND("/",N425))</f>
        <v>food trucks</v>
      </c>
      <c r="T425" s="9">
        <f>(((J425/60)/60)/24)+DATE(1970,1,1)</f>
        <v>40808.208333333336</v>
      </c>
      <c r="U425" s="9">
        <f>(((K425/60)/60)/24)+DATE(1970,1,1)</f>
        <v>40810.208333333336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E426/D426</f>
        <v>0.40470588235294119</v>
      </c>
      <c r="P426" s="6">
        <f>IFERROR(AVERAGE(E426/G426),0)</f>
        <v>24.867469879518072</v>
      </c>
      <c r="Q426" t="str">
        <f>I426</f>
        <v>USD</v>
      </c>
      <c r="R426" t="str">
        <f>LEFT(N426,FIND("/",N426)-1)</f>
        <v>music</v>
      </c>
      <c r="S426" t="str">
        <f>RIGHT(N426,LEN(N426)-FIND("/",N426))</f>
        <v>indie rock</v>
      </c>
      <c r="T426" s="9">
        <f>(((J426/60)/60)/24)+DATE(1970,1,1)</f>
        <v>43208.208333333328</v>
      </c>
      <c r="U426" s="9">
        <f>(((K426/60)/60)/24)+DATE(1970,1,1)</f>
        <v>43214.208333333328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E427/D427</f>
        <v>2.8766666666666665</v>
      </c>
      <c r="P427" s="6">
        <f>IFERROR(AVERAGE(E427/G427),0)</f>
        <v>84.423913043478265</v>
      </c>
      <c r="Q427" t="str">
        <f>I427</f>
        <v>USD</v>
      </c>
      <c r="R427" t="str">
        <f>LEFT(N427,FIND("/",N427)-1)</f>
        <v>photography</v>
      </c>
      <c r="S427" t="str">
        <f>RIGHT(N427,LEN(N427)-FIND("/",N427))</f>
        <v>photography books</v>
      </c>
      <c r="T427" s="9">
        <f>(((J427/60)/60)/24)+DATE(1970,1,1)</f>
        <v>42213.208333333328</v>
      </c>
      <c r="U427" s="9">
        <f>(((K427/60)/60)/24)+DATE(1970,1,1)</f>
        <v>42219.208333333328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E428/D428</f>
        <v>5.7294444444444448</v>
      </c>
      <c r="P428" s="6">
        <f>IFERROR(AVERAGE(E428/G428),0)</f>
        <v>47.091324200913242</v>
      </c>
      <c r="Q428" t="str">
        <f>I428</f>
        <v>USD</v>
      </c>
      <c r="R428" t="str">
        <f>LEFT(N428,FIND("/",N428)-1)</f>
        <v>theater</v>
      </c>
      <c r="S428" t="str">
        <f>RIGHT(N428,LEN(N428)-FIND("/",N428))</f>
        <v>plays</v>
      </c>
      <c r="T428" s="9">
        <f>(((J428/60)/60)/24)+DATE(1970,1,1)</f>
        <v>41332.25</v>
      </c>
      <c r="U428" s="9">
        <f>(((K428/60)/60)/24)+DATE(1970,1,1)</f>
        <v>41339.25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E429/D429</f>
        <v>1.1290429799426933</v>
      </c>
      <c r="P429" s="6">
        <f>IFERROR(AVERAGE(E429/G429),0)</f>
        <v>77.996041171813147</v>
      </c>
      <c r="Q429" t="str">
        <f>I429</f>
        <v>USD</v>
      </c>
      <c r="R429" t="str">
        <f>LEFT(N429,FIND("/",N429)-1)</f>
        <v>theater</v>
      </c>
      <c r="S429" t="str">
        <f>RIGHT(N429,LEN(N429)-FIND("/",N429))</f>
        <v>plays</v>
      </c>
      <c r="T429" s="9">
        <f>(((J429/60)/60)/24)+DATE(1970,1,1)</f>
        <v>41895.208333333336</v>
      </c>
      <c r="U429" s="9">
        <f>(((K429/60)/60)/24)+DATE(1970,1,1)</f>
        <v>41927.208333333336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E430/D430</f>
        <v>0.46387573964497042</v>
      </c>
      <c r="P430" s="6">
        <f>IFERROR(AVERAGE(E430/G430),0)</f>
        <v>62.967871485943775</v>
      </c>
      <c r="Q430" t="str">
        <f>I430</f>
        <v>USD</v>
      </c>
      <c r="R430" t="str">
        <f>LEFT(N430,FIND("/",N430)-1)</f>
        <v>film &amp; video</v>
      </c>
      <c r="S430" t="str">
        <f>RIGHT(N430,LEN(N430)-FIND("/",N430))</f>
        <v>animation</v>
      </c>
      <c r="T430" s="9">
        <f>(((J430/60)/60)/24)+DATE(1970,1,1)</f>
        <v>40585.25</v>
      </c>
      <c r="U430" s="9">
        <f>(((K430/60)/60)/24)+DATE(1970,1,1)</f>
        <v>40592.25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E431/D431</f>
        <v>0.90675916230366493</v>
      </c>
      <c r="P431" s="6">
        <f>IFERROR(AVERAGE(E431/G431),0)</f>
        <v>81.006080449017773</v>
      </c>
      <c r="Q431" t="str">
        <f>I431</f>
        <v>USD</v>
      </c>
      <c r="R431" t="str">
        <f>LEFT(N431,FIND("/",N431)-1)</f>
        <v>photography</v>
      </c>
      <c r="S431" t="str">
        <f>RIGHT(N431,LEN(N431)-FIND("/",N431))</f>
        <v>photography books</v>
      </c>
      <c r="T431" s="9">
        <f>(((J431/60)/60)/24)+DATE(1970,1,1)</f>
        <v>41680.25</v>
      </c>
      <c r="U431" s="9">
        <f>(((K431/60)/60)/24)+DATE(1970,1,1)</f>
        <v>41708.208333333336</v>
      </c>
    </row>
    <row r="432" spans="1:21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E432/D432</f>
        <v>0.67740740740740746</v>
      </c>
      <c r="P432" s="6">
        <f>IFERROR(AVERAGE(E432/G432),0)</f>
        <v>65.321428571428569</v>
      </c>
      <c r="Q432" t="str">
        <f>I432</f>
        <v>USD</v>
      </c>
      <c r="R432" t="str">
        <f>LEFT(N432,FIND("/",N432)-1)</f>
        <v>theater</v>
      </c>
      <c r="S432" t="str">
        <f>RIGHT(N432,LEN(N432)-FIND("/",N432))</f>
        <v>plays</v>
      </c>
      <c r="T432" s="9">
        <f>(((J432/60)/60)/24)+DATE(1970,1,1)</f>
        <v>43737.208333333328</v>
      </c>
      <c r="U432" s="9">
        <f>(((K432/60)/60)/24)+DATE(1970,1,1)</f>
        <v>43771.208333333328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E433/D433</f>
        <v>1.9249019607843136</v>
      </c>
      <c r="P433" s="6">
        <f>IFERROR(AVERAGE(E433/G433),0)</f>
        <v>104.43617021276596</v>
      </c>
      <c r="Q433" t="str">
        <f>I433</f>
        <v>USD</v>
      </c>
      <c r="R433" t="str">
        <f>LEFT(N433,FIND("/",N433)-1)</f>
        <v>theater</v>
      </c>
      <c r="S433" t="str">
        <f>RIGHT(N433,LEN(N433)-FIND("/",N433))</f>
        <v>plays</v>
      </c>
      <c r="T433" s="9">
        <f>(((J433/60)/60)/24)+DATE(1970,1,1)</f>
        <v>43273.208333333328</v>
      </c>
      <c r="U433" s="9">
        <f>(((K433/60)/60)/24)+DATE(1970,1,1)</f>
        <v>43290.208333333328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E434/D434</f>
        <v>0.82714285714285718</v>
      </c>
      <c r="P434" s="6">
        <f>IFERROR(AVERAGE(E434/G434),0)</f>
        <v>69.989010989010993</v>
      </c>
      <c r="Q434" t="str">
        <f>I434</f>
        <v>USD</v>
      </c>
      <c r="R434" t="str">
        <f>LEFT(N434,FIND("/",N434)-1)</f>
        <v>theater</v>
      </c>
      <c r="S434" t="str">
        <f>RIGHT(N434,LEN(N434)-FIND("/",N434))</f>
        <v>plays</v>
      </c>
      <c r="T434" s="9">
        <f>(((J434/60)/60)/24)+DATE(1970,1,1)</f>
        <v>41761.208333333336</v>
      </c>
      <c r="U434" s="9">
        <f>(((K434/60)/60)/24)+DATE(1970,1,1)</f>
        <v>41781.208333333336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E435/D435</f>
        <v>0.54163920922570019</v>
      </c>
      <c r="P435" s="6">
        <f>IFERROR(AVERAGE(E435/G435),0)</f>
        <v>83.023989898989896</v>
      </c>
      <c r="Q435" t="str">
        <f>I435</f>
        <v>USD</v>
      </c>
      <c r="R435" t="str">
        <f>LEFT(N435,FIND("/",N435)-1)</f>
        <v>film &amp; video</v>
      </c>
      <c r="S435" t="str">
        <f>RIGHT(N435,LEN(N435)-FIND("/",N435))</f>
        <v>documentary</v>
      </c>
      <c r="T435" s="9">
        <f>(((J435/60)/60)/24)+DATE(1970,1,1)</f>
        <v>41603.25</v>
      </c>
      <c r="U435" s="9">
        <f>(((K435/60)/60)/24)+DATE(1970,1,1)</f>
        <v>41619.25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E436/D436</f>
        <v>0.16722222222222222</v>
      </c>
      <c r="P436" s="6">
        <f>IFERROR(AVERAGE(E436/G436),0)</f>
        <v>90.3</v>
      </c>
      <c r="Q436" t="str">
        <f>I436</f>
        <v>CAD</v>
      </c>
      <c r="R436" t="str">
        <f>LEFT(N436,FIND("/",N436)-1)</f>
        <v>theater</v>
      </c>
      <c r="S436" t="str">
        <f>RIGHT(N436,LEN(N436)-FIND("/",N436))</f>
        <v>plays</v>
      </c>
      <c r="T436" s="9">
        <f>(((J436/60)/60)/24)+DATE(1970,1,1)</f>
        <v>42705.25</v>
      </c>
      <c r="U436" s="9">
        <f>(((K436/60)/60)/24)+DATE(1970,1,1)</f>
        <v>42719.25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E437/D437</f>
        <v>1.168766404199475</v>
      </c>
      <c r="P437" s="6">
        <f>IFERROR(AVERAGE(E437/G437),0)</f>
        <v>103.98131932282546</v>
      </c>
      <c r="Q437" t="str">
        <f>I437</f>
        <v>EUR</v>
      </c>
      <c r="R437" t="str">
        <f>LEFT(N437,FIND("/",N437)-1)</f>
        <v>theater</v>
      </c>
      <c r="S437" t="str">
        <f>RIGHT(N437,LEN(N437)-FIND("/",N437))</f>
        <v>plays</v>
      </c>
      <c r="T437" s="9">
        <f>(((J437/60)/60)/24)+DATE(1970,1,1)</f>
        <v>41988.25</v>
      </c>
      <c r="U437" s="9">
        <f>(((K437/60)/60)/24)+DATE(1970,1,1)</f>
        <v>42000.25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E438/D438</f>
        <v>10.521538461538462</v>
      </c>
      <c r="P438" s="6">
        <f>IFERROR(AVERAGE(E438/G438),0)</f>
        <v>54.931726907630519</v>
      </c>
      <c r="Q438" t="str">
        <f>I438</f>
        <v>USD</v>
      </c>
      <c r="R438" t="str">
        <f>LEFT(N438,FIND("/",N438)-1)</f>
        <v>music</v>
      </c>
      <c r="S438" t="str">
        <f>RIGHT(N438,LEN(N438)-FIND("/",N438))</f>
        <v>jazz</v>
      </c>
      <c r="T438" s="9">
        <f>(((J438/60)/60)/24)+DATE(1970,1,1)</f>
        <v>43575.208333333328</v>
      </c>
      <c r="U438" s="9">
        <f>(((K438/60)/60)/24)+DATE(1970,1,1)</f>
        <v>43576.208333333328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E439/D439</f>
        <v>1.2307407407407407</v>
      </c>
      <c r="P439" s="6">
        <f>IFERROR(AVERAGE(E439/G439),0)</f>
        <v>51.921875</v>
      </c>
      <c r="Q439" t="str">
        <f>I439</f>
        <v>USD</v>
      </c>
      <c r="R439" t="str">
        <f>LEFT(N439,FIND("/",N439)-1)</f>
        <v>film &amp; video</v>
      </c>
      <c r="S439" t="str">
        <f>RIGHT(N439,LEN(N439)-FIND("/",N439))</f>
        <v>animation</v>
      </c>
      <c r="T439" s="9">
        <f>(((J439/60)/60)/24)+DATE(1970,1,1)</f>
        <v>42260.208333333328</v>
      </c>
      <c r="U439" s="9">
        <f>(((K439/60)/60)/24)+DATE(1970,1,1)</f>
        <v>42263.208333333328</v>
      </c>
    </row>
    <row r="440" spans="1:21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E440/D440</f>
        <v>1.7863855421686747</v>
      </c>
      <c r="P440" s="6">
        <f>IFERROR(AVERAGE(E440/G440),0)</f>
        <v>60.02834008097166</v>
      </c>
      <c r="Q440" t="str">
        <f>I440</f>
        <v>USD</v>
      </c>
      <c r="R440" t="str">
        <f>LEFT(N440,FIND("/",N440)-1)</f>
        <v>theater</v>
      </c>
      <c r="S440" t="str">
        <f>RIGHT(N440,LEN(N440)-FIND("/",N440))</f>
        <v>plays</v>
      </c>
      <c r="T440" s="9">
        <f>(((J440/60)/60)/24)+DATE(1970,1,1)</f>
        <v>41337.25</v>
      </c>
      <c r="U440" s="9">
        <f>(((K440/60)/60)/24)+DATE(1970,1,1)</f>
        <v>41367.208333333336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E441/D441</f>
        <v>3.5528169014084505</v>
      </c>
      <c r="P441" s="6">
        <f>IFERROR(AVERAGE(E441/G441),0)</f>
        <v>44.003488879197555</v>
      </c>
      <c r="Q441" t="str">
        <f>I441</f>
        <v>USD</v>
      </c>
      <c r="R441" t="str">
        <f>LEFT(N441,FIND("/",N441)-1)</f>
        <v>film &amp; video</v>
      </c>
      <c r="S441" t="str">
        <f>RIGHT(N441,LEN(N441)-FIND("/",N441))</f>
        <v>science fiction</v>
      </c>
      <c r="T441" s="9">
        <f>(((J441/60)/60)/24)+DATE(1970,1,1)</f>
        <v>42680.208333333328</v>
      </c>
      <c r="U441" s="9">
        <f>(((K441/60)/60)/24)+DATE(1970,1,1)</f>
        <v>42687.25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E442/D442</f>
        <v>1.6190634146341463</v>
      </c>
      <c r="P442" s="6">
        <f>IFERROR(AVERAGE(E442/G442),0)</f>
        <v>53.003513254551258</v>
      </c>
      <c r="Q442" t="str">
        <f>I442</f>
        <v>USD</v>
      </c>
      <c r="R442" t="str">
        <f>LEFT(N442,FIND("/",N442)-1)</f>
        <v>film &amp; video</v>
      </c>
      <c r="S442" t="str">
        <f>RIGHT(N442,LEN(N442)-FIND("/",N442))</f>
        <v>television</v>
      </c>
      <c r="T442" s="9">
        <f>(((J442/60)/60)/24)+DATE(1970,1,1)</f>
        <v>42916.208333333328</v>
      </c>
      <c r="U442" s="9">
        <f>(((K442/60)/60)/24)+DATE(1970,1,1)</f>
        <v>42926.208333333328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E443/D443</f>
        <v>0.24914285714285714</v>
      </c>
      <c r="P443" s="6">
        <f>IFERROR(AVERAGE(E443/G443),0)</f>
        <v>54.5</v>
      </c>
      <c r="Q443" t="str">
        <f>I443</f>
        <v>USD</v>
      </c>
      <c r="R443" t="str">
        <f>LEFT(N443,FIND("/",N443)-1)</f>
        <v>technology</v>
      </c>
      <c r="S443" t="str">
        <f>RIGHT(N443,LEN(N443)-FIND("/",N443))</f>
        <v>wearables</v>
      </c>
      <c r="T443" s="9">
        <f>(((J443/60)/60)/24)+DATE(1970,1,1)</f>
        <v>41025.208333333336</v>
      </c>
      <c r="U443" s="9">
        <f>(((K443/60)/60)/24)+DATE(1970,1,1)</f>
        <v>41053.208333333336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E444/D444</f>
        <v>1.9872222222222222</v>
      </c>
      <c r="P444" s="6">
        <f>IFERROR(AVERAGE(E444/G444),0)</f>
        <v>75.04195804195804</v>
      </c>
      <c r="Q444" t="str">
        <f>I444</f>
        <v>EUR</v>
      </c>
      <c r="R444" t="str">
        <f>LEFT(N444,FIND("/",N444)-1)</f>
        <v>theater</v>
      </c>
      <c r="S444" t="str">
        <f>RIGHT(N444,LEN(N444)-FIND("/",N444))</f>
        <v>plays</v>
      </c>
      <c r="T444" s="9">
        <f>(((J444/60)/60)/24)+DATE(1970,1,1)</f>
        <v>42980.208333333328</v>
      </c>
      <c r="U444" s="9">
        <f>(((K444/60)/60)/24)+DATE(1970,1,1)</f>
        <v>42996.208333333328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E445/D445</f>
        <v>0.34752688172043011</v>
      </c>
      <c r="P445" s="6">
        <f>IFERROR(AVERAGE(E445/G445),0)</f>
        <v>35.911111111111111</v>
      </c>
      <c r="Q445" t="str">
        <f>I445</f>
        <v>USD</v>
      </c>
      <c r="R445" t="str">
        <f>LEFT(N445,FIND("/",N445)-1)</f>
        <v>theater</v>
      </c>
      <c r="S445" t="str">
        <f>RIGHT(N445,LEN(N445)-FIND("/",N445))</f>
        <v>plays</v>
      </c>
      <c r="T445" s="9">
        <f>(((J445/60)/60)/24)+DATE(1970,1,1)</f>
        <v>40451.208333333336</v>
      </c>
      <c r="U445" s="9">
        <f>(((K445/60)/60)/24)+DATE(1970,1,1)</f>
        <v>40470.208333333336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E446/D446</f>
        <v>1.7641935483870967</v>
      </c>
      <c r="P446" s="6">
        <f>IFERROR(AVERAGE(E446/G446),0)</f>
        <v>36.952702702702702</v>
      </c>
      <c r="Q446" t="str">
        <f>I446</f>
        <v>USD</v>
      </c>
      <c r="R446" t="str">
        <f>LEFT(N446,FIND("/",N446)-1)</f>
        <v>music</v>
      </c>
      <c r="S446" t="str">
        <f>RIGHT(N446,LEN(N446)-FIND("/",N446))</f>
        <v>indie rock</v>
      </c>
      <c r="T446" s="9">
        <f>(((J446/60)/60)/24)+DATE(1970,1,1)</f>
        <v>40748.208333333336</v>
      </c>
      <c r="U446" s="9">
        <f>(((K446/60)/60)/24)+DATE(1970,1,1)</f>
        <v>40750.208333333336</v>
      </c>
    </row>
    <row r="447" spans="1:21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E447/D447</f>
        <v>5.1138095238095236</v>
      </c>
      <c r="P447" s="6">
        <f>IFERROR(AVERAGE(E447/G447),0)</f>
        <v>63.170588235294119</v>
      </c>
      <c r="Q447" t="str">
        <f>I447</f>
        <v>USD</v>
      </c>
      <c r="R447" t="str">
        <f>LEFT(N447,FIND("/",N447)-1)</f>
        <v>theater</v>
      </c>
      <c r="S447" t="str">
        <f>RIGHT(N447,LEN(N447)-FIND("/",N447))</f>
        <v>plays</v>
      </c>
      <c r="T447" s="9">
        <f>(((J447/60)/60)/24)+DATE(1970,1,1)</f>
        <v>40515.25</v>
      </c>
      <c r="U447" s="9">
        <f>(((K447/60)/60)/24)+DATE(1970,1,1)</f>
        <v>40536.25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E448/D448</f>
        <v>0.82044117647058823</v>
      </c>
      <c r="P448" s="6">
        <f>IFERROR(AVERAGE(E448/G448),0)</f>
        <v>29.99462365591398</v>
      </c>
      <c r="Q448" t="str">
        <f>I448</f>
        <v>USD</v>
      </c>
      <c r="R448" t="str">
        <f>LEFT(N448,FIND("/",N448)-1)</f>
        <v>technology</v>
      </c>
      <c r="S448" t="str">
        <f>RIGHT(N448,LEN(N448)-FIND("/",N448))</f>
        <v>wearables</v>
      </c>
      <c r="T448" s="9">
        <f>(((J448/60)/60)/24)+DATE(1970,1,1)</f>
        <v>41261.25</v>
      </c>
      <c r="U448" s="9">
        <f>(((K448/60)/60)/24)+DATE(1970,1,1)</f>
        <v>41263.25</v>
      </c>
    </row>
    <row r="449" spans="1:21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E449/D449</f>
        <v>0.24326030927835052</v>
      </c>
      <c r="P449" s="6">
        <f>IFERROR(AVERAGE(E449/G449),0)</f>
        <v>86</v>
      </c>
      <c r="Q449" t="str">
        <f>I449</f>
        <v>GBP</v>
      </c>
      <c r="R449" t="str">
        <f>LEFT(N449,FIND("/",N449)-1)</f>
        <v>film &amp; video</v>
      </c>
      <c r="S449" t="str">
        <f>RIGHT(N449,LEN(N449)-FIND("/",N449))</f>
        <v>television</v>
      </c>
      <c r="T449" s="9">
        <f>(((J449/60)/60)/24)+DATE(1970,1,1)</f>
        <v>43088.25</v>
      </c>
      <c r="U449" s="9">
        <f>(((K449/60)/60)/24)+DATE(1970,1,1)</f>
        <v>43104.25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E450/D450</f>
        <v>0.50482758620689661</v>
      </c>
      <c r="P450" s="6">
        <f>IFERROR(AVERAGE(E450/G450),0)</f>
        <v>75.014876033057845</v>
      </c>
      <c r="Q450" t="str">
        <f>I450</f>
        <v>USD</v>
      </c>
      <c r="R450" t="str">
        <f>LEFT(N450,FIND("/",N450)-1)</f>
        <v>games</v>
      </c>
      <c r="S450" t="str">
        <f>RIGHT(N450,LEN(N450)-FIND("/",N450))</f>
        <v>video games</v>
      </c>
      <c r="T450" s="9">
        <f>(((J450/60)/60)/24)+DATE(1970,1,1)</f>
        <v>41378.208333333336</v>
      </c>
      <c r="U450" s="9">
        <f>(((K450/60)/60)/24)+DATE(1970,1,1)</f>
        <v>41380.208333333336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E451/D451</f>
        <v>9.67</v>
      </c>
      <c r="P451" s="6">
        <f>IFERROR(AVERAGE(E451/G451),0)</f>
        <v>101.19767441860465</v>
      </c>
      <c r="Q451" t="str">
        <f>I451</f>
        <v>DKK</v>
      </c>
      <c r="R451" t="str">
        <f>LEFT(N451,FIND("/",N451)-1)</f>
        <v>games</v>
      </c>
      <c r="S451" t="str">
        <f>RIGHT(N451,LEN(N451)-FIND("/",N451))</f>
        <v>video games</v>
      </c>
      <c r="T451" s="9">
        <f>(((J451/60)/60)/24)+DATE(1970,1,1)</f>
        <v>43530.25</v>
      </c>
      <c r="U451" s="9">
        <f>(((K451/60)/60)/24)+DATE(1970,1,1)</f>
        <v>43547.208333333328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E452/D452</f>
        <v>0.04</v>
      </c>
      <c r="P452" s="6">
        <f>IFERROR(AVERAGE(E452/G452),0)</f>
        <v>4</v>
      </c>
      <c r="Q452" t="str">
        <f>I452</f>
        <v>CAD</v>
      </c>
      <c r="R452" t="str">
        <f>LEFT(N452,FIND("/",N452)-1)</f>
        <v>film &amp; video</v>
      </c>
      <c r="S452" t="str">
        <f>RIGHT(N452,LEN(N452)-FIND("/",N452))</f>
        <v>animation</v>
      </c>
      <c r="T452" s="9">
        <f>(((J452/60)/60)/24)+DATE(1970,1,1)</f>
        <v>43394.208333333328</v>
      </c>
      <c r="U452" s="9">
        <f>(((K452/60)/60)/24)+DATE(1970,1,1)</f>
        <v>43417.25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E453/D453</f>
        <v>1.2284501347708894</v>
      </c>
      <c r="P453" s="6">
        <f>IFERROR(AVERAGE(E453/G453),0)</f>
        <v>29.001272669424118</v>
      </c>
      <c r="Q453" t="str">
        <f>I453</f>
        <v>USD</v>
      </c>
      <c r="R453" t="str">
        <f>LEFT(N453,FIND("/",N453)-1)</f>
        <v>music</v>
      </c>
      <c r="S453" t="str">
        <f>RIGHT(N453,LEN(N453)-FIND("/",N453))</f>
        <v>rock</v>
      </c>
      <c r="T453" s="9">
        <f>(((J453/60)/60)/24)+DATE(1970,1,1)</f>
        <v>42935.208333333328</v>
      </c>
      <c r="U453" s="9">
        <f>(((K453/60)/60)/24)+DATE(1970,1,1)</f>
        <v>42966.208333333328</v>
      </c>
    </row>
    <row r="454" spans="1:21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E454/D454</f>
        <v>0.63437500000000002</v>
      </c>
      <c r="P454" s="6">
        <f>IFERROR(AVERAGE(E454/G454),0)</f>
        <v>98.225806451612897</v>
      </c>
      <c r="Q454" t="str">
        <f>I454</f>
        <v>USD</v>
      </c>
      <c r="R454" t="str">
        <f>LEFT(N454,FIND("/",N454)-1)</f>
        <v>film &amp; video</v>
      </c>
      <c r="S454" t="str">
        <f>RIGHT(N454,LEN(N454)-FIND("/",N454))</f>
        <v>drama</v>
      </c>
      <c r="T454" s="9">
        <f>(((J454/60)/60)/24)+DATE(1970,1,1)</f>
        <v>40365.208333333336</v>
      </c>
      <c r="U454" s="9">
        <f>(((K454/60)/60)/24)+DATE(1970,1,1)</f>
        <v>40366.208333333336</v>
      </c>
    </row>
    <row r="455" spans="1:21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E455/D455</f>
        <v>0.56331688596491225</v>
      </c>
      <c r="P455" s="6">
        <f>IFERROR(AVERAGE(E455/G455),0)</f>
        <v>87.001693480101608</v>
      </c>
      <c r="Q455" t="str">
        <f>I455</f>
        <v>USD</v>
      </c>
      <c r="R455" t="str">
        <f>LEFT(N455,FIND("/",N455)-1)</f>
        <v>film &amp; video</v>
      </c>
      <c r="S455" t="str">
        <f>RIGHT(N455,LEN(N455)-FIND("/",N455))</f>
        <v>science fiction</v>
      </c>
      <c r="T455" s="9">
        <f>(((J455/60)/60)/24)+DATE(1970,1,1)</f>
        <v>42705.25</v>
      </c>
      <c r="U455" s="9">
        <f>(((K455/60)/60)/24)+DATE(1970,1,1)</f>
        <v>42746.25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E456/D456</f>
        <v>0.44074999999999998</v>
      </c>
      <c r="P456" s="6">
        <f>IFERROR(AVERAGE(E456/G456),0)</f>
        <v>45.205128205128204</v>
      </c>
      <c r="Q456" t="str">
        <f>I456</f>
        <v>USD</v>
      </c>
      <c r="R456" t="str">
        <f>LEFT(N456,FIND("/",N456)-1)</f>
        <v>film &amp; video</v>
      </c>
      <c r="S456" t="str">
        <f>RIGHT(N456,LEN(N456)-FIND("/",N456))</f>
        <v>drama</v>
      </c>
      <c r="T456" s="9">
        <f>(((J456/60)/60)/24)+DATE(1970,1,1)</f>
        <v>41568.208333333336</v>
      </c>
      <c r="U456" s="9">
        <f>(((K456/60)/60)/24)+DATE(1970,1,1)</f>
        <v>41604.25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E457/D457</f>
        <v>1.1837253218884121</v>
      </c>
      <c r="P457" s="6">
        <f>IFERROR(AVERAGE(E457/G457),0)</f>
        <v>37.001341561577675</v>
      </c>
      <c r="Q457" t="str">
        <f>I457</f>
        <v>USD</v>
      </c>
      <c r="R457" t="str">
        <f>LEFT(N457,FIND("/",N457)-1)</f>
        <v>theater</v>
      </c>
      <c r="S457" t="str">
        <f>RIGHT(N457,LEN(N457)-FIND("/",N457))</f>
        <v>plays</v>
      </c>
      <c r="T457" s="9">
        <f>(((J457/60)/60)/24)+DATE(1970,1,1)</f>
        <v>40809.208333333336</v>
      </c>
      <c r="U457" s="9">
        <f>(((K457/60)/60)/24)+DATE(1970,1,1)</f>
        <v>40832.208333333336</v>
      </c>
    </row>
    <row r="458" spans="1:21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E458/D458</f>
        <v>1.041243169398907</v>
      </c>
      <c r="P458" s="6">
        <f>IFERROR(AVERAGE(E458/G458),0)</f>
        <v>94.976947040498445</v>
      </c>
      <c r="Q458" t="str">
        <f>I458</f>
        <v>USD</v>
      </c>
      <c r="R458" t="str">
        <f>LEFT(N458,FIND("/",N458)-1)</f>
        <v>music</v>
      </c>
      <c r="S458" t="str">
        <f>RIGHT(N458,LEN(N458)-FIND("/",N458))</f>
        <v>indie rock</v>
      </c>
      <c r="T458" s="9">
        <f>(((J458/60)/60)/24)+DATE(1970,1,1)</f>
        <v>43141.25</v>
      </c>
      <c r="U458" s="9">
        <f>(((K458/60)/60)/24)+DATE(1970,1,1)</f>
        <v>43141.25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E459/D459</f>
        <v>0.26640000000000003</v>
      </c>
      <c r="P459" s="6">
        <f>IFERROR(AVERAGE(E459/G459),0)</f>
        <v>28.956521739130434</v>
      </c>
      <c r="Q459" t="str">
        <f>I459</f>
        <v>USD</v>
      </c>
      <c r="R459" t="str">
        <f>LEFT(N459,FIND("/",N459)-1)</f>
        <v>theater</v>
      </c>
      <c r="S459" t="str">
        <f>RIGHT(N459,LEN(N459)-FIND("/",N459))</f>
        <v>plays</v>
      </c>
      <c r="T459" s="9">
        <f>(((J459/60)/60)/24)+DATE(1970,1,1)</f>
        <v>42657.208333333328</v>
      </c>
      <c r="U459" s="9">
        <f>(((K459/60)/60)/24)+DATE(1970,1,1)</f>
        <v>42659.208333333328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E460/D460</f>
        <v>3.5120118343195266</v>
      </c>
      <c r="P460" s="6">
        <f>IFERROR(AVERAGE(E460/G460),0)</f>
        <v>55.993396226415094</v>
      </c>
      <c r="Q460" t="str">
        <f>I460</f>
        <v>USD</v>
      </c>
      <c r="R460" t="str">
        <f>LEFT(N460,FIND("/",N460)-1)</f>
        <v>theater</v>
      </c>
      <c r="S460" t="str">
        <f>RIGHT(N460,LEN(N460)-FIND("/",N460))</f>
        <v>plays</v>
      </c>
      <c r="T460" s="9">
        <f>(((J460/60)/60)/24)+DATE(1970,1,1)</f>
        <v>40265.208333333336</v>
      </c>
      <c r="U460" s="9">
        <f>(((K460/60)/60)/24)+DATE(1970,1,1)</f>
        <v>40309.208333333336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E461/D461</f>
        <v>0.90063492063492068</v>
      </c>
      <c r="P461" s="6">
        <f>IFERROR(AVERAGE(E461/G461),0)</f>
        <v>54.038095238095238</v>
      </c>
      <c r="Q461" t="str">
        <f>I461</f>
        <v>USD</v>
      </c>
      <c r="R461" t="str">
        <f>LEFT(N461,FIND("/",N461)-1)</f>
        <v>film &amp; video</v>
      </c>
      <c r="S461" t="str">
        <f>RIGHT(N461,LEN(N461)-FIND("/",N461))</f>
        <v>documentary</v>
      </c>
      <c r="T461" s="9">
        <f>(((J461/60)/60)/24)+DATE(1970,1,1)</f>
        <v>42001.25</v>
      </c>
      <c r="U461" s="9">
        <f>(((K461/60)/60)/24)+DATE(1970,1,1)</f>
        <v>42026.25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E462/D462</f>
        <v>1.7162500000000001</v>
      </c>
      <c r="P462" s="6">
        <f>IFERROR(AVERAGE(E462/G462),0)</f>
        <v>82.38</v>
      </c>
      <c r="Q462" t="str">
        <f>I462</f>
        <v>USD</v>
      </c>
      <c r="R462" t="str">
        <f>LEFT(N462,FIND("/",N462)-1)</f>
        <v>theater</v>
      </c>
      <c r="S462" t="str">
        <f>RIGHT(N462,LEN(N462)-FIND("/",N462))</f>
        <v>plays</v>
      </c>
      <c r="T462" s="9">
        <f>(((J462/60)/60)/24)+DATE(1970,1,1)</f>
        <v>40399.208333333336</v>
      </c>
      <c r="U462" s="9">
        <f>(((K462/60)/60)/24)+DATE(1970,1,1)</f>
        <v>40402.208333333336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E463/D463</f>
        <v>1.4104655870445344</v>
      </c>
      <c r="P463" s="6">
        <f>IFERROR(AVERAGE(E463/G463),0)</f>
        <v>66.997115384615384</v>
      </c>
      <c r="Q463" t="str">
        <f>I463</f>
        <v>USD</v>
      </c>
      <c r="R463" t="str">
        <f>LEFT(N463,FIND("/",N463)-1)</f>
        <v>film &amp; video</v>
      </c>
      <c r="S463" t="str">
        <f>RIGHT(N463,LEN(N463)-FIND("/",N463))</f>
        <v>drama</v>
      </c>
      <c r="T463" s="9">
        <f>(((J463/60)/60)/24)+DATE(1970,1,1)</f>
        <v>41757.208333333336</v>
      </c>
      <c r="U463" s="9">
        <f>(((K463/60)/60)/24)+DATE(1970,1,1)</f>
        <v>41777.208333333336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E464/D464</f>
        <v>0.30579449152542371</v>
      </c>
      <c r="P464" s="6">
        <f>IFERROR(AVERAGE(E464/G464),0)</f>
        <v>107.91401869158878</v>
      </c>
      <c r="Q464" t="str">
        <f>I464</f>
        <v>USD</v>
      </c>
      <c r="R464" t="str">
        <f>LEFT(N464,FIND("/",N464)-1)</f>
        <v>games</v>
      </c>
      <c r="S464" t="str">
        <f>RIGHT(N464,LEN(N464)-FIND("/",N464))</f>
        <v>mobile games</v>
      </c>
      <c r="T464" s="9">
        <f>(((J464/60)/60)/24)+DATE(1970,1,1)</f>
        <v>41304.25</v>
      </c>
      <c r="U464" s="9">
        <f>(((K464/60)/60)/24)+DATE(1970,1,1)</f>
        <v>41342.25</v>
      </c>
    </row>
    <row r="465" spans="1:21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E465/D465</f>
        <v>1.0816455696202532</v>
      </c>
      <c r="P465" s="6">
        <f>IFERROR(AVERAGE(E465/G465),0)</f>
        <v>69.009501187648453</v>
      </c>
      <c r="Q465" t="str">
        <f>I465</f>
        <v>USD</v>
      </c>
      <c r="R465" t="str">
        <f>LEFT(N465,FIND("/",N465)-1)</f>
        <v>film &amp; video</v>
      </c>
      <c r="S465" t="str">
        <f>RIGHT(N465,LEN(N465)-FIND("/",N465))</f>
        <v>animation</v>
      </c>
      <c r="T465" s="9">
        <f>(((J465/60)/60)/24)+DATE(1970,1,1)</f>
        <v>41639.25</v>
      </c>
      <c r="U465" s="9">
        <f>(((K465/60)/60)/24)+DATE(1970,1,1)</f>
        <v>41643.25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E466/D466</f>
        <v>1.3345505617977529</v>
      </c>
      <c r="P466" s="6">
        <f>IFERROR(AVERAGE(E466/G466),0)</f>
        <v>39.006568144499177</v>
      </c>
      <c r="Q466" t="str">
        <f>I466</f>
        <v>USD</v>
      </c>
      <c r="R466" t="str">
        <f>LEFT(N466,FIND("/",N466)-1)</f>
        <v>theater</v>
      </c>
      <c r="S466" t="str">
        <f>RIGHT(N466,LEN(N466)-FIND("/",N466))</f>
        <v>plays</v>
      </c>
      <c r="T466" s="9">
        <f>(((J466/60)/60)/24)+DATE(1970,1,1)</f>
        <v>43142.25</v>
      </c>
      <c r="U466" s="9">
        <f>(((K466/60)/60)/24)+DATE(1970,1,1)</f>
        <v>43156.25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E467/D467</f>
        <v>1.8785106382978722</v>
      </c>
      <c r="P467" s="6">
        <f>IFERROR(AVERAGE(E467/G467),0)</f>
        <v>110.3625</v>
      </c>
      <c r="Q467" t="str">
        <f>I467</f>
        <v>USD</v>
      </c>
      <c r="R467" t="str">
        <f>LEFT(N467,FIND("/",N467)-1)</f>
        <v>publishing</v>
      </c>
      <c r="S467" t="str">
        <f>RIGHT(N467,LEN(N467)-FIND("/",N467))</f>
        <v>translations</v>
      </c>
      <c r="T467" s="9">
        <f>(((J467/60)/60)/24)+DATE(1970,1,1)</f>
        <v>43127.25</v>
      </c>
      <c r="U467" s="9">
        <f>(((K467/60)/60)/24)+DATE(1970,1,1)</f>
        <v>43136.25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E468/D468</f>
        <v>3.32</v>
      </c>
      <c r="P468" s="6">
        <f>IFERROR(AVERAGE(E468/G468),0)</f>
        <v>94.857142857142861</v>
      </c>
      <c r="Q468" t="str">
        <f>I468</f>
        <v>USD</v>
      </c>
      <c r="R468" t="str">
        <f>LEFT(N468,FIND("/",N468)-1)</f>
        <v>technology</v>
      </c>
      <c r="S468" t="str">
        <f>RIGHT(N468,LEN(N468)-FIND("/",N468))</f>
        <v>wearables</v>
      </c>
      <c r="T468" s="9">
        <f>(((J468/60)/60)/24)+DATE(1970,1,1)</f>
        <v>41409.208333333336</v>
      </c>
      <c r="U468" s="9">
        <f>(((K468/60)/60)/24)+DATE(1970,1,1)</f>
        <v>41432.208333333336</v>
      </c>
    </row>
    <row r="469" spans="1:21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E469/D469</f>
        <v>5.7521428571428572</v>
      </c>
      <c r="P469" s="6">
        <f>IFERROR(AVERAGE(E469/G469),0)</f>
        <v>57.935251798561154</v>
      </c>
      <c r="Q469" t="str">
        <f>I469</f>
        <v>CAD</v>
      </c>
      <c r="R469" t="str">
        <f>LEFT(N469,FIND("/",N469)-1)</f>
        <v>technology</v>
      </c>
      <c r="S469" t="str">
        <f>RIGHT(N469,LEN(N469)-FIND("/",N469))</f>
        <v>web</v>
      </c>
      <c r="T469" s="9">
        <f>(((J469/60)/60)/24)+DATE(1970,1,1)</f>
        <v>42331.25</v>
      </c>
      <c r="U469" s="9">
        <f>(((K469/60)/60)/24)+DATE(1970,1,1)</f>
        <v>42338.25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E470/D470</f>
        <v>0.40500000000000003</v>
      </c>
      <c r="P470" s="6">
        <f>IFERROR(AVERAGE(E470/G470),0)</f>
        <v>101.25</v>
      </c>
      <c r="Q470" t="str">
        <f>I470</f>
        <v>USD</v>
      </c>
      <c r="R470" t="str">
        <f>LEFT(N470,FIND("/",N470)-1)</f>
        <v>theater</v>
      </c>
      <c r="S470" t="str">
        <f>RIGHT(N470,LEN(N470)-FIND("/",N470))</f>
        <v>plays</v>
      </c>
      <c r="T470" s="9">
        <f>(((J470/60)/60)/24)+DATE(1970,1,1)</f>
        <v>43569.208333333328</v>
      </c>
      <c r="U470" s="9">
        <f>(((K470/60)/60)/24)+DATE(1970,1,1)</f>
        <v>43585.208333333328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E471/D471</f>
        <v>1.8442857142857143</v>
      </c>
      <c r="P471" s="6">
        <f>IFERROR(AVERAGE(E471/G471),0)</f>
        <v>64.95597484276729</v>
      </c>
      <c r="Q471" t="str">
        <f>I471</f>
        <v>USD</v>
      </c>
      <c r="R471" t="str">
        <f>LEFT(N471,FIND("/",N471)-1)</f>
        <v>film &amp; video</v>
      </c>
      <c r="S471" t="str">
        <f>RIGHT(N471,LEN(N471)-FIND("/",N471))</f>
        <v>drama</v>
      </c>
      <c r="T471" s="9">
        <f>(((J471/60)/60)/24)+DATE(1970,1,1)</f>
        <v>42142.208333333328</v>
      </c>
      <c r="U471" s="9">
        <f>(((K471/60)/60)/24)+DATE(1970,1,1)</f>
        <v>42144.208333333328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E472/D472</f>
        <v>2.8580555555555556</v>
      </c>
      <c r="P472" s="6">
        <f>IFERROR(AVERAGE(E472/G472),0)</f>
        <v>27.00524934383202</v>
      </c>
      <c r="Q472" t="str">
        <f>I472</f>
        <v>USD</v>
      </c>
      <c r="R472" t="str">
        <f>LEFT(N472,FIND("/",N472)-1)</f>
        <v>technology</v>
      </c>
      <c r="S472" t="str">
        <f>RIGHT(N472,LEN(N472)-FIND("/",N472))</f>
        <v>wearables</v>
      </c>
      <c r="T472" s="9">
        <f>(((J472/60)/60)/24)+DATE(1970,1,1)</f>
        <v>42716.25</v>
      </c>
      <c r="U472" s="9">
        <f>(((K472/60)/60)/24)+DATE(1970,1,1)</f>
        <v>42723.25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E473/D473</f>
        <v>3.19</v>
      </c>
      <c r="P473" s="6">
        <f>IFERROR(AVERAGE(E473/G473),0)</f>
        <v>50.97422680412371</v>
      </c>
      <c r="Q473" t="str">
        <f>I473</f>
        <v>GBP</v>
      </c>
      <c r="R473" t="str">
        <f>LEFT(N473,FIND("/",N473)-1)</f>
        <v>food</v>
      </c>
      <c r="S473" t="str">
        <f>RIGHT(N473,LEN(N473)-FIND("/",N473))</f>
        <v>food trucks</v>
      </c>
      <c r="T473" s="9">
        <f>(((J473/60)/60)/24)+DATE(1970,1,1)</f>
        <v>41031.208333333336</v>
      </c>
      <c r="U473" s="9">
        <f>(((K473/60)/60)/24)+DATE(1970,1,1)</f>
        <v>41031.208333333336</v>
      </c>
    </row>
    <row r="474" spans="1:21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E474/D474</f>
        <v>0.39234070221066319</v>
      </c>
      <c r="P474" s="6">
        <f>IFERROR(AVERAGE(E474/G474),0)</f>
        <v>104.94260869565217</v>
      </c>
      <c r="Q474" t="str">
        <f>I474</f>
        <v>USD</v>
      </c>
      <c r="R474" t="str">
        <f>LEFT(N474,FIND("/",N474)-1)</f>
        <v>music</v>
      </c>
      <c r="S474" t="str">
        <f>RIGHT(N474,LEN(N474)-FIND("/",N474))</f>
        <v>rock</v>
      </c>
      <c r="T474" s="9">
        <f>(((J474/60)/60)/24)+DATE(1970,1,1)</f>
        <v>43535.208333333328</v>
      </c>
      <c r="U474" s="9">
        <f>(((K474/60)/60)/24)+DATE(1970,1,1)</f>
        <v>43589.208333333328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E475/D475</f>
        <v>1.7814000000000001</v>
      </c>
      <c r="P475" s="6">
        <f>IFERROR(AVERAGE(E475/G475),0)</f>
        <v>84.028301886792448</v>
      </c>
      <c r="Q475" t="str">
        <f>I475</f>
        <v>USD</v>
      </c>
      <c r="R475" t="str">
        <f>LEFT(N475,FIND("/",N475)-1)</f>
        <v>music</v>
      </c>
      <c r="S475" t="str">
        <f>RIGHT(N475,LEN(N475)-FIND("/",N475))</f>
        <v>electric music</v>
      </c>
      <c r="T475" s="9">
        <f>(((J475/60)/60)/24)+DATE(1970,1,1)</f>
        <v>43277.208333333328</v>
      </c>
      <c r="U475" s="9">
        <f>(((K475/60)/60)/24)+DATE(1970,1,1)</f>
        <v>43278.208333333328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E476/D476</f>
        <v>3.6515</v>
      </c>
      <c r="P476" s="6">
        <f>IFERROR(AVERAGE(E476/G476),0)</f>
        <v>102.85915492957747</v>
      </c>
      <c r="Q476" t="str">
        <f>I476</f>
        <v>USD</v>
      </c>
      <c r="R476" t="str">
        <f>LEFT(N476,FIND("/",N476)-1)</f>
        <v>film &amp; video</v>
      </c>
      <c r="S476" t="str">
        <f>RIGHT(N476,LEN(N476)-FIND("/",N476))</f>
        <v>television</v>
      </c>
      <c r="T476" s="9">
        <f>(((J476/60)/60)/24)+DATE(1970,1,1)</f>
        <v>41989.25</v>
      </c>
      <c r="U476" s="9">
        <f>(((K476/60)/60)/24)+DATE(1970,1,1)</f>
        <v>41990.25</v>
      </c>
    </row>
    <row r="477" spans="1:21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E477/D477</f>
        <v>1.1394594594594594</v>
      </c>
      <c r="P477" s="6">
        <f>IFERROR(AVERAGE(E477/G477),0)</f>
        <v>39.962085308056871</v>
      </c>
      <c r="Q477" t="str">
        <f>I477</f>
        <v>USD</v>
      </c>
      <c r="R477" t="str">
        <f>LEFT(N477,FIND("/",N477)-1)</f>
        <v>publishing</v>
      </c>
      <c r="S477" t="str">
        <f>RIGHT(N477,LEN(N477)-FIND("/",N477))</f>
        <v>translations</v>
      </c>
      <c r="T477" s="9">
        <f>(((J477/60)/60)/24)+DATE(1970,1,1)</f>
        <v>41450.208333333336</v>
      </c>
      <c r="U477" s="9">
        <f>(((K477/60)/60)/24)+DATE(1970,1,1)</f>
        <v>41454.208333333336</v>
      </c>
    </row>
    <row r="478" spans="1:21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E478/D478</f>
        <v>0.29828720626631855</v>
      </c>
      <c r="P478" s="6">
        <f>IFERROR(AVERAGE(E478/G478),0)</f>
        <v>51.001785714285717</v>
      </c>
      <c r="Q478" t="str">
        <f>I478</f>
        <v>USD</v>
      </c>
      <c r="R478" t="str">
        <f>LEFT(N478,FIND("/",N478)-1)</f>
        <v>publishing</v>
      </c>
      <c r="S478" t="str">
        <f>RIGHT(N478,LEN(N478)-FIND("/",N478))</f>
        <v>fiction</v>
      </c>
      <c r="T478" s="9">
        <f>(((J478/60)/60)/24)+DATE(1970,1,1)</f>
        <v>43322.208333333328</v>
      </c>
      <c r="U478" s="9">
        <f>(((K478/60)/60)/24)+DATE(1970,1,1)</f>
        <v>43328.208333333328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E479/D479</f>
        <v>0.54270588235294115</v>
      </c>
      <c r="P479" s="6">
        <f>IFERROR(AVERAGE(E479/G479),0)</f>
        <v>40.823008849557525</v>
      </c>
      <c r="Q479" t="str">
        <f>I479</f>
        <v>USD</v>
      </c>
      <c r="R479" t="str">
        <f>LEFT(N479,FIND("/",N479)-1)</f>
        <v>film &amp; video</v>
      </c>
      <c r="S479" t="str">
        <f>RIGHT(N479,LEN(N479)-FIND("/",N479))</f>
        <v>science fiction</v>
      </c>
      <c r="T479" s="9">
        <f>(((J479/60)/60)/24)+DATE(1970,1,1)</f>
        <v>40720.208333333336</v>
      </c>
      <c r="U479" s="9">
        <f>(((K479/60)/60)/24)+DATE(1970,1,1)</f>
        <v>40747.208333333336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E480/D480</f>
        <v>2.3634156976744185</v>
      </c>
      <c r="P480" s="6">
        <f>IFERROR(AVERAGE(E480/G480),0)</f>
        <v>58.999637155297535</v>
      </c>
      <c r="Q480" t="str">
        <f>I480</f>
        <v>USD</v>
      </c>
      <c r="R480" t="str">
        <f>LEFT(N480,FIND("/",N480)-1)</f>
        <v>technology</v>
      </c>
      <c r="S480" t="str">
        <f>RIGHT(N480,LEN(N480)-FIND("/",N480))</f>
        <v>wearables</v>
      </c>
      <c r="T480" s="9">
        <f>(((J480/60)/60)/24)+DATE(1970,1,1)</f>
        <v>42072.208333333328</v>
      </c>
      <c r="U480" s="9">
        <f>(((K480/60)/60)/24)+DATE(1970,1,1)</f>
        <v>42084.208333333328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E481/D481</f>
        <v>5.1291666666666664</v>
      </c>
      <c r="P481" s="6">
        <f>IFERROR(AVERAGE(E481/G481),0)</f>
        <v>71.156069364161851</v>
      </c>
      <c r="Q481" t="str">
        <f>I481</f>
        <v>GBP</v>
      </c>
      <c r="R481" t="str">
        <f>LEFT(N481,FIND("/",N481)-1)</f>
        <v>food</v>
      </c>
      <c r="S481" t="str">
        <f>RIGHT(N481,LEN(N481)-FIND("/",N481))</f>
        <v>food trucks</v>
      </c>
      <c r="T481" s="9">
        <f>(((J481/60)/60)/24)+DATE(1970,1,1)</f>
        <v>42945.208333333328</v>
      </c>
      <c r="U481" s="9">
        <f>(((K481/60)/60)/24)+DATE(1970,1,1)</f>
        <v>42947.208333333328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E482/D482</f>
        <v>1.0065116279069768</v>
      </c>
      <c r="P482" s="6">
        <f>IFERROR(AVERAGE(E482/G482),0)</f>
        <v>99.494252873563212</v>
      </c>
      <c r="Q482" t="str">
        <f>I482</f>
        <v>USD</v>
      </c>
      <c r="R482" t="str">
        <f>LEFT(N482,FIND("/",N482)-1)</f>
        <v>photography</v>
      </c>
      <c r="S482" t="str">
        <f>RIGHT(N482,LEN(N482)-FIND("/",N482))</f>
        <v>photography books</v>
      </c>
      <c r="T482" s="9">
        <f>(((J482/60)/60)/24)+DATE(1970,1,1)</f>
        <v>40248.25</v>
      </c>
      <c r="U482" s="9">
        <f>(((K482/60)/60)/24)+DATE(1970,1,1)</f>
        <v>40257.208333333336</v>
      </c>
    </row>
    <row r="483" spans="1:21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E483/D483</f>
        <v>0.81348423194303154</v>
      </c>
      <c r="P483" s="6">
        <f>IFERROR(AVERAGE(E483/G483),0)</f>
        <v>103.98634590377114</v>
      </c>
      <c r="Q483" t="str">
        <f>I483</f>
        <v>USD</v>
      </c>
      <c r="R483" t="str">
        <f>LEFT(N483,FIND("/",N483)-1)</f>
        <v>theater</v>
      </c>
      <c r="S483" t="str">
        <f>RIGHT(N483,LEN(N483)-FIND("/",N483))</f>
        <v>plays</v>
      </c>
      <c r="T483" s="9">
        <f>(((J483/60)/60)/24)+DATE(1970,1,1)</f>
        <v>41913.208333333336</v>
      </c>
      <c r="U483" s="9">
        <f>(((K483/60)/60)/24)+DATE(1970,1,1)</f>
        <v>41955.25</v>
      </c>
    </row>
    <row r="484" spans="1:21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E484/D484</f>
        <v>0.16404761904761905</v>
      </c>
      <c r="P484" s="6">
        <f>IFERROR(AVERAGE(E484/G484),0)</f>
        <v>76.555555555555557</v>
      </c>
      <c r="Q484" t="str">
        <f>I484</f>
        <v>USD</v>
      </c>
      <c r="R484" t="str">
        <f>LEFT(N484,FIND("/",N484)-1)</f>
        <v>publishing</v>
      </c>
      <c r="S484" t="str">
        <f>RIGHT(N484,LEN(N484)-FIND("/",N484))</f>
        <v>fiction</v>
      </c>
      <c r="T484" s="9">
        <f>(((J484/60)/60)/24)+DATE(1970,1,1)</f>
        <v>40963.25</v>
      </c>
      <c r="U484" s="9">
        <f>(((K484/60)/60)/24)+DATE(1970,1,1)</f>
        <v>40974.25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E485/D485</f>
        <v>0.52774617067833696</v>
      </c>
      <c r="P485" s="6">
        <f>IFERROR(AVERAGE(E485/G485),0)</f>
        <v>87.068592057761734</v>
      </c>
      <c r="Q485" t="str">
        <f>I485</f>
        <v>USD</v>
      </c>
      <c r="R485" t="str">
        <f>LEFT(N485,FIND("/",N485)-1)</f>
        <v>theater</v>
      </c>
      <c r="S485" t="str">
        <f>RIGHT(N485,LEN(N485)-FIND("/",N485))</f>
        <v>plays</v>
      </c>
      <c r="T485" s="9">
        <f>(((J485/60)/60)/24)+DATE(1970,1,1)</f>
        <v>43811.25</v>
      </c>
      <c r="U485" s="9">
        <f>(((K485/60)/60)/24)+DATE(1970,1,1)</f>
        <v>43818.25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E486/D486</f>
        <v>2.6020608108108108</v>
      </c>
      <c r="P486" s="6">
        <f>IFERROR(AVERAGE(E486/G486),0)</f>
        <v>48.99554707379135</v>
      </c>
      <c r="Q486" t="str">
        <f>I486</f>
        <v>GBP</v>
      </c>
      <c r="R486" t="str">
        <f>LEFT(N486,FIND("/",N486)-1)</f>
        <v>food</v>
      </c>
      <c r="S486" t="str">
        <f>RIGHT(N486,LEN(N486)-FIND("/",N486))</f>
        <v>food trucks</v>
      </c>
      <c r="T486" s="9">
        <f>(((J486/60)/60)/24)+DATE(1970,1,1)</f>
        <v>41855.208333333336</v>
      </c>
      <c r="U486" s="9">
        <f>(((K486/60)/60)/24)+DATE(1970,1,1)</f>
        <v>41904.208333333336</v>
      </c>
    </row>
    <row r="487" spans="1:21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E487/D487</f>
        <v>0.30732891832229581</v>
      </c>
      <c r="P487" s="6">
        <f>IFERROR(AVERAGE(E487/G487),0)</f>
        <v>42.969135802469133</v>
      </c>
      <c r="Q487" t="str">
        <f>I487</f>
        <v>GBP</v>
      </c>
      <c r="R487" t="str">
        <f>LEFT(N487,FIND("/",N487)-1)</f>
        <v>theater</v>
      </c>
      <c r="S487" t="str">
        <f>RIGHT(N487,LEN(N487)-FIND("/",N487))</f>
        <v>plays</v>
      </c>
      <c r="T487" s="9">
        <f>(((J487/60)/60)/24)+DATE(1970,1,1)</f>
        <v>43626.208333333328</v>
      </c>
      <c r="U487" s="9">
        <f>(((K487/60)/60)/24)+DATE(1970,1,1)</f>
        <v>43667.208333333328</v>
      </c>
    </row>
    <row r="488" spans="1:21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E488/D488</f>
        <v>0.13500000000000001</v>
      </c>
      <c r="P488" s="6">
        <f>IFERROR(AVERAGE(E488/G488),0)</f>
        <v>33.428571428571431</v>
      </c>
      <c r="Q488" t="str">
        <f>I488</f>
        <v>GBP</v>
      </c>
      <c r="R488" t="str">
        <f>LEFT(N488,FIND("/",N488)-1)</f>
        <v>publishing</v>
      </c>
      <c r="S488" t="str">
        <f>RIGHT(N488,LEN(N488)-FIND("/",N488))</f>
        <v>translations</v>
      </c>
      <c r="T488" s="9">
        <f>(((J488/60)/60)/24)+DATE(1970,1,1)</f>
        <v>43168.25</v>
      </c>
      <c r="U488" s="9">
        <f>(((K488/60)/60)/24)+DATE(1970,1,1)</f>
        <v>43183.208333333328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E489/D489</f>
        <v>1.7862556663644606</v>
      </c>
      <c r="P489" s="6">
        <f>IFERROR(AVERAGE(E489/G489),0)</f>
        <v>83.982949701619773</v>
      </c>
      <c r="Q489" t="str">
        <f>I489</f>
        <v>USD</v>
      </c>
      <c r="R489" t="str">
        <f>LEFT(N489,FIND("/",N489)-1)</f>
        <v>theater</v>
      </c>
      <c r="S489" t="str">
        <f>RIGHT(N489,LEN(N489)-FIND("/",N489))</f>
        <v>plays</v>
      </c>
      <c r="T489" s="9">
        <f>(((J489/60)/60)/24)+DATE(1970,1,1)</f>
        <v>42845.208333333328</v>
      </c>
      <c r="U489" s="9">
        <f>(((K489/60)/60)/24)+DATE(1970,1,1)</f>
        <v>42878.208333333328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E490/D490</f>
        <v>2.2005660377358489</v>
      </c>
      <c r="P490" s="6">
        <f>IFERROR(AVERAGE(E490/G490),0)</f>
        <v>101.41739130434783</v>
      </c>
      <c r="Q490" t="str">
        <f>I490</f>
        <v>USD</v>
      </c>
      <c r="R490" t="str">
        <f>LEFT(N490,FIND("/",N490)-1)</f>
        <v>theater</v>
      </c>
      <c r="S490" t="str">
        <f>RIGHT(N490,LEN(N490)-FIND("/",N490))</f>
        <v>plays</v>
      </c>
      <c r="T490" s="9">
        <f>(((J490/60)/60)/24)+DATE(1970,1,1)</f>
        <v>42403.25</v>
      </c>
      <c r="U490" s="9">
        <f>(((K490/60)/60)/24)+DATE(1970,1,1)</f>
        <v>42420.25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E491/D491</f>
        <v>1.015108695652174</v>
      </c>
      <c r="P491" s="6">
        <f>IFERROR(AVERAGE(E491/G491),0)</f>
        <v>109.87058823529412</v>
      </c>
      <c r="Q491" t="str">
        <f>I491</f>
        <v>EUR</v>
      </c>
      <c r="R491" t="str">
        <f>LEFT(N491,FIND("/",N491)-1)</f>
        <v>technology</v>
      </c>
      <c r="S491" t="str">
        <f>RIGHT(N491,LEN(N491)-FIND("/",N491))</f>
        <v>wearables</v>
      </c>
      <c r="T491" s="9">
        <f>(((J491/60)/60)/24)+DATE(1970,1,1)</f>
        <v>40406.208333333336</v>
      </c>
      <c r="U491" s="9">
        <f>(((K491/60)/60)/24)+DATE(1970,1,1)</f>
        <v>40411.208333333336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E492/D492</f>
        <v>1.915</v>
      </c>
      <c r="P492" s="6">
        <f>IFERROR(AVERAGE(E492/G492),0)</f>
        <v>31.916666666666668</v>
      </c>
      <c r="Q492" t="str">
        <f>I492</f>
        <v>USD</v>
      </c>
      <c r="R492" t="str">
        <f>LEFT(N492,FIND("/",N492)-1)</f>
        <v>journalism</v>
      </c>
      <c r="S492" t="str">
        <f>RIGHT(N492,LEN(N492)-FIND("/",N492))</f>
        <v>audio</v>
      </c>
      <c r="T492" s="9">
        <f>(((J492/60)/60)/24)+DATE(1970,1,1)</f>
        <v>43786.25</v>
      </c>
      <c r="U492" s="9">
        <f>(((K492/60)/60)/24)+DATE(1970,1,1)</f>
        <v>43793.25</v>
      </c>
    </row>
    <row r="493" spans="1:21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E493/D493</f>
        <v>3.0534683098591549</v>
      </c>
      <c r="P493" s="6">
        <f>IFERROR(AVERAGE(E493/G493),0)</f>
        <v>70.993450675399103</v>
      </c>
      <c r="Q493" t="str">
        <f>I493</f>
        <v>USD</v>
      </c>
      <c r="R493" t="str">
        <f>LEFT(N493,FIND("/",N493)-1)</f>
        <v>food</v>
      </c>
      <c r="S493" t="str">
        <f>RIGHT(N493,LEN(N493)-FIND("/",N493))</f>
        <v>food trucks</v>
      </c>
      <c r="T493" s="9">
        <f>(((J493/60)/60)/24)+DATE(1970,1,1)</f>
        <v>41456.208333333336</v>
      </c>
      <c r="U493" s="9">
        <f>(((K493/60)/60)/24)+DATE(1970,1,1)</f>
        <v>41482.208333333336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E494/D494</f>
        <v>0.23995287958115183</v>
      </c>
      <c r="P494" s="6">
        <f>IFERROR(AVERAGE(E494/G494),0)</f>
        <v>77.026890756302521</v>
      </c>
      <c r="Q494" t="str">
        <f>I494</f>
        <v>USD</v>
      </c>
      <c r="R494" t="str">
        <f>LEFT(N494,FIND("/",N494)-1)</f>
        <v>film &amp; video</v>
      </c>
      <c r="S494" t="str">
        <f>RIGHT(N494,LEN(N494)-FIND("/",N494))</f>
        <v>shorts</v>
      </c>
      <c r="T494" s="9">
        <f>(((J494/60)/60)/24)+DATE(1970,1,1)</f>
        <v>40336.208333333336</v>
      </c>
      <c r="U494" s="9">
        <f>(((K494/60)/60)/24)+DATE(1970,1,1)</f>
        <v>40371.208333333336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E495/D495</f>
        <v>7.2377777777777776</v>
      </c>
      <c r="P495" s="6">
        <f>IFERROR(AVERAGE(E495/G495),0)</f>
        <v>101.78125</v>
      </c>
      <c r="Q495" t="str">
        <f>I495</f>
        <v>USD</v>
      </c>
      <c r="R495" t="str">
        <f>LEFT(N495,FIND("/",N495)-1)</f>
        <v>photography</v>
      </c>
      <c r="S495" t="str">
        <f>RIGHT(N495,LEN(N495)-FIND("/",N495))</f>
        <v>photography books</v>
      </c>
      <c r="T495" s="9">
        <f>(((J495/60)/60)/24)+DATE(1970,1,1)</f>
        <v>43645.208333333328</v>
      </c>
      <c r="U495" s="9">
        <f>(((K495/60)/60)/24)+DATE(1970,1,1)</f>
        <v>43658.208333333328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E496/D496</f>
        <v>5.4736000000000002</v>
      </c>
      <c r="P496" s="6">
        <f>IFERROR(AVERAGE(E496/G496),0)</f>
        <v>51.059701492537314</v>
      </c>
      <c r="Q496" t="str">
        <f>I496</f>
        <v>USD</v>
      </c>
      <c r="R496" t="str">
        <f>LEFT(N496,FIND("/",N496)-1)</f>
        <v>technology</v>
      </c>
      <c r="S496" t="str">
        <f>RIGHT(N496,LEN(N496)-FIND("/",N496))</f>
        <v>wearables</v>
      </c>
      <c r="T496" s="9">
        <f>(((J496/60)/60)/24)+DATE(1970,1,1)</f>
        <v>40990.208333333336</v>
      </c>
      <c r="U496" s="9">
        <f>(((K496/60)/60)/24)+DATE(1970,1,1)</f>
        <v>40991.208333333336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E497/D497</f>
        <v>4.1449999999999996</v>
      </c>
      <c r="P497" s="6">
        <f>IFERROR(AVERAGE(E497/G497),0)</f>
        <v>68.02051282051282</v>
      </c>
      <c r="Q497" t="str">
        <f>I497</f>
        <v>DKK</v>
      </c>
      <c r="R497" t="str">
        <f>LEFT(N497,FIND("/",N497)-1)</f>
        <v>theater</v>
      </c>
      <c r="S497" t="str">
        <f>RIGHT(N497,LEN(N497)-FIND("/",N497))</f>
        <v>plays</v>
      </c>
      <c r="T497" s="9">
        <f>(((J497/60)/60)/24)+DATE(1970,1,1)</f>
        <v>41800.208333333336</v>
      </c>
      <c r="U497" s="9">
        <f>(((K497/60)/60)/24)+DATE(1970,1,1)</f>
        <v>41804.208333333336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E498/D498</f>
        <v>9.0696409140369975E-3</v>
      </c>
      <c r="P498" s="6">
        <f>IFERROR(AVERAGE(E498/G498),0)</f>
        <v>30.87037037037037</v>
      </c>
      <c r="Q498" t="str">
        <f>I498</f>
        <v>USD</v>
      </c>
      <c r="R498" t="str">
        <f>LEFT(N498,FIND("/",N498)-1)</f>
        <v>film &amp; video</v>
      </c>
      <c r="S498" t="str">
        <f>RIGHT(N498,LEN(N498)-FIND("/",N498))</f>
        <v>animation</v>
      </c>
      <c r="T498" s="9">
        <f>(((J498/60)/60)/24)+DATE(1970,1,1)</f>
        <v>42876.208333333328</v>
      </c>
      <c r="U498" s="9">
        <f>(((K498/60)/60)/24)+DATE(1970,1,1)</f>
        <v>42893.208333333328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E499/D499</f>
        <v>0.34173469387755101</v>
      </c>
      <c r="P499" s="6">
        <f>IFERROR(AVERAGE(E499/G499),0)</f>
        <v>27.908333333333335</v>
      </c>
      <c r="Q499" t="str">
        <f>I499</f>
        <v>USD</v>
      </c>
      <c r="R499" t="str">
        <f>LEFT(N499,FIND("/",N499)-1)</f>
        <v>technology</v>
      </c>
      <c r="S499" t="str">
        <f>RIGHT(N499,LEN(N499)-FIND("/",N499))</f>
        <v>wearables</v>
      </c>
      <c r="T499" s="9">
        <f>(((J499/60)/60)/24)+DATE(1970,1,1)</f>
        <v>42724.25</v>
      </c>
      <c r="U499" s="9">
        <f>(((K499/60)/60)/24)+DATE(1970,1,1)</f>
        <v>42724.25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E500/D500</f>
        <v>0.239488107549121</v>
      </c>
      <c r="P500" s="6">
        <f>IFERROR(AVERAGE(E500/G500),0)</f>
        <v>79.994818652849744</v>
      </c>
      <c r="Q500" t="str">
        <f>I500</f>
        <v>DKK</v>
      </c>
      <c r="R500" t="str">
        <f>LEFT(N500,FIND("/",N500)-1)</f>
        <v>technology</v>
      </c>
      <c r="S500" t="str">
        <f>RIGHT(N500,LEN(N500)-FIND("/",N500))</f>
        <v>web</v>
      </c>
      <c r="T500" s="9">
        <f>(((J500/60)/60)/24)+DATE(1970,1,1)</f>
        <v>42005.25</v>
      </c>
      <c r="U500" s="9">
        <f>(((K500/60)/60)/24)+DATE(1970,1,1)</f>
        <v>42007.25</v>
      </c>
    </row>
    <row r="501" spans="1:21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>E501/D501</f>
        <v>0.48072649572649573</v>
      </c>
      <c r="P501" s="6">
        <f>IFERROR(AVERAGE(E501/G501),0)</f>
        <v>38.003378378378379</v>
      </c>
      <c r="Q501" t="str">
        <f>I501</f>
        <v>USD</v>
      </c>
      <c r="R501" t="str">
        <f>LEFT(N501,FIND("/",N501)-1)</f>
        <v>film &amp; video</v>
      </c>
      <c r="S501" t="str">
        <f>RIGHT(N501,LEN(N501)-FIND("/",N501))</f>
        <v>documentary</v>
      </c>
      <c r="T501" s="9">
        <f>(((J501/60)/60)/24)+DATE(1970,1,1)</f>
        <v>42444.208333333328</v>
      </c>
      <c r="U501" s="9">
        <f>(((K501/60)/60)/24)+DATE(1970,1,1)</f>
        <v>42449.208333333328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E502/D502</f>
        <v>0</v>
      </c>
      <c r="P502" s="6">
        <f>IFERROR(AVERAGE(E502/G502),0)</f>
        <v>0</v>
      </c>
      <c r="Q502" t="str">
        <f>I502</f>
        <v>USD</v>
      </c>
      <c r="R502" t="str">
        <f>LEFT(N502,FIND("/",N502)-1)</f>
        <v>theater</v>
      </c>
      <c r="S502" t="str">
        <f>RIGHT(N502,LEN(N502)-FIND("/",N502))</f>
        <v>plays</v>
      </c>
      <c r="T502" s="9">
        <f>(((J502/60)/60)/24)+DATE(1970,1,1)</f>
        <v>41395.208333333336</v>
      </c>
      <c r="U502" s="9">
        <f>(((K502/60)/60)/24)+DATE(1970,1,1)</f>
        <v>41423.208333333336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E503/D503</f>
        <v>0.70145182291666663</v>
      </c>
      <c r="P503" s="6">
        <f>IFERROR(AVERAGE(E503/G503),0)</f>
        <v>59.990534521158132</v>
      </c>
      <c r="Q503" t="str">
        <f>I503</f>
        <v>USD</v>
      </c>
      <c r="R503" t="str">
        <f>LEFT(N503,FIND("/",N503)-1)</f>
        <v>film &amp; video</v>
      </c>
      <c r="S503" t="str">
        <f>RIGHT(N503,LEN(N503)-FIND("/",N503))</f>
        <v>documentary</v>
      </c>
      <c r="T503" s="9">
        <f>(((J503/60)/60)/24)+DATE(1970,1,1)</f>
        <v>41345.208333333336</v>
      </c>
      <c r="U503" s="9">
        <f>(((K503/60)/60)/24)+DATE(1970,1,1)</f>
        <v>41347.208333333336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E504/D504</f>
        <v>5.2992307692307694</v>
      </c>
      <c r="P504" s="6">
        <f>IFERROR(AVERAGE(E504/G504),0)</f>
        <v>37.037634408602152</v>
      </c>
      <c r="Q504" t="str">
        <f>I504</f>
        <v>AUD</v>
      </c>
      <c r="R504" t="str">
        <f>LEFT(N504,FIND("/",N504)-1)</f>
        <v>games</v>
      </c>
      <c r="S504" t="str">
        <f>RIGHT(N504,LEN(N504)-FIND("/",N504))</f>
        <v>video games</v>
      </c>
      <c r="T504" s="9">
        <f>(((J504/60)/60)/24)+DATE(1970,1,1)</f>
        <v>41117.208333333336</v>
      </c>
      <c r="U504" s="9">
        <f>(((K504/60)/60)/24)+DATE(1970,1,1)</f>
        <v>41146.208333333336</v>
      </c>
    </row>
    <row r="505" spans="1:21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E505/D505</f>
        <v>1.8032549019607844</v>
      </c>
      <c r="P505" s="6">
        <f>IFERROR(AVERAGE(E505/G505),0)</f>
        <v>99.963043478260872</v>
      </c>
      <c r="Q505" t="str">
        <f>I505</f>
        <v>USD</v>
      </c>
      <c r="R505" t="str">
        <f>LEFT(N505,FIND("/",N505)-1)</f>
        <v>film &amp; video</v>
      </c>
      <c r="S505" t="str">
        <f>RIGHT(N505,LEN(N505)-FIND("/",N505))</f>
        <v>drama</v>
      </c>
      <c r="T505" s="9">
        <f>(((J505/60)/60)/24)+DATE(1970,1,1)</f>
        <v>42186.208333333328</v>
      </c>
      <c r="U505" s="9">
        <f>(((K505/60)/60)/24)+DATE(1970,1,1)</f>
        <v>42206.208333333328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E506/D506</f>
        <v>0.92320000000000002</v>
      </c>
      <c r="P506" s="6">
        <f>IFERROR(AVERAGE(E506/G506),0)</f>
        <v>111.6774193548387</v>
      </c>
      <c r="Q506" t="str">
        <f>I506</f>
        <v>EUR</v>
      </c>
      <c r="R506" t="str">
        <f>LEFT(N506,FIND("/",N506)-1)</f>
        <v>music</v>
      </c>
      <c r="S506" t="str">
        <f>RIGHT(N506,LEN(N506)-FIND("/",N506))</f>
        <v>rock</v>
      </c>
      <c r="T506" s="9">
        <f>(((J506/60)/60)/24)+DATE(1970,1,1)</f>
        <v>42142.208333333328</v>
      </c>
      <c r="U506" s="9">
        <f>(((K506/60)/60)/24)+DATE(1970,1,1)</f>
        <v>42143.208333333328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E507/D507</f>
        <v>0.13901001112347053</v>
      </c>
      <c r="P507" s="6">
        <f>IFERROR(AVERAGE(E507/G507),0)</f>
        <v>36.014409221902014</v>
      </c>
      <c r="Q507" t="str">
        <f>I507</f>
        <v>USD</v>
      </c>
      <c r="R507" t="str">
        <f>LEFT(N507,FIND("/",N507)-1)</f>
        <v>publishing</v>
      </c>
      <c r="S507" t="str">
        <f>RIGHT(N507,LEN(N507)-FIND("/",N507))</f>
        <v>radio &amp; podcasts</v>
      </c>
      <c r="T507" s="9">
        <f>(((J507/60)/60)/24)+DATE(1970,1,1)</f>
        <v>41341.25</v>
      </c>
      <c r="U507" s="9">
        <f>(((K507/60)/60)/24)+DATE(1970,1,1)</f>
        <v>41383.208333333336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E508/D508</f>
        <v>9.2707777777777771</v>
      </c>
      <c r="P508" s="6">
        <f>IFERROR(AVERAGE(E508/G508),0)</f>
        <v>66.010284810126578</v>
      </c>
      <c r="Q508" t="str">
        <f>I508</f>
        <v>USD</v>
      </c>
      <c r="R508" t="str">
        <f>LEFT(N508,FIND("/",N508)-1)</f>
        <v>theater</v>
      </c>
      <c r="S508" t="str">
        <f>RIGHT(N508,LEN(N508)-FIND("/",N508))</f>
        <v>plays</v>
      </c>
      <c r="T508" s="9">
        <f>(((J508/60)/60)/24)+DATE(1970,1,1)</f>
        <v>43062.25</v>
      </c>
      <c r="U508" s="9">
        <f>(((K508/60)/60)/24)+DATE(1970,1,1)</f>
        <v>43079.25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E509/D509</f>
        <v>0.39857142857142858</v>
      </c>
      <c r="P509" s="6">
        <f>IFERROR(AVERAGE(E509/G509),0)</f>
        <v>44.05263157894737</v>
      </c>
      <c r="Q509" t="str">
        <f>I509</f>
        <v>USD</v>
      </c>
      <c r="R509" t="str">
        <f>LEFT(N509,FIND("/",N509)-1)</f>
        <v>technology</v>
      </c>
      <c r="S509" t="str">
        <f>RIGHT(N509,LEN(N509)-FIND("/",N509))</f>
        <v>web</v>
      </c>
      <c r="T509" s="9">
        <f>(((J509/60)/60)/24)+DATE(1970,1,1)</f>
        <v>41373.208333333336</v>
      </c>
      <c r="U509" s="9">
        <f>(((K509/60)/60)/24)+DATE(1970,1,1)</f>
        <v>41422.208333333336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E510/D510</f>
        <v>1.1222929936305732</v>
      </c>
      <c r="P510" s="6">
        <f>IFERROR(AVERAGE(E510/G510),0)</f>
        <v>52.999726551818434</v>
      </c>
      <c r="Q510" t="str">
        <f>I510</f>
        <v>USD</v>
      </c>
      <c r="R510" t="str">
        <f>LEFT(N510,FIND("/",N510)-1)</f>
        <v>theater</v>
      </c>
      <c r="S510" t="str">
        <f>RIGHT(N510,LEN(N510)-FIND("/",N510))</f>
        <v>plays</v>
      </c>
      <c r="T510" s="9">
        <f>(((J510/60)/60)/24)+DATE(1970,1,1)</f>
        <v>43310.208333333328</v>
      </c>
      <c r="U510" s="9">
        <f>(((K510/60)/60)/24)+DATE(1970,1,1)</f>
        <v>43331.208333333328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E511/D511</f>
        <v>0.70925816023738875</v>
      </c>
      <c r="P511" s="6">
        <f>IFERROR(AVERAGE(E511/G511),0)</f>
        <v>95</v>
      </c>
      <c r="Q511" t="str">
        <f>I511</f>
        <v>USD</v>
      </c>
      <c r="R511" t="str">
        <f>LEFT(N511,FIND("/",N511)-1)</f>
        <v>theater</v>
      </c>
      <c r="S511" t="str">
        <f>RIGHT(N511,LEN(N511)-FIND("/",N511))</f>
        <v>plays</v>
      </c>
      <c r="T511" s="9">
        <f>(((J511/60)/60)/24)+DATE(1970,1,1)</f>
        <v>41034.208333333336</v>
      </c>
      <c r="U511" s="9">
        <f>(((K511/60)/60)/24)+DATE(1970,1,1)</f>
        <v>41044.208333333336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E512/D512</f>
        <v>1.1908974358974358</v>
      </c>
      <c r="P512" s="6">
        <f>IFERROR(AVERAGE(E512/G512),0)</f>
        <v>70.908396946564892</v>
      </c>
      <c r="Q512" t="str">
        <f>I512</f>
        <v>AUD</v>
      </c>
      <c r="R512" t="str">
        <f>LEFT(N512,FIND("/",N512)-1)</f>
        <v>film &amp; video</v>
      </c>
      <c r="S512" t="str">
        <f>RIGHT(N512,LEN(N512)-FIND("/",N512))</f>
        <v>drama</v>
      </c>
      <c r="T512" s="9">
        <f>(((J512/60)/60)/24)+DATE(1970,1,1)</f>
        <v>43251.208333333328</v>
      </c>
      <c r="U512" s="9">
        <f>(((K512/60)/60)/24)+DATE(1970,1,1)</f>
        <v>43275.208333333328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E513/D513</f>
        <v>0.24017591339648173</v>
      </c>
      <c r="P513" s="6">
        <f>IFERROR(AVERAGE(E513/G513),0)</f>
        <v>98.060773480662988</v>
      </c>
      <c r="Q513" t="str">
        <f>I513</f>
        <v>USD</v>
      </c>
      <c r="R513" t="str">
        <f>LEFT(N513,FIND("/",N513)-1)</f>
        <v>theater</v>
      </c>
      <c r="S513" t="str">
        <f>RIGHT(N513,LEN(N513)-FIND("/",N513))</f>
        <v>plays</v>
      </c>
      <c r="T513" s="9">
        <f>(((J513/60)/60)/24)+DATE(1970,1,1)</f>
        <v>43671.208333333328</v>
      </c>
      <c r="U513" s="9">
        <f>(((K513/60)/60)/24)+DATE(1970,1,1)</f>
        <v>43681.208333333328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E514/D514</f>
        <v>1.3931868131868133</v>
      </c>
      <c r="P514" s="6">
        <f>IFERROR(AVERAGE(E514/G514),0)</f>
        <v>53.046025104602514</v>
      </c>
      <c r="Q514" t="str">
        <f>I514</f>
        <v>USD</v>
      </c>
      <c r="R514" t="str">
        <f>LEFT(N514,FIND("/",N514)-1)</f>
        <v>games</v>
      </c>
      <c r="S514" t="str">
        <f>RIGHT(N514,LEN(N514)-FIND("/",N514))</f>
        <v>video games</v>
      </c>
      <c r="T514" s="9">
        <f>(((J514/60)/60)/24)+DATE(1970,1,1)</f>
        <v>41825.208333333336</v>
      </c>
      <c r="U514" s="9">
        <f>(((K514/60)/60)/24)+DATE(1970,1,1)</f>
        <v>41826.208333333336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E515/D515</f>
        <v>0.39277108433734942</v>
      </c>
      <c r="P515" s="6">
        <f>IFERROR(AVERAGE(E515/G515),0)</f>
        <v>93.142857142857139</v>
      </c>
      <c r="Q515" t="str">
        <f>I515</f>
        <v>USD</v>
      </c>
      <c r="R515" t="str">
        <f>LEFT(N515,FIND("/",N515)-1)</f>
        <v>film &amp; video</v>
      </c>
      <c r="S515" t="str">
        <f>RIGHT(N515,LEN(N515)-FIND("/",N515))</f>
        <v>television</v>
      </c>
      <c r="T515" s="9">
        <f>(((J515/60)/60)/24)+DATE(1970,1,1)</f>
        <v>40430.208333333336</v>
      </c>
      <c r="U515" s="9">
        <f>(((K515/60)/60)/24)+DATE(1970,1,1)</f>
        <v>40432.208333333336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E516/D516</f>
        <v>0.22439077144917088</v>
      </c>
      <c r="P516" s="6">
        <f>IFERROR(AVERAGE(E516/G516),0)</f>
        <v>58.945075757575758</v>
      </c>
      <c r="Q516" t="str">
        <f>I516</f>
        <v>CHF</v>
      </c>
      <c r="R516" t="str">
        <f>LEFT(N516,FIND("/",N516)-1)</f>
        <v>music</v>
      </c>
      <c r="S516" t="str">
        <f>RIGHT(N516,LEN(N516)-FIND("/",N516))</f>
        <v>rock</v>
      </c>
      <c r="T516" s="9">
        <f>(((J516/60)/60)/24)+DATE(1970,1,1)</f>
        <v>41614.25</v>
      </c>
      <c r="U516" s="9">
        <f>(((K516/60)/60)/24)+DATE(1970,1,1)</f>
        <v>41619.25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E517/D517</f>
        <v>0.55779069767441858</v>
      </c>
      <c r="P517" s="6">
        <f>IFERROR(AVERAGE(E517/G517),0)</f>
        <v>36.067669172932334</v>
      </c>
      <c r="Q517" t="str">
        <f>I517</f>
        <v>CAD</v>
      </c>
      <c r="R517" t="str">
        <f>LEFT(N517,FIND("/",N517)-1)</f>
        <v>theater</v>
      </c>
      <c r="S517" t="str">
        <f>RIGHT(N517,LEN(N517)-FIND("/",N517))</f>
        <v>plays</v>
      </c>
      <c r="T517" s="9">
        <f>(((J517/60)/60)/24)+DATE(1970,1,1)</f>
        <v>40900.25</v>
      </c>
      <c r="U517" s="9">
        <f>(((K517/60)/60)/24)+DATE(1970,1,1)</f>
        <v>40902.25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E518/D518</f>
        <v>0.42523125996810207</v>
      </c>
      <c r="P518" s="6">
        <f>IFERROR(AVERAGE(E518/G518),0)</f>
        <v>63.030732860520096</v>
      </c>
      <c r="Q518" t="str">
        <f>I518</f>
        <v>USD</v>
      </c>
      <c r="R518" t="str">
        <f>LEFT(N518,FIND("/",N518)-1)</f>
        <v>publishing</v>
      </c>
      <c r="S518" t="str">
        <f>RIGHT(N518,LEN(N518)-FIND("/",N518))</f>
        <v>nonfiction</v>
      </c>
      <c r="T518" s="9">
        <f>(((J518/60)/60)/24)+DATE(1970,1,1)</f>
        <v>40396.208333333336</v>
      </c>
      <c r="U518" s="9">
        <f>(((K518/60)/60)/24)+DATE(1970,1,1)</f>
        <v>40434.208333333336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E519/D519</f>
        <v>1.1200000000000001</v>
      </c>
      <c r="P519" s="6">
        <f>IFERROR(AVERAGE(E519/G519),0)</f>
        <v>84.717948717948715</v>
      </c>
      <c r="Q519" t="str">
        <f>I519</f>
        <v>USD</v>
      </c>
      <c r="R519" t="str">
        <f>LEFT(N519,FIND("/",N519)-1)</f>
        <v>food</v>
      </c>
      <c r="S519" t="str">
        <f>RIGHT(N519,LEN(N519)-FIND("/",N519))</f>
        <v>food trucks</v>
      </c>
      <c r="T519" s="9">
        <f>(((J519/60)/60)/24)+DATE(1970,1,1)</f>
        <v>42860.208333333328</v>
      </c>
      <c r="U519" s="9">
        <f>(((K519/60)/60)/24)+DATE(1970,1,1)</f>
        <v>42865.208333333328</v>
      </c>
    </row>
    <row r="520" spans="1:21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E520/D520</f>
        <v>7.0681818181818179E-2</v>
      </c>
      <c r="P520" s="6">
        <f>IFERROR(AVERAGE(E520/G520),0)</f>
        <v>62.2</v>
      </c>
      <c r="Q520" t="str">
        <f>I520</f>
        <v>USD</v>
      </c>
      <c r="R520" t="str">
        <f>LEFT(N520,FIND("/",N520)-1)</f>
        <v>film &amp; video</v>
      </c>
      <c r="S520" t="str">
        <f>RIGHT(N520,LEN(N520)-FIND("/",N520))</f>
        <v>animation</v>
      </c>
      <c r="T520" s="9">
        <f>(((J520/60)/60)/24)+DATE(1970,1,1)</f>
        <v>43154.25</v>
      </c>
      <c r="U520" s="9">
        <f>(((K520/60)/60)/24)+DATE(1970,1,1)</f>
        <v>43156.25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E521/D521</f>
        <v>1.0174563871693867</v>
      </c>
      <c r="P521" s="6">
        <f>IFERROR(AVERAGE(E521/G521),0)</f>
        <v>101.97518330513255</v>
      </c>
      <c r="Q521" t="str">
        <f>I521</f>
        <v>USD</v>
      </c>
      <c r="R521" t="str">
        <f>LEFT(N521,FIND("/",N521)-1)</f>
        <v>music</v>
      </c>
      <c r="S521" t="str">
        <f>RIGHT(N521,LEN(N521)-FIND("/",N521))</f>
        <v>rock</v>
      </c>
      <c r="T521" s="9">
        <f>(((J521/60)/60)/24)+DATE(1970,1,1)</f>
        <v>42012.25</v>
      </c>
      <c r="U521" s="9">
        <f>(((K521/60)/60)/24)+DATE(1970,1,1)</f>
        <v>42026.25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E522/D522</f>
        <v>4.2575000000000003</v>
      </c>
      <c r="P522" s="6">
        <f>IFERROR(AVERAGE(E522/G522),0)</f>
        <v>106.4375</v>
      </c>
      <c r="Q522" t="str">
        <f>I522</f>
        <v>USD</v>
      </c>
      <c r="R522" t="str">
        <f>LEFT(N522,FIND("/",N522)-1)</f>
        <v>theater</v>
      </c>
      <c r="S522" t="str">
        <f>RIGHT(N522,LEN(N522)-FIND("/",N522))</f>
        <v>plays</v>
      </c>
      <c r="T522" s="9">
        <f>(((J522/60)/60)/24)+DATE(1970,1,1)</f>
        <v>43574.208333333328</v>
      </c>
      <c r="U522" s="9">
        <f>(((K522/60)/60)/24)+DATE(1970,1,1)</f>
        <v>43577.208333333328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E523/D523</f>
        <v>1.4553947368421052</v>
      </c>
      <c r="P523" s="6">
        <f>IFERROR(AVERAGE(E523/G523),0)</f>
        <v>29.975609756097562</v>
      </c>
      <c r="Q523" t="str">
        <f>I523</f>
        <v>USD</v>
      </c>
      <c r="R523" t="str">
        <f>LEFT(N523,FIND("/",N523)-1)</f>
        <v>film &amp; video</v>
      </c>
      <c r="S523" t="str">
        <f>RIGHT(N523,LEN(N523)-FIND("/",N523))</f>
        <v>drama</v>
      </c>
      <c r="T523" s="9">
        <f>(((J523/60)/60)/24)+DATE(1970,1,1)</f>
        <v>42605.208333333328</v>
      </c>
      <c r="U523" s="9">
        <f>(((K523/60)/60)/24)+DATE(1970,1,1)</f>
        <v>42611.208333333328</v>
      </c>
    </row>
    <row r="524" spans="1:21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E524/D524</f>
        <v>0.32453465346534655</v>
      </c>
      <c r="P524" s="6">
        <f>IFERROR(AVERAGE(E524/G524),0)</f>
        <v>85.806282722513089</v>
      </c>
      <c r="Q524" t="str">
        <f>I524</f>
        <v>USD</v>
      </c>
      <c r="R524" t="str">
        <f>LEFT(N524,FIND("/",N524)-1)</f>
        <v>film &amp; video</v>
      </c>
      <c r="S524" t="str">
        <f>RIGHT(N524,LEN(N524)-FIND("/",N524))</f>
        <v>shorts</v>
      </c>
      <c r="T524" s="9">
        <f>(((J524/60)/60)/24)+DATE(1970,1,1)</f>
        <v>41093.208333333336</v>
      </c>
      <c r="U524" s="9">
        <f>(((K524/60)/60)/24)+DATE(1970,1,1)</f>
        <v>41105.208333333336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E525/D525</f>
        <v>7.003333333333333</v>
      </c>
      <c r="P525" s="6">
        <f>IFERROR(AVERAGE(E525/G525),0)</f>
        <v>70.82022471910112</v>
      </c>
      <c r="Q525" t="str">
        <f>I525</f>
        <v>USD</v>
      </c>
      <c r="R525" t="str">
        <f>LEFT(N525,FIND("/",N525)-1)</f>
        <v>film &amp; video</v>
      </c>
      <c r="S525" t="str">
        <f>RIGHT(N525,LEN(N525)-FIND("/",N525))</f>
        <v>shorts</v>
      </c>
      <c r="T525" s="9">
        <f>(((J525/60)/60)/24)+DATE(1970,1,1)</f>
        <v>40241.25</v>
      </c>
      <c r="U525" s="9">
        <f>(((K525/60)/60)/24)+DATE(1970,1,1)</f>
        <v>40246.25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E526/D526</f>
        <v>0.83904860392967939</v>
      </c>
      <c r="P526" s="6">
        <f>IFERROR(AVERAGE(E526/G526),0)</f>
        <v>40.998484082870135</v>
      </c>
      <c r="Q526" t="str">
        <f>I526</f>
        <v>USD</v>
      </c>
      <c r="R526" t="str">
        <f>LEFT(N526,FIND("/",N526)-1)</f>
        <v>theater</v>
      </c>
      <c r="S526" t="str">
        <f>RIGHT(N526,LEN(N526)-FIND("/",N526))</f>
        <v>plays</v>
      </c>
      <c r="T526" s="9">
        <f>(((J526/60)/60)/24)+DATE(1970,1,1)</f>
        <v>40294.208333333336</v>
      </c>
      <c r="U526" s="9">
        <f>(((K526/60)/60)/24)+DATE(1970,1,1)</f>
        <v>40307.208333333336</v>
      </c>
    </row>
    <row r="527" spans="1:21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E527/D527</f>
        <v>0.84190476190476193</v>
      </c>
      <c r="P527" s="6">
        <f>IFERROR(AVERAGE(E527/G527),0)</f>
        <v>28.063492063492063</v>
      </c>
      <c r="Q527" t="str">
        <f>I527</f>
        <v>USD</v>
      </c>
      <c r="R527" t="str">
        <f>LEFT(N527,FIND("/",N527)-1)</f>
        <v>technology</v>
      </c>
      <c r="S527" t="str">
        <f>RIGHT(N527,LEN(N527)-FIND("/",N527))</f>
        <v>wearables</v>
      </c>
      <c r="T527" s="9">
        <f>(((J527/60)/60)/24)+DATE(1970,1,1)</f>
        <v>40505.25</v>
      </c>
      <c r="U527" s="9">
        <f>(((K527/60)/60)/24)+DATE(1970,1,1)</f>
        <v>40509.25</v>
      </c>
    </row>
    <row r="528" spans="1:21" ht="17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E528/D528</f>
        <v>1.5595180722891566</v>
      </c>
      <c r="P528" s="6">
        <f>IFERROR(AVERAGE(E528/G528),0)</f>
        <v>88.054421768707485</v>
      </c>
      <c r="Q528" t="str">
        <f>I528</f>
        <v>USD</v>
      </c>
      <c r="R528" t="str">
        <f>LEFT(N528,FIND("/",N528)-1)</f>
        <v>theater</v>
      </c>
      <c r="S528" t="str">
        <f>RIGHT(N528,LEN(N528)-FIND("/",N528))</f>
        <v>plays</v>
      </c>
      <c r="T528" s="9">
        <f>(((J528/60)/60)/24)+DATE(1970,1,1)</f>
        <v>42364.25</v>
      </c>
      <c r="U528" s="9">
        <f>(((K528/60)/60)/24)+DATE(1970,1,1)</f>
        <v>42401.25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1">
        <f>E529/D529</f>
        <v>0.99619450317124736</v>
      </c>
      <c r="P529" s="6">
        <f>IFERROR(AVERAGE(E529/G529),0)</f>
        <v>31</v>
      </c>
      <c r="Q529" t="str">
        <f>I529</f>
        <v>CAD</v>
      </c>
      <c r="R529" t="str">
        <f>LEFT(N529,FIND("/",N529)-1)</f>
        <v>film &amp; video</v>
      </c>
      <c r="S529" t="str">
        <f>RIGHT(N529,LEN(N529)-FIND("/",N529))</f>
        <v>animation</v>
      </c>
      <c r="T529" s="9">
        <f>(((J529/60)/60)/24)+DATE(1970,1,1)</f>
        <v>42405.25</v>
      </c>
      <c r="U529" s="9">
        <f>(((K529/60)/60)/24)+DATE(1970,1,1)</f>
        <v>42441.25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E530/D530</f>
        <v>0.80300000000000005</v>
      </c>
      <c r="P530" s="6">
        <f>IFERROR(AVERAGE(E530/G530),0)</f>
        <v>90.337500000000006</v>
      </c>
      <c r="Q530" t="str">
        <f>I530</f>
        <v>GBP</v>
      </c>
      <c r="R530" t="str">
        <f>LEFT(N530,FIND("/",N530)-1)</f>
        <v>music</v>
      </c>
      <c r="S530" t="str">
        <f>RIGHT(N530,LEN(N530)-FIND("/",N530))</f>
        <v>indie rock</v>
      </c>
      <c r="T530" s="9">
        <f>(((J530/60)/60)/24)+DATE(1970,1,1)</f>
        <v>41601.25</v>
      </c>
      <c r="U530" s="9">
        <f>(((K530/60)/60)/24)+DATE(1970,1,1)</f>
        <v>41646.25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E531/D531</f>
        <v>0.11254901960784314</v>
      </c>
      <c r="P531" s="6">
        <f>IFERROR(AVERAGE(E531/G531),0)</f>
        <v>63.777777777777779</v>
      </c>
      <c r="Q531" t="str">
        <f>I531</f>
        <v>USD</v>
      </c>
      <c r="R531" t="str">
        <f>LEFT(N531,FIND("/",N531)-1)</f>
        <v>games</v>
      </c>
      <c r="S531" t="str">
        <f>RIGHT(N531,LEN(N531)-FIND("/",N531))</f>
        <v>video games</v>
      </c>
      <c r="T531" s="9">
        <f>(((J531/60)/60)/24)+DATE(1970,1,1)</f>
        <v>41769.208333333336</v>
      </c>
      <c r="U531" s="9">
        <f>(((K531/60)/60)/24)+DATE(1970,1,1)</f>
        <v>41797.208333333336</v>
      </c>
    </row>
    <row r="532" spans="1:21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E532/D532</f>
        <v>0.91740952380952379</v>
      </c>
      <c r="P532" s="6">
        <f>IFERROR(AVERAGE(E532/G532),0)</f>
        <v>53.995515695067262</v>
      </c>
      <c r="Q532" t="str">
        <f>I532</f>
        <v>USD</v>
      </c>
      <c r="R532" t="str">
        <f>LEFT(N532,FIND("/",N532)-1)</f>
        <v>publishing</v>
      </c>
      <c r="S532" t="str">
        <f>RIGHT(N532,LEN(N532)-FIND("/",N532))</f>
        <v>fiction</v>
      </c>
      <c r="T532" s="9">
        <f>(((J532/60)/60)/24)+DATE(1970,1,1)</f>
        <v>40421.208333333336</v>
      </c>
      <c r="U532" s="9">
        <f>(((K532/60)/60)/24)+DATE(1970,1,1)</f>
        <v>40435.208333333336</v>
      </c>
    </row>
    <row r="533" spans="1:21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E533/D533</f>
        <v>0.95521156936261387</v>
      </c>
      <c r="P533" s="6">
        <f>IFERROR(AVERAGE(E533/G533),0)</f>
        <v>48.993956043956047</v>
      </c>
      <c r="Q533" t="str">
        <f>I533</f>
        <v>CHF</v>
      </c>
      <c r="R533" t="str">
        <f>LEFT(N533,FIND("/",N533)-1)</f>
        <v>games</v>
      </c>
      <c r="S533" t="str">
        <f>RIGHT(N533,LEN(N533)-FIND("/",N533))</f>
        <v>video games</v>
      </c>
      <c r="T533" s="9">
        <f>(((J533/60)/60)/24)+DATE(1970,1,1)</f>
        <v>41589.25</v>
      </c>
      <c r="U533" s="9">
        <f>(((K533/60)/60)/24)+DATE(1970,1,1)</f>
        <v>41645.25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E534/D534</f>
        <v>5.0287499999999996</v>
      </c>
      <c r="P534" s="6">
        <f>IFERROR(AVERAGE(E534/G534),0)</f>
        <v>63.857142857142854</v>
      </c>
      <c r="Q534" t="str">
        <f>I534</f>
        <v>CAD</v>
      </c>
      <c r="R534" t="str">
        <f>LEFT(N534,FIND("/",N534)-1)</f>
        <v>theater</v>
      </c>
      <c r="S534" t="str">
        <f>RIGHT(N534,LEN(N534)-FIND("/",N534))</f>
        <v>plays</v>
      </c>
      <c r="T534" s="9">
        <f>(((J534/60)/60)/24)+DATE(1970,1,1)</f>
        <v>43125.25</v>
      </c>
      <c r="U534" s="9">
        <f>(((K534/60)/60)/24)+DATE(1970,1,1)</f>
        <v>43126.25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E535/D535</f>
        <v>1.5924394463667819</v>
      </c>
      <c r="P535" s="6">
        <f>IFERROR(AVERAGE(E535/G535),0)</f>
        <v>82.996393146979258</v>
      </c>
      <c r="Q535" t="str">
        <f>I535</f>
        <v>GBP</v>
      </c>
      <c r="R535" t="str">
        <f>LEFT(N535,FIND("/",N535)-1)</f>
        <v>music</v>
      </c>
      <c r="S535" t="str">
        <f>RIGHT(N535,LEN(N535)-FIND("/",N535))</f>
        <v>indie rock</v>
      </c>
      <c r="T535" s="9">
        <f>(((J535/60)/60)/24)+DATE(1970,1,1)</f>
        <v>41479.208333333336</v>
      </c>
      <c r="U535" s="9">
        <f>(((K535/60)/60)/24)+DATE(1970,1,1)</f>
        <v>41515.208333333336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E536/D536</f>
        <v>0.15022446689113356</v>
      </c>
      <c r="P536" s="6">
        <f>IFERROR(AVERAGE(E536/G536),0)</f>
        <v>55.08230452674897</v>
      </c>
      <c r="Q536" t="str">
        <f>I536</f>
        <v>USD</v>
      </c>
      <c r="R536" t="str">
        <f>LEFT(N536,FIND("/",N536)-1)</f>
        <v>film &amp; video</v>
      </c>
      <c r="S536" t="str">
        <f>RIGHT(N536,LEN(N536)-FIND("/",N536))</f>
        <v>drama</v>
      </c>
      <c r="T536" s="9">
        <f>(((J536/60)/60)/24)+DATE(1970,1,1)</f>
        <v>43329.208333333328</v>
      </c>
      <c r="U536" s="9">
        <f>(((K536/60)/60)/24)+DATE(1970,1,1)</f>
        <v>43330.208333333328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E537/D537</f>
        <v>4.820384615384615</v>
      </c>
      <c r="P537" s="6">
        <f>IFERROR(AVERAGE(E537/G537),0)</f>
        <v>62.044554455445542</v>
      </c>
      <c r="Q537" t="str">
        <f>I537</f>
        <v>EUR</v>
      </c>
      <c r="R537" t="str">
        <f>LEFT(N537,FIND("/",N537)-1)</f>
        <v>theater</v>
      </c>
      <c r="S537" t="str">
        <f>RIGHT(N537,LEN(N537)-FIND("/",N537))</f>
        <v>plays</v>
      </c>
      <c r="T537" s="9">
        <f>(((J537/60)/60)/24)+DATE(1970,1,1)</f>
        <v>43259.208333333328</v>
      </c>
      <c r="U537" s="9">
        <f>(((K537/60)/60)/24)+DATE(1970,1,1)</f>
        <v>43261.208333333328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E538/D538</f>
        <v>1.4996938775510205</v>
      </c>
      <c r="P538" s="6">
        <f>IFERROR(AVERAGE(E538/G538),0)</f>
        <v>104.97857142857143</v>
      </c>
      <c r="Q538" t="str">
        <f>I538</f>
        <v>EUR</v>
      </c>
      <c r="R538" t="str">
        <f>LEFT(N538,FIND("/",N538)-1)</f>
        <v>publishing</v>
      </c>
      <c r="S538" t="str">
        <f>RIGHT(N538,LEN(N538)-FIND("/",N538))</f>
        <v>fiction</v>
      </c>
      <c r="T538" s="9">
        <f>(((J538/60)/60)/24)+DATE(1970,1,1)</f>
        <v>40414.208333333336</v>
      </c>
      <c r="U538" s="9">
        <f>(((K538/60)/60)/24)+DATE(1970,1,1)</f>
        <v>40440.208333333336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E539/D539</f>
        <v>1.1722156398104266</v>
      </c>
      <c r="P539" s="6">
        <f>IFERROR(AVERAGE(E539/G539),0)</f>
        <v>94.044676806083643</v>
      </c>
      <c r="Q539" t="str">
        <f>I539</f>
        <v>DKK</v>
      </c>
      <c r="R539" t="str">
        <f>LEFT(N539,FIND("/",N539)-1)</f>
        <v>film &amp; video</v>
      </c>
      <c r="S539" t="str">
        <f>RIGHT(N539,LEN(N539)-FIND("/",N539))</f>
        <v>documentary</v>
      </c>
      <c r="T539" s="9">
        <f>(((J539/60)/60)/24)+DATE(1970,1,1)</f>
        <v>43342.208333333328</v>
      </c>
      <c r="U539" s="9">
        <f>(((K539/60)/60)/24)+DATE(1970,1,1)</f>
        <v>43365.208333333328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E540/D540</f>
        <v>0.37695968274950431</v>
      </c>
      <c r="P540" s="6">
        <f>IFERROR(AVERAGE(E540/G540),0)</f>
        <v>44.007716049382715</v>
      </c>
      <c r="Q540" t="str">
        <f>I540</f>
        <v>USD</v>
      </c>
      <c r="R540" t="str">
        <f>LEFT(N540,FIND("/",N540)-1)</f>
        <v>games</v>
      </c>
      <c r="S540" t="str">
        <f>RIGHT(N540,LEN(N540)-FIND("/",N540))</f>
        <v>mobile games</v>
      </c>
      <c r="T540" s="9">
        <f>(((J540/60)/60)/24)+DATE(1970,1,1)</f>
        <v>41539.208333333336</v>
      </c>
      <c r="U540" s="9">
        <f>(((K540/60)/60)/24)+DATE(1970,1,1)</f>
        <v>41555.208333333336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E541/D541</f>
        <v>0.72653061224489801</v>
      </c>
      <c r="P541" s="6">
        <f>IFERROR(AVERAGE(E541/G541),0)</f>
        <v>92.467532467532465</v>
      </c>
      <c r="Q541" t="str">
        <f>I541</f>
        <v>USD</v>
      </c>
      <c r="R541" t="str">
        <f>LEFT(N541,FIND("/",N541)-1)</f>
        <v>food</v>
      </c>
      <c r="S541" t="str">
        <f>RIGHT(N541,LEN(N541)-FIND("/",N541))</f>
        <v>food trucks</v>
      </c>
      <c r="T541" s="9">
        <f>(((J541/60)/60)/24)+DATE(1970,1,1)</f>
        <v>43647.208333333328</v>
      </c>
      <c r="U541" s="9">
        <f>(((K541/60)/60)/24)+DATE(1970,1,1)</f>
        <v>43653.208333333328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E542/D542</f>
        <v>2.6598113207547169</v>
      </c>
      <c r="P542" s="6">
        <f>IFERROR(AVERAGE(E542/G542),0)</f>
        <v>57.072874493927124</v>
      </c>
      <c r="Q542" t="str">
        <f>I542</f>
        <v>USD</v>
      </c>
      <c r="R542" t="str">
        <f>LEFT(N542,FIND("/",N542)-1)</f>
        <v>photography</v>
      </c>
      <c r="S542" t="str">
        <f>RIGHT(N542,LEN(N542)-FIND("/",N542))</f>
        <v>photography books</v>
      </c>
      <c r="T542" s="9">
        <f>(((J542/60)/60)/24)+DATE(1970,1,1)</f>
        <v>43225.208333333328</v>
      </c>
      <c r="U542" s="9">
        <f>(((K542/60)/60)/24)+DATE(1970,1,1)</f>
        <v>43247.208333333328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E543/D543</f>
        <v>0.24205617977528091</v>
      </c>
      <c r="P543" s="6">
        <f>IFERROR(AVERAGE(E543/G543),0)</f>
        <v>109.07848101265823</v>
      </c>
      <c r="Q543" t="str">
        <f>I543</f>
        <v>EUR</v>
      </c>
      <c r="R543" t="str">
        <f>LEFT(N543,FIND("/",N543)-1)</f>
        <v>games</v>
      </c>
      <c r="S543" t="str">
        <f>RIGHT(N543,LEN(N543)-FIND("/",N543))</f>
        <v>mobile games</v>
      </c>
      <c r="T543" s="9">
        <f>(((J543/60)/60)/24)+DATE(1970,1,1)</f>
        <v>42165.208333333328</v>
      </c>
      <c r="U543" s="9">
        <f>(((K543/60)/60)/24)+DATE(1970,1,1)</f>
        <v>42191.208333333328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E544/D544</f>
        <v>2.5064935064935064E-2</v>
      </c>
      <c r="P544" s="6">
        <f>IFERROR(AVERAGE(E544/G544),0)</f>
        <v>39.387755102040813</v>
      </c>
      <c r="Q544" t="str">
        <f>I544</f>
        <v>GBP</v>
      </c>
      <c r="R544" t="str">
        <f>LEFT(N544,FIND("/",N544)-1)</f>
        <v>music</v>
      </c>
      <c r="S544" t="str">
        <f>RIGHT(N544,LEN(N544)-FIND("/",N544))</f>
        <v>indie rock</v>
      </c>
      <c r="T544" s="9">
        <f>(((J544/60)/60)/24)+DATE(1970,1,1)</f>
        <v>42391.25</v>
      </c>
      <c r="U544" s="9">
        <f>(((K544/60)/60)/24)+DATE(1970,1,1)</f>
        <v>42421.25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E545/D545</f>
        <v>0.1632979976442874</v>
      </c>
      <c r="P545" s="6">
        <f>IFERROR(AVERAGE(E545/G545),0)</f>
        <v>77.022222222222226</v>
      </c>
      <c r="Q545" t="str">
        <f>I545</f>
        <v>USD</v>
      </c>
      <c r="R545" t="str">
        <f>LEFT(N545,FIND("/",N545)-1)</f>
        <v>games</v>
      </c>
      <c r="S545" t="str">
        <f>RIGHT(N545,LEN(N545)-FIND("/",N545))</f>
        <v>video games</v>
      </c>
      <c r="T545" s="9">
        <f>(((J545/60)/60)/24)+DATE(1970,1,1)</f>
        <v>41528.208333333336</v>
      </c>
      <c r="U545" s="9">
        <f>(((K545/60)/60)/24)+DATE(1970,1,1)</f>
        <v>41543.208333333336</v>
      </c>
    </row>
    <row r="546" spans="1:21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E546/D546</f>
        <v>2.7650000000000001</v>
      </c>
      <c r="P546" s="6">
        <f>IFERROR(AVERAGE(E546/G546),0)</f>
        <v>92.166666666666671</v>
      </c>
      <c r="Q546" t="str">
        <f>I546</f>
        <v>USD</v>
      </c>
      <c r="R546" t="str">
        <f>LEFT(N546,FIND("/",N546)-1)</f>
        <v>music</v>
      </c>
      <c r="S546" t="str">
        <f>RIGHT(N546,LEN(N546)-FIND("/",N546))</f>
        <v>rock</v>
      </c>
      <c r="T546" s="9">
        <f>(((J546/60)/60)/24)+DATE(1970,1,1)</f>
        <v>42377.25</v>
      </c>
      <c r="U546" s="9">
        <f>(((K546/60)/60)/24)+DATE(1970,1,1)</f>
        <v>42390.25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E547/D547</f>
        <v>0.88803571428571426</v>
      </c>
      <c r="P547" s="6">
        <f>IFERROR(AVERAGE(E547/G547),0)</f>
        <v>61.007063197026021</v>
      </c>
      <c r="Q547" t="str">
        <f>I547</f>
        <v>USD</v>
      </c>
      <c r="R547" t="str">
        <f>LEFT(N547,FIND("/",N547)-1)</f>
        <v>theater</v>
      </c>
      <c r="S547" t="str">
        <f>RIGHT(N547,LEN(N547)-FIND("/",N547))</f>
        <v>plays</v>
      </c>
      <c r="T547" s="9">
        <f>(((J547/60)/60)/24)+DATE(1970,1,1)</f>
        <v>43824.25</v>
      </c>
      <c r="U547" s="9">
        <f>(((K547/60)/60)/24)+DATE(1970,1,1)</f>
        <v>43844.25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E548/D548</f>
        <v>1.6357142857142857</v>
      </c>
      <c r="P548" s="6">
        <f>IFERROR(AVERAGE(E548/G548),0)</f>
        <v>78.068181818181813</v>
      </c>
      <c r="Q548" t="str">
        <f>I548</f>
        <v>USD</v>
      </c>
      <c r="R548" t="str">
        <f>LEFT(N548,FIND("/",N548)-1)</f>
        <v>theater</v>
      </c>
      <c r="S548" t="str">
        <f>RIGHT(N548,LEN(N548)-FIND("/",N548))</f>
        <v>plays</v>
      </c>
      <c r="T548" s="9">
        <f>(((J548/60)/60)/24)+DATE(1970,1,1)</f>
        <v>43360.208333333328</v>
      </c>
      <c r="U548" s="9">
        <f>(((K548/60)/60)/24)+DATE(1970,1,1)</f>
        <v>43363.208333333328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E549/D549</f>
        <v>9.69</v>
      </c>
      <c r="P549" s="6">
        <f>IFERROR(AVERAGE(E549/G549),0)</f>
        <v>80.75</v>
      </c>
      <c r="Q549" t="str">
        <f>I549</f>
        <v>USD</v>
      </c>
      <c r="R549" t="str">
        <f>LEFT(N549,FIND("/",N549)-1)</f>
        <v>film &amp; video</v>
      </c>
      <c r="S549" t="str">
        <f>RIGHT(N549,LEN(N549)-FIND("/",N549))</f>
        <v>drama</v>
      </c>
      <c r="T549" s="9">
        <f>(((J549/60)/60)/24)+DATE(1970,1,1)</f>
        <v>42029.25</v>
      </c>
      <c r="U549" s="9">
        <f>(((K549/60)/60)/24)+DATE(1970,1,1)</f>
        <v>42041.25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E550/D550</f>
        <v>2.7091376701966716</v>
      </c>
      <c r="P550" s="6">
        <f>IFERROR(AVERAGE(E550/G550),0)</f>
        <v>59.991289782244557</v>
      </c>
      <c r="Q550" t="str">
        <f>I550</f>
        <v>USD</v>
      </c>
      <c r="R550" t="str">
        <f>LEFT(N550,FIND("/",N550)-1)</f>
        <v>theater</v>
      </c>
      <c r="S550" t="str">
        <f>RIGHT(N550,LEN(N550)-FIND("/",N550))</f>
        <v>plays</v>
      </c>
      <c r="T550" s="9">
        <f>(((J550/60)/60)/24)+DATE(1970,1,1)</f>
        <v>42461.208333333328</v>
      </c>
      <c r="U550" s="9">
        <f>(((K550/60)/60)/24)+DATE(1970,1,1)</f>
        <v>42474.208333333328</v>
      </c>
    </row>
    <row r="551" spans="1:21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E551/D551</f>
        <v>2.8421355932203389</v>
      </c>
      <c r="P551" s="6">
        <f>IFERROR(AVERAGE(E551/G551),0)</f>
        <v>110.03018372703411</v>
      </c>
      <c r="Q551" t="str">
        <f>I551</f>
        <v>USD</v>
      </c>
      <c r="R551" t="str">
        <f>LEFT(N551,FIND("/",N551)-1)</f>
        <v>technology</v>
      </c>
      <c r="S551" t="str">
        <f>RIGHT(N551,LEN(N551)-FIND("/",N551))</f>
        <v>wearables</v>
      </c>
      <c r="T551" s="9">
        <f>(((J551/60)/60)/24)+DATE(1970,1,1)</f>
        <v>41422.208333333336</v>
      </c>
      <c r="U551" s="9">
        <f>(((K551/60)/60)/24)+DATE(1970,1,1)</f>
        <v>41431.208333333336</v>
      </c>
    </row>
    <row r="552" spans="1:21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E552/D552</f>
        <v>0.04</v>
      </c>
      <c r="P552" s="6">
        <f>IFERROR(AVERAGE(E552/G552),0)</f>
        <v>4</v>
      </c>
      <c r="Q552" t="str">
        <f>I552</f>
        <v>CHF</v>
      </c>
      <c r="R552" t="str">
        <f>LEFT(N552,FIND("/",N552)-1)</f>
        <v>music</v>
      </c>
      <c r="S552" t="str">
        <f>RIGHT(N552,LEN(N552)-FIND("/",N552))</f>
        <v>indie rock</v>
      </c>
      <c r="T552" s="9">
        <f>(((J552/60)/60)/24)+DATE(1970,1,1)</f>
        <v>40968.25</v>
      </c>
      <c r="U552" s="9">
        <f>(((K552/60)/60)/24)+DATE(1970,1,1)</f>
        <v>40989.208333333336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E553/D553</f>
        <v>0.58632981676846196</v>
      </c>
      <c r="P553" s="6">
        <f>IFERROR(AVERAGE(E553/G553),0)</f>
        <v>37.99856063332134</v>
      </c>
      <c r="Q553" t="str">
        <f>I553</f>
        <v>AUD</v>
      </c>
      <c r="R553" t="str">
        <f>LEFT(N553,FIND("/",N553)-1)</f>
        <v>technology</v>
      </c>
      <c r="S553" t="str">
        <f>RIGHT(N553,LEN(N553)-FIND("/",N553))</f>
        <v>web</v>
      </c>
      <c r="T553" s="9">
        <f>(((J553/60)/60)/24)+DATE(1970,1,1)</f>
        <v>41993.25</v>
      </c>
      <c r="U553" s="9">
        <f>(((K553/60)/60)/24)+DATE(1970,1,1)</f>
        <v>42033.25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E554/D554</f>
        <v>0.98511111111111116</v>
      </c>
      <c r="P554" s="6">
        <f>IFERROR(AVERAGE(E554/G554),0)</f>
        <v>96.369565217391298</v>
      </c>
      <c r="Q554" t="str">
        <f>I554</f>
        <v>USD</v>
      </c>
      <c r="R554" t="str">
        <f>LEFT(N554,FIND("/",N554)-1)</f>
        <v>theater</v>
      </c>
      <c r="S554" t="str">
        <f>RIGHT(N554,LEN(N554)-FIND("/",N554))</f>
        <v>plays</v>
      </c>
      <c r="T554" s="9">
        <f>(((J554/60)/60)/24)+DATE(1970,1,1)</f>
        <v>42700.25</v>
      </c>
      <c r="U554" s="9">
        <f>(((K554/60)/60)/24)+DATE(1970,1,1)</f>
        <v>42702.25</v>
      </c>
    </row>
    <row r="555" spans="1:21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E555/D555</f>
        <v>0.43975381008206332</v>
      </c>
      <c r="P555" s="6">
        <f>IFERROR(AVERAGE(E555/G555),0)</f>
        <v>72.978599221789878</v>
      </c>
      <c r="Q555" t="str">
        <f>I555</f>
        <v>USD</v>
      </c>
      <c r="R555" t="str">
        <f>LEFT(N555,FIND("/",N555)-1)</f>
        <v>music</v>
      </c>
      <c r="S555" t="str">
        <f>RIGHT(N555,LEN(N555)-FIND("/",N555))</f>
        <v>rock</v>
      </c>
      <c r="T555" s="9">
        <f>(((J555/60)/60)/24)+DATE(1970,1,1)</f>
        <v>40545.25</v>
      </c>
      <c r="U555" s="9">
        <f>(((K555/60)/60)/24)+DATE(1970,1,1)</f>
        <v>40546.25</v>
      </c>
    </row>
    <row r="556" spans="1:21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E556/D556</f>
        <v>1.5166315789473683</v>
      </c>
      <c r="P556" s="6">
        <f>IFERROR(AVERAGE(E556/G556),0)</f>
        <v>26.007220216606498</v>
      </c>
      <c r="Q556" t="str">
        <f>I556</f>
        <v>CAD</v>
      </c>
      <c r="R556" t="str">
        <f>LEFT(N556,FIND("/",N556)-1)</f>
        <v>music</v>
      </c>
      <c r="S556" t="str">
        <f>RIGHT(N556,LEN(N556)-FIND("/",N556))</f>
        <v>indie rock</v>
      </c>
      <c r="T556" s="9">
        <f>(((J556/60)/60)/24)+DATE(1970,1,1)</f>
        <v>42723.25</v>
      </c>
      <c r="U556" s="9">
        <f>(((K556/60)/60)/24)+DATE(1970,1,1)</f>
        <v>42729.25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E557/D557</f>
        <v>2.2363492063492063</v>
      </c>
      <c r="P557" s="6">
        <f>IFERROR(AVERAGE(E557/G557),0)</f>
        <v>104.36296296296297</v>
      </c>
      <c r="Q557" t="str">
        <f>I557</f>
        <v>DKK</v>
      </c>
      <c r="R557" t="str">
        <f>LEFT(N557,FIND("/",N557)-1)</f>
        <v>music</v>
      </c>
      <c r="S557" t="str">
        <f>RIGHT(N557,LEN(N557)-FIND("/",N557))</f>
        <v>rock</v>
      </c>
      <c r="T557" s="9">
        <f>(((J557/60)/60)/24)+DATE(1970,1,1)</f>
        <v>41731.208333333336</v>
      </c>
      <c r="U557" s="9">
        <f>(((K557/60)/60)/24)+DATE(1970,1,1)</f>
        <v>41762.208333333336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E558/D558</f>
        <v>2.3975</v>
      </c>
      <c r="P558" s="6">
        <f>IFERROR(AVERAGE(E558/G558),0)</f>
        <v>102.18852459016394</v>
      </c>
      <c r="Q558" t="str">
        <f>I558</f>
        <v>USD</v>
      </c>
      <c r="R558" t="str">
        <f>LEFT(N558,FIND("/",N558)-1)</f>
        <v>publishing</v>
      </c>
      <c r="S558" t="str">
        <f>RIGHT(N558,LEN(N558)-FIND("/",N558))</f>
        <v>translations</v>
      </c>
      <c r="T558" s="9">
        <f>(((J558/60)/60)/24)+DATE(1970,1,1)</f>
        <v>40792.208333333336</v>
      </c>
      <c r="U558" s="9">
        <f>(((K558/60)/60)/24)+DATE(1970,1,1)</f>
        <v>40799.208333333336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E559/D559</f>
        <v>1.9933333333333334</v>
      </c>
      <c r="P559" s="6">
        <f>IFERROR(AVERAGE(E559/G559),0)</f>
        <v>54.117647058823529</v>
      </c>
      <c r="Q559" t="str">
        <f>I559</f>
        <v>USD</v>
      </c>
      <c r="R559" t="str">
        <f>LEFT(N559,FIND("/",N559)-1)</f>
        <v>film &amp; video</v>
      </c>
      <c r="S559" t="str">
        <f>RIGHT(N559,LEN(N559)-FIND("/",N559))</f>
        <v>science fiction</v>
      </c>
      <c r="T559" s="9">
        <f>(((J559/60)/60)/24)+DATE(1970,1,1)</f>
        <v>42279.208333333328</v>
      </c>
      <c r="U559" s="9">
        <f>(((K559/60)/60)/24)+DATE(1970,1,1)</f>
        <v>42282.208333333328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E560/D560</f>
        <v>1.373448275862069</v>
      </c>
      <c r="P560" s="6">
        <f>IFERROR(AVERAGE(E560/G560),0)</f>
        <v>63.222222222222221</v>
      </c>
      <c r="Q560" t="str">
        <f>I560</f>
        <v>USD</v>
      </c>
      <c r="R560" t="str">
        <f>LEFT(N560,FIND("/",N560)-1)</f>
        <v>theater</v>
      </c>
      <c r="S560" t="str">
        <f>RIGHT(N560,LEN(N560)-FIND("/",N560))</f>
        <v>plays</v>
      </c>
      <c r="T560" s="9">
        <f>(((J560/60)/60)/24)+DATE(1970,1,1)</f>
        <v>42424.25</v>
      </c>
      <c r="U560" s="9">
        <f>(((K560/60)/60)/24)+DATE(1970,1,1)</f>
        <v>42467.208333333328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E561/D561</f>
        <v>1.009696106362773</v>
      </c>
      <c r="P561" s="6">
        <f>IFERROR(AVERAGE(E561/G561),0)</f>
        <v>104.03228962818004</v>
      </c>
      <c r="Q561" t="str">
        <f>I561</f>
        <v>USD</v>
      </c>
      <c r="R561" t="str">
        <f>LEFT(N561,FIND("/",N561)-1)</f>
        <v>theater</v>
      </c>
      <c r="S561" t="str">
        <f>RIGHT(N561,LEN(N561)-FIND("/",N561))</f>
        <v>plays</v>
      </c>
      <c r="T561" s="9">
        <f>(((J561/60)/60)/24)+DATE(1970,1,1)</f>
        <v>42584.208333333328</v>
      </c>
      <c r="U561" s="9">
        <f>(((K561/60)/60)/24)+DATE(1970,1,1)</f>
        <v>42591.208333333328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E562/D562</f>
        <v>7.9416000000000002</v>
      </c>
      <c r="P562" s="6">
        <f>IFERROR(AVERAGE(E562/G562),0)</f>
        <v>49.994334277620396</v>
      </c>
      <c r="Q562" t="str">
        <f>I562</f>
        <v>USD</v>
      </c>
      <c r="R562" t="str">
        <f>LEFT(N562,FIND("/",N562)-1)</f>
        <v>film &amp; video</v>
      </c>
      <c r="S562" t="str">
        <f>RIGHT(N562,LEN(N562)-FIND("/",N562))</f>
        <v>animation</v>
      </c>
      <c r="T562" s="9">
        <f>(((J562/60)/60)/24)+DATE(1970,1,1)</f>
        <v>40865.25</v>
      </c>
      <c r="U562" s="9">
        <f>(((K562/60)/60)/24)+DATE(1970,1,1)</f>
        <v>40905.25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E563/D563</f>
        <v>3.6970000000000001</v>
      </c>
      <c r="P563" s="6">
        <f>IFERROR(AVERAGE(E563/G563),0)</f>
        <v>56.015151515151516</v>
      </c>
      <c r="Q563" t="str">
        <f>I563</f>
        <v>CHF</v>
      </c>
      <c r="R563" t="str">
        <f>LEFT(N563,FIND("/",N563)-1)</f>
        <v>theater</v>
      </c>
      <c r="S563" t="str">
        <f>RIGHT(N563,LEN(N563)-FIND("/",N563))</f>
        <v>plays</v>
      </c>
      <c r="T563" s="9">
        <f>(((J563/60)/60)/24)+DATE(1970,1,1)</f>
        <v>40833.208333333336</v>
      </c>
      <c r="U563" s="9">
        <f>(((K563/60)/60)/24)+DATE(1970,1,1)</f>
        <v>40835.208333333336</v>
      </c>
    </row>
    <row r="564" spans="1:21" ht="17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E564/D564</f>
        <v>0.12818181818181817</v>
      </c>
      <c r="P564" s="6">
        <f>IFERROR(AVERAGE(E564/G564),0)</f>
        <v>48.807692307692307</v>
      </c>
      <c r="Q564" t="str">
        <f>I564</f>
        <v>CHF</v>
      </c>
      <c r="R564" t="str">
        <f>LEFT(N564,FIND("/",N564)-1)</f>
        <v>music</v>
      </c>
      <c r="S564" t="str">
        <f>RIGHT(N564,LEN(N564)-FIND("/",N564))</f>
        <v>rock</v>
      </c>
      <c r="T564" s="9">
        <f>(((J564/60)/60)/24)+DATE(1970,1,1)</f>
        <v>43536.208333333328</v>
      </c>
      <c r="U564" s="9">
        <f>(((K564/60)/60)/24)+DATE(1970,1,1)</f>
        <v>43538.208333333328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E565/D565</f>
        <v>1.3802702702702703</v>
      </c>
      <c r="P565" s="6">
        <f>IFERROR(AVERAGE(E565/G565),0)</f>
        <v>60.082352941176474</v>
      </c>
      <c r="Q565" t="str">
        <f>I565</f>
        <v>AUD</v>
      </c>
      <c r="R565" t="str">
        <f>LEFT(N565,FIND("/",N565)-1)</f>
        <v>film &amp; video</v>
      </c>
      <c r="S565" t="str">
        <f>RIGHT(N565,LEN(N565)-FIND("/",N565))</f>
        <v>documentary</v>
      </c>
      <c r="T565" s="9">
        <f>(((J565/60)/60)/24)+DATE(1970,1,1)</f>
        <v>43417.25</v>
      </c>
      <c r="U565" s="9">
        <f>(((K565/60)/60)/24)+DATE(1970,1,1)</f>
        <v>43437.25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E566/D566</f>
        <v>0.83813278008298753</v>
      </c>
      <c r="P566" s="6">
        <f>IFERROR(AVERAGE(E566/G566),0)</f>
        <v>78.990502793296088</v>
      </c>
      <c r="Q566" t="str">
        <f>I566</f>
        <v>USD</v>
      </c>
      <c r="R566" t="str">
        <f>LEFT(N566,FIND("/",N566)-1)</f>
        <v>theater</v>
      </c>
      <c r="S566" t="str">
        <f>RIGHT(N566,LEN(N566)-FIND("/",N566))</f>
        <v>plays</v>
      </c>
      <c r="T566" s="9">
        <f>(((J566/60)/60)/24)+DATE(1970,1,1)</f>
        <v>42078.208333333328</v>
      </c>
      <c r="U566" s="9">
        <f>(((K566/60)/60)/24)+DATE(1970,1,1)</f>
        <v>42086.208333333328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E567/D567</f>
        <v>2.0460063224446787</v>
      </c>
      <c r="P567" s="6">
        <f>IFERROR(AVERAGE(E567/G567),0)</f>
        <v>53.99499443826474</v>
      </c>
      <c r="Q567" t="str">
        <f>I567</f>
        <v>USD</v>
      </c>
      <c r="R567" t="str">
        <f>LEFT(N567,FIND("/",N567)-1)</f>
        <v>theater</v>
      </c>
      <c r="S567" t="str">
        <f>RIGHT(N567,LEN(N567)-FIND("/",N567))</f>
        <v>plays</v>
      </c>
      <c r="T567" s="9">
        <f>(((J567/60)/60)/24)+DATE(1970,1,1)</f>
        <v>40862.25</v>
      </c>
      <c r="U567" s="9">
        <f>(((K567/60)/60)/24)+DATE(1970,1,1)</f>
        <v>40882.25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E568/D568</f>
        <v>0.44344086021505374</v>
      </c>
      <c r="P568" s="6">
        <f>IFERROR(AVERAGE(E568/G568),0)</f>
        <v>111.45945945945945</v>
      </c>
      <c r="Q568" t="str">
        <f>I568</f>
        <v>USD</v>
      </c>
      <c r="R568" t="str">
        <f>LEFT(N568,FIND("/",N568)-1)</f>
        <v>music</v>
      </c>
      <c r="S568" t="str">
        <f>RIGHT(N568,LEN(N568)-FIND("/",N568))</f>
        <v>electric music</v>
      </c>
      <c r="T568" s="9">
        <f>(((J568/60)/60)/24)+DATE(1970,1,1)</f>
        <v>42424.25</v>
      </c>
      <c r="U568" s="9">
        <f>(((K568/60)/60)/24)+DATE(1970,1,1)</f>
        <v>42447.208333333328</v>
      </c>
    </row>
    <row r="569" spans="1:21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E569/D569</f>
        <v>2.1860294117647059</v>
      </c>
      <c r="P569" s="6">
        <f>IFERROR(AVERAGE(E569/G569),0)</f>
        <v>60.922131147540981</v>
      </c>
      <c r="Q569" t="str">
        <f>I569</f>
        <v>USD</v>
      </c>
      <c r="R569" t="str">
        <f>LEFT(N569,FIND("/",N569)-1)</f>
        <v>music</v>
      </c>
      <c r="S569" t="str">
        <f>RIGHT(N569,LEN(N569)-FIND("/",N569))</f>
        <v>rock</v>
      </c>
      <c r="T569" s="9">
        <f>(((J569/60)/60)/24)+DATE(1970,1,1)</f>
        <v>41830.208333333336</v>
      </c>
      <c r="U569" s="9">
        <f>(((K569/60)/60)/24)+DATE(1970,1,1)</f>
        <v>41832.208333333336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E570/D570</f>
        <v>1.8603314917127072</v>
      </c>
      <c r="P570" s="6">
        <f>IFERROR(AVERAGE(E570/G570),0)</f>
        <v>26.0015444015444</v>
      </c>
      <c r="Q570" t="str">
        <f>I570</f>
        <v>USD</v>
      </c>
      <c r="R570" t="str">
        <f>LEFT(N570,FIND("/",N570)-1)</f>
        <v>theater</v>
      </c>
      <c r="S570" t="str">
        <f>RIGHT(N570,LEN(N570)-FIND("/",N570))</f>
        <v>plays</v>
      </c>
      <c r="T570" s="9">
        <f>(((J570/60)/60)/24)+DATE(1970,1,1)</f>
        <v>40374.208333333336</v>
      </c>
      <c r="U570" s="9">
        <f>(((K570/60)/60)/24)+DATE(1970,1,1)</f>
        <v>40419.208333333336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E571/D571</f>
        <v>2.3733830845771142</v>
      </c>
      <c r="P571" s="6">
        <f>IFERROR(AVERAGE(E571/G571),0)</f>
        <v>80.993208828522924</v>
      </c>
      <c r="Q571" t="str">
        <f>I571</f>
        <v>EUR</v>
      </c>
      <c r="R571" t="str">
        <f>LEFT(N571,FIND("/",N571)-1)</f>
        <v>film &amp; video</v>
      </c>
      <c r="S571" t="str">
        <f>RIGHT(N571,LEN(N571)-FIND("/",N571))</f>
        <v>animation</v>
      </c>
      <c r="T571" s="9">
        <f>(((J571/60)/60)/24)+DATE(1970,1,1)</f>
        <v>40554.25</v>
      </c>
      <c r="U571" s="9">
        <f>(((K571/60)/60)/24)+DATE(1970,1,1)</f>
        <v>40566.25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E572/D572</f>
        <v>3.0565384615384614</v>
      </c>
      <c r="P572" s="6">
        <f>IFERROR(AVERAGE(E572/G572),0)</f>
        <v>34.995963302752294</v>
      </c>
      <c r="Q572" t="str">
        <f>I572</f>
        <v>USD</v>
      </c>
      <c r="R572" t="str">
        <f>LEFT(N572,FIND("/",N572)-1)</f>
        <v>music</v>
      </c>
      <c r="S572" t="str">
        <f>RIGHT(N572,LEN(N572)-FIND("/",N572))</f>
        <v>rock</v>
      </c>
      <c r="T572" s="9">
        <f>(((J572/60)/60)/24)+DATE(1970,1,1)</f>
        <v>41993.25</v>
      </c>
      <c r="U572" s="9">
        <f>(((K572/60)/60)/24)+DATE(1970,1,1)</f>
        <v>41999.25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E573/D573</f>
        <v>0.94142857142857139</v>
      </c>
      <c r="P573" s="6">
        <f>IFERROR(AVERAGE(E573/G573),0)</f>
        <v>94.142857142857139</v>
      </c>
      <c r="Q573" t="str">
        <f>I573</f>
        <v>EUR</v>
      </c>
      <c r="R573" t="str">
        <f>LEFT(N573,FIND("/",N573)-1)</f>
        <v>film &amp; video</v>
      </c>
      <c r="S573" t="str">
        <f>RIGHT(N573,LEN(N573)-FIND("/",N573))</f>
        <v>shorts</v>
      </c>
      <c r="T573" s="9">
        <f>(((J573/60)/60)/24)+DATE(1970,1,1)</f>
        <v>42174.208333333328</v>
      </c>
      <c r="U573" s="9">
        <f>(((K573/60)/60)/24)+DATE(1970,1,1)</f>
        <v>42221.208333333328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E574/D574</f>
        <v>0.54400000000000004</v>
      </c>
      <c r="P574" s="6">
        <f>IFERROR(AVERAGE(E574/G574),0)</f>
        <v>52.085106382978722</v>
      </c>
      <c r="Q574" t="str">
        <f>I574</f>
        <v>USD</v>
      </c>
      <c r="R574" t="str">
        <f>LEFT(N574,FIND("/",N574)-1)</f>
        <v>music</v>
      </c>
      <c r="S574" t="str">
        <f>RIGHT(N574,LEN(N574)-FIND("/",N574))</f>
        <v>rock</v>
      </c>
      <c r="T574" s="9">
        <f>(((J574/60)/60)/24)+DATE(1970,1,1)</f>
        <v>42275.208333333328</v>
      </c>
      <c r="U574" s="9">
        <f>(((K574/60)/60)/24)+DATE(1970,1,1)</f>
        <v>42291.208333333328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E575/D575</f>
        <v>1.1188059701492536</v>
      </c>
      <c r="P575" s="6">
        <f>IFERROR(AVERAGE(E575/G575),0)</f>
        <v>24.986666666666668</v>
      </c>
      <c r="Q575" t="str">
        <f>I575</f>
        <v>USD</v>
      </c>
      <c r="R575" t="str">
        <f>LEFT(N575,FIND("/",N575)-1)</f>
        <v>journalism</v>
      </c>
      <c r="S575" t="str">
        <f>RIGHT(N575,LEN(N575)-FIND("/",N575))</f>
        <v>audio</v>
      </c>
      <c r="T575" s="9">
        <f>(((J575/60)/60)/24)+DATE(1970,1,1)</f>
        <v>41761.208333333336</v>
      </c>
      <c r="U575" s="9">
        <f>(((K575/60)/60)/24)+DATE(1970,1,1)</f>
        <v>41763.208333333336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E576/D576</f>
        <v>3.6914814814814814</v>
      </c>
      <c r="P576" s="6">
        <f>IFERROR(AVERAGE(E576/G576),0)</f>
        <v>69.215277777777771</v>
      </c>
      <c r="Q576" t="str">
        <f>I576</f>
        <v>USD</v>
      </c>
      <c r="R576" t="str">
        <f>LEFT(N576,FIND("/",N576)-1)</f>
        <v>food</v>
      </c>
      <c r="S576" t="str">
        <f>RIGHT(N576,LEN(N576)-FIND("/",N576))</f>
        <v>food trucks</v>
      </c>
      <c r="T576" s="9">
        <f>(((J576/60)/60)/24)+DATE(1970,1,1)</f>
        <v>43806.25</v>
      </c>
      <c r="U576" s="9">
        <f>(((K576/60)/60)/24)+DATE(1970,1,1)</f>
        <v>43816.25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E577/D577</f>
        <v>0.62930372148859548</v>
      </c>
      <c r="P577" s="6">
        <f>IFERROR(AVERAGE(E577/G577),0)</f>
        <v>93.944444444444443</v>
      </c>
      <c r="Q577" t="str">
        <f>I577</f>
        <v>USD</v>
      </c>
      <c r="R577" t="str">
        <f>LEFT(N577,FIND("/",N577)-1)</f>
        <v>theater</v>
      </c>
      <c r="S577" t="str">
        <f>RIGHT(N577,LEN(N577)-FIND("/",N577))</f>
        <v>plays</v>
      </c>
      <c r="T577" s="9">
        <f>(((J577/60)/60)/24)+DATE(1970,1,1)</f>
        <v>41779.208333333336</v>
      </c>
      <c r="U577" s="9">
        <f>(((K577/60)/60)/24)+DATE(1970,1,1)</f>
        <v>41782.208333333336</v>
      </c>
    </row>
    <row r="578" spans="1:21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E578/D578</f>
        <v>0.6492783505154639</v>
      </c>
      <c r="P578" s="6">
        <f>IFERROR(AVERAGE(E578/G578),0)</f>
        <v>98.40625</v>
      </c>
      <c r="Q578" t="str">
        <f>I578</f>
        <v>USD</v>
      </c>
      <c r="R578" t="str">
        <f>LEFT(N578,FIND("/",N578)-1)</f>
        <v>theater</v>
      </c>
      <c r="S578" t="str">
        <f>RIGHT(N578,LEN(N578)-FIND("/",N578))</f>
        <v>plays</v>
      </c>
      <c r="T578" s="9">
        <f>(((J578/60)/60)/24)+DATE(1970,1,1)</f>
        <v>43040.208333333328</v>
      </c>
      <c r="U578" s="9">
        <f>(((K578/60)/60)/24)+DATE(1970,1,1)</f>
        <v>43057.25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E579/D579</f>
        <v>0.18853658536585366</v>
      </c>
      <c r="P579" s="6">
        <f>IFERROR(AVERAGE(E579/G579),0)</f>
        <v>41.783783783783782</v>
      </c>
      <c r="Q579" t="str">
        <f>I579</f>
        <v>USD</v>
      </c>
      <c r="R579" t="str">
        <f>LEFT(N579,FIND("/",N579)-1)</f>
        <v>music</v>
      </c>
      <c r="S579" t="str">
        <f>RIGHT(N579,LEN(N579)-FIND("/",N579))</f>
        <v>jazz</v>
      </c>
      <c r="T579" s="9">
        <f>(((J579/60)/60)/24)+DATE(1970,1,1)</f>
        <v>40613.25</v>
      </c>
      <c r="U579" s="9">
        <f>(((K579/60)/60)/24)+DATE(1970,1,1)</f>
        <v>40639.208333333336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E580/D580</f>
        <v>0.1675440414507772</v>
      </c>
      <c r="P580" s="6">
        <f>IFERROR(AVERAGE(E580/G580),0)</f>
        <v>65.991836734693877</v>
      </c>
      <c r="Q580" t="str">
        <f>I580</f>
        <v>USD</v>
      </c>
      <c r="R580" t="str">
        <f>LEFT(N580,FIND("/",N580)-1)</f>
        <v>film &amp; video</v>
      </c>
      <c r="S580" t="str">
        <f>RIGHT(N580,LEN(N580)-FIND("/",N580))</f>
        <v>science fiction</v>
      </c>
      <c r="T580" s="9">
        <f>(((J580/60)/60)/24)+DATE(1970,1,1)</f>
        <v>40878.25</v>
      </c>
      <c r="U580" s="9">
        <f>(((K580/60)/60)/24)+DATE(1970,1,1)</f>
        <v>40881.25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E581/D581</f>
        <v>1.0111290322580646</v>
      </c>
      <c r="P581" s="6">
        <f>IFERROR(AVERAGE(E581/G581),0)</f>
        <v>72.05747126436782</v>
      </c>
      <c r="Q581" t="str">
        <f>I581</f>
        <v>USD</v>
      </c>
      <c r="R581" t="str">
        <f>LEFT(N581,FIND("/",N581)-1)</f>
        <v>music</v>
      </c>
      <c r="S581" t="str">
        <f>RIGHT(N581,LEN(N581)-FIND("/",N581))</f>
        <v>jazz</v>
      </c>
      <c r="T581" s="9">
        <f>(((J581/60)/60)/24)+DATE(1970,1,1)</f>
        <v>40762.208333333336</v>
      </c>
      <c r="U581" s="9">
        <f>(((K581/60)/60)/24)+DATE(1970,1,1)</f>
        <v>40774.208333333336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E582/D582</f>
        <v>3.4150228310502282</v>
      </c>
      <c r="P582" s="6">
        <f>IFERROR(AVERAGE(E582/G582),0)</f>
        <v>48.003209242618745</v>
      </c>
      <c r="Q582" t="str">
        <f>I582</f>
        <v>USD</v>
      </c>
      <c r="R582" t="str">
        <f>LEFT(N582,FIND("/",N582)-1)</f>
        <v>theater</v>
      </c>
      <c r="S582" t="str">
        <f>RIGHT(N582,LEN(N582)-FIND("/",N582))</f>
        <v>plays</v>
      </c>
      <c r="T582" s="9">
        <f>(((J582/60)/60)/24)+DATE(1970,1,1)</f>
        <v>41696.25</v>
      </c>
      <c r="U582" s="9">
        <f>(((K582/60)/60)/24)+DATE(1970,1,1)</f>
        <v>41704.25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E583/D583</f>
        <v>0.64016666666666666</v>
      </c>
      <c r="P583" s="6">
        <f>IFERROR(AVERAGE(E583/G583),0)</f>
        <v>54.098591549295776</v>
      </c>
      <c r="Q583" t="str">
        <f>I583</f>
        <v>USD</v>
      </c>
      <c r="R583" t="str">
        <f>LEFT(N583,FIND("/",N583)-1)</f>
        <v>technology</v>
      </c>
      <c r="S583" t="str">
        <f>RIGHT(N583,LEN(N583)-FIND("/",N583))</f>
        <v>web</v>
      </c>
      <c r="T583" s="9">
        <f>(((J583/60)/60)/24)+DATE(1970,1,1)</f>
        <v>40662.208333333336</v>
      </c>
      <c r="U583" s="9">
        <f>(((K583/60)/60)/24)+DATE(1970,1,1)</f>
        <v>40677.208333333336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E584/D584</f>
        <v>0.5208045977011494</v>
      </c>
      <c r="P584" s="6">
        <f>IFERROR(AVERAGE(E584/G584),0)</f>
        <v>107.88095238095238</v>
      </c>
      <c r="Q584" t="str">
        <f>I584</f>
        <v>USD</v>
      </c>
      <c r="R584" t="str">
        <f>LEFT(N584,FIND("/",N584)-1)</f>
        <v>games</v>
      </c>
      <c r="S584" t="str">
        <f>RIGHT(N584,LEN(N584)-FIND("/",N584))</f>
        <v>video games</v>
      </c>
      <c r="T584" s="9">
        <f>(((J584/60)/60)/24)+DATE(1970,1,1)</f>
        <v>42165.208333333328</v>
      </c>
      <c r="U584" s="9">
        <f>(((K584/60)/60)/24)+DATE(1970,1,1)</f>
        <v>42170.208333333328</v>
      </c>
    </row>
    <row r="585" spans="1:21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E585/D585</f>
        <v>3.2240211640211642</v>
      </c>
      <c r="P585" s="6">
        <f>IFERROR(AVERAGE(E585/G585),0)</f>
        <v>67.034103410341032</v>
      </c>
      <c r="Q585" t="str">
        <f>I585</f>
        <v>USD</v>
      </c>
      <c r="R585" t="str">
        <f>LEFT(N585,FIND("/",N585)-1)</f>
        <v>film &amp; video</v>
      </c>
      <c r="S585" t="str">
        <f>RIGHT(N585,LEN(N585)-FIND("/",N585))</f>
        <v>documentary</v>
      </c>
      <c r="T585" s="9">
        <f>(((J585/60)/60)/24)+DATE(1970,1,1)</f>
        <v>40959.25</v>
      </c>
      <c r="U585" s="9">
        <f>(((K585/60)/60)/24)+DATE(1970,1,1)</f>
        <v>40976.25</v>
      </c>
    </row>
    <row r="586" spans="1:21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E586/D586</f>
        <v>1.1950810185185186</v>
      </c>
      <c r="P586" s="6">
        <f>IFERROR(AVERAGE(E586/G586),0)</f>
        <v>64.01425914445133</v>
      </c>
      <c r="Q586" t="str">
        <f>I586</f>
        <v>USD</v>
      </c>
      <c r="R586" t="str">
        <f>LEFT(N586,FIND("/",N586)-1)</f>
        <v>technology</v>
      </c>
      <c r="S586" t="str">
        <f>RIGHT(N586,LEN(N586)-FIND("/",N586))</f>
        <v>web</v>
      </c>
      <c r="T586" s="9">
        <f>(((J586/60)/60)/24)+DATE(1970,1,1)</f>
        <v>41024.208333333336</v>
      </c>
      <c r="U586" s="9">
        <f>(((K586/60)/60)/24)+DATE(1970,1,1)</f>
        <v>41038.208333333336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E587/D587</f>
        <v>1.4679775280898877</v>
      </c>
      <c r="P587" s="6">
        <f>IFERROR(AVERAGE(E587/G587),0)</f>
        <v>96.066176470588232</v>
      </c>
      <c r="Q587" t="str">
        <f>I587</f>
        <v>USD</v>
      </c>
      <c r="R587" t="str">
        <f>LEFT(N587,FIND("/",N587)-1)</f>
        <v>publishing</v>
      </c>
      <c r="S587" t="str">
        <f>RIGHT(N587,LEN(N587)-FIND("/",N587))</f>
        <v>translations</v>
      </c>
      <c r="T587" s="9">
        <f>(((J587/60)/60)/24)+DATE(1970,1,1)</f>
        <v>40255.208333333336</v>
      </c>
      <c r="U587" s="9">
        <f>(((K587/60)/60)/24)+DATE(1970,1,1)</f>
        <v>40265.208333333336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E588/D588</f>
        <v>9.5057142857142853</v>
      </c>
      <c r="P588" s="6">
        <f>IFERROR(AVERAGE(E588/G588),0)</f>
        <v>51.184615384615384</v>
      </c>
      <c r="Q588" t="str">
        <f>I588</f>
        <v>USD</v>
      </c>
      <c r="R588" t="str">
        <f>LEFT(N588,FIND("/",N588)-1)</f>
        <v>music</v>
      </c>
      <c r="S588" t="str">
        <f>RIGHT(N588,LEN(N588)-FIND("/",N588))</f>
        <v>rock</v>
      </c>
      <c r="T588" s="9">
        <f>(((J588/60)/60)/24)+DATE(1970,1,1)</f>
        <v>40499.25</v>
      </c>
      <c r="U588" s="9">
        <f>(((K588/60)/60)/24)+DATE(1970,1,1)</f>
        <v>40518.25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E589/D589</f>
        <v>0.72893617021276591</v>
      </c>
      <c r="P589" s="6">
        <f>IFERROR(AVERAGE(E589/G589),0)</f>
        <v>43.92307692307692</v>
      </c>
      <c r="Q589" t="str">
        <f>I589</f>
        <v>CAD</v>
      </c>
      <c r="R589" t="str">
        <f>LEFT(N589,FIND("/",N589)-1)</f>
        <v>food</v>
      </c>
      <c r="S589" t="str">
        <f>RIGHT(N589,LEN(N589)-FIND("/",N589))</f>
        <v>food trucks</v>
      </c>
      <c r="T589" s="9">
        <f>(((J589/60)/60)/24)+DATE(1970,1,1)</f>
        <v>43484.25</v>
      </c>
      <c r="U589" s="9">
        <f>(((K589/60)/60)/24)+DATE(1970,1,1)</f>
        <v>43536.208333333328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E590/D590</f>
        <v>0.7900824873096447</v>
      </c>
      <c r="P590" s="6">
        <f>IFERROR(AVERAGE(E590/G590),0)</f>
        <v>91.021198830409361</v>
      </c>
      <c r="Q590" t="str">
        <f>I590</f>
        <v>GBP</v>
      </c>
      <c r="R590" t="str">
        <f>LEFT(N590,FIND("/",N590)-1)</f>
        <v>theater</v>
      </c>
      <c r="S590" t="str">
        <f>RIGHT(N590,LEN(N590)-FIND("/",N590))</f>
        <v>plays</v>
      </c>
      <c r="T590" s="9">
        <f>(((J590/60)/60)/24)+DATE(1970,1,1)</f>
        <v>40262.208333333336</v>
      </c>
      <c r="U590" s="9">
        <f>(((K590/60)/60)/24)+DATE(1970,1,1)</f>
        <v>40293.208333333336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E591/D591</f>
        <v>0.64721518987341775</v>
      </c>
      <c r="P591" s="6">
        <f>IFERROR(AVERAGE(E591/G591),0)</f>
        <v>50.127450980392155</v>
      </c>
      <c r="Q591" t="str">
        <f>I591</f>
        <v>USD</v>
      </c>
      <c r="R591" t="str">
        <f>LEFT(N591,FIND("/",N591)-1)</f>
        <v>film &amp; video</v>
      </c>
      <c r="S591" t="str">
        <f>RIGHT(N591,LEN(N591)-FIND("/",N591))</f>
        <v>documentary</v>
      </c>
      <c r="T591" s="9">
        <f>(((J591/60)/60)/24)+DATE(1970,1,1)</f>
        <v>42190.208333333328</v>
      </c>
      <c r="U591" s="9">
        <f>(((K591/60)/60)/24)+DATE(1970,1,1)</f>
        <v>42197.208333333328</v>
      </c>
    </row>
    <row r="592" spans="1:21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E592/D592</f>
        <v>0.82028169014084507</v>
      </c>
      <c r="P592" s="6">
        <f>IFERROR(AVERAGE(E592/G592),0)</f>
        <v>67.720930232558146</v>
      </c>
      <c r="Q592" t="str">
        <f>I592</f>
        <v>AUD</v>
      </c>
      <c r="R592" t="str">
        <f>LEFT(N592,FIND("/",N592)-1)</f>
        <v>publishing</v>
      </c>
      <c r="S592" t="str">
        <f>RIGHT(N592,LEN(N592)-FIND("/",N592))</f>
        <v>radio &amp; podcasts</v>
      </c>
      <c r="T592" s="9">
        <f>(((J592/60)/60)/24)+DATE(1970,1,1)</f>
        <v>41994.25</v>
      </c>
      <c r="U592" s="9">
        <f>(((K592/60)/60)/24)+DATE(1970,1,1)</f>
        <v>42005.25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E593/D593</f>
        <v>10.376666666666667</v>
      </c>
      <c r="P593" s="6">
        <f>IFERROR(AVERAGE(E593/G593),0)</f>
        <v>61.03921568627451</v>
      </c>
      <c r="Q593" t="str">
        <f>I593</f>
        <v>USD</v>
      </c>
      <c r="R593" t="str">
        <f>LEFT(N593,FIND("/",N593)-1)</f>
        <v>games</v>
      </c>
      <c r="S593" t="str">
        <f>RIGHT(N593,LEN(N593)-FIND("/",N593))</f>
        <v>video games</v>
      </c>
      <c r="T593" s="9">
        <f>(((J593/60)/60)/24)+DATE(1970,1,1)</f>
        <v>40373.208333333336</v>
      </c>
      <c r="U593" s="9">
        <f>(((K593/60)/60)/24)+DATE(1970,1,1)</f>
        <v>40383.208333333336</v>
      </c>
    </row>
    <row r="594" spans="1:21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E594/D594</f>
        <v>0.12910076530612244</v>
      </c>
      <c r="P594" s="6">
        <f>IFERROR(AVERAGE(E594/G594),0)</f>
        <v>80.011857707509876</v>
      </c>
      <c r="Q594" t="str">
        <f>I594</f>
        <v>USD</v>
      </c>
      <c r="R594" t="str">
        <f>LEFT(N594,FIND("/",N594)-1)</f>
        <v>theater</v>
      </c>
      <c r="S594" t="str">
        <f>RIGHT(N594,LEN(N594)-FIND("/",N594))</f>
        <v>plays</v>
      </c>
      <c r="T594" s="9">
        <f>(((J594/60)/60)/24)+DATE(1970,1,1)</f>
        <v>41789.208333333336</v>
      </c>
      <c r="U594" s="9">
        <f>(((K594/60)/60)/24)+DATE(1970,1,1)</f>
        <v>41798.208333333336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E595/D595</f>
        <v>1.5484210526315789</v>
      </c>
      <c r="P595" s="6">
        <f>IFERROR(AVERAGE(E595/G595),0)</f>
        <v>47.001497753369947</v>
      </c>
      <c r="Q595" t="str">
        <f>I595</f>
        <v>USD</v>
      </c>
      <c r="R595" t="str">
        <f>LEFT(N595,FIND("/",N595)-1)</f>
        <v>film &amp; video</v>
      </c>
      <c r="S595" t="str">
        <f>RIGHT(N595,LEN(N595)-FIND("/",N595))</f>
        <v>animation</v>
      </c>
      <c r="T595" s="9">
        <f>(((J595/60)/60)/24)+DATE(1970,1,1)</f>
        <v>41724.208333333336</v>
      </c>
      <c r="U595" s="9">
        <f>(((K595/60)/60)/24)+DATE(1970,1,1)</f>
        <v>41737.208333333336</v>
      </c>
    </row>
    <row r="596" spans="1:21" ht="17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E596/D596</f>
        <v>7.0991735537190084E-2</v>
      </c>
      <c r="P596" s="6">
        <f>IFERROR(AVERAGE(E596/G596),0)</f>
        <v>71.127388535031841</v>
      </c>
      <c r="Q596" t="str">
        <f>I596</f>
        <v>USD</v>
      </c>
      <c r="R596" t="str">
        <f>LEFT(N596,FIND("/",N596)-1)</f>
        <v>theater</v>
      </c>
      <c r="S596" t="str">
        <f>RIGHT(N596,LEN(N596)-FIND("/",N596))</f>
        <v>plays</v>
      </c>
      <c r="T596" s="9">
        <f>(((J596/60)/60)/24)+DATE(1970,1,1)</f>
        <v>42548.208333333328</v>
      </c>
      <c r="U596" s="9">
        <f>(((K596/60)/60)/24)+DATE(1970,1,1)</f>
        <v>42551.208333333328</v>
      </c>
    </row>
    <row r="597" spans="1:21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E597/D597</f>
        <v>2.0852773826458035</v>
      </c>
      <c r="P597" s="6">
        <f>IFERROR(AVERAGE(E597/G597),0)</f>
        <v>89.99079189686924</v>
      </c>
      <c r="Q597" t="str">
        <f>I597</f>
        <v>USD</v>
      </c>
      <c r="R597" t="str">
        <f>LEFT(N597,FIND("/",N597)-1)</f>
        <v>theater</v>
      </c>
      <c r="S597" t="str">
        <f>RIGHT(N597,LEN(N597)-FIND("/",N597))</f>
        <v>plays</v>
      </c>
      <c r="T597" s="9">
        <f>(((J597/60)/60)/24)+DATE(1970,1,1)</f>
        <v>40253.208333333336</v>
      </c>
      <c r="U597" s="9">
        <f>(((K597/60)/60)/24)+DATE(1970,1,1)</f>
        <v>40274.208333333336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E598/D598</f>
        <v>0.99683544303797467</v>
      </c>
      <c r="P598" s="6">
        <f>IFERROR(AVERAGE(E598/G598),0)</f>
        <v>43.032786885245905</v>
      </c>
      <c r="Q598" t="str">
        <f>I598</f>
        <v>USD</v>
      </c>
      <c r="R598" t="str">
        <f>LEFT(N598,FIND("/",N598)-1)</f>
        <v>film &amp; video</v>
      </c>
      <c r="S598" t="str">
        <f>RIGHT(N598,LEN(N598)-FIND("/",N598))</f>
        <v>drama</v>
      </c>
      <c r="T598" s="9">
        <f>(((J598/60)/60)/24)+DATE(1970,1,1)</f>
        <v>42434.25</v>
      </c>
      <c r="U598" s="9">
        <f>(((K598/60)/60)/24)+DATE(1970,1,1)</f>
        <v>42441.25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E599/D599</f>
        <v>2.0159756097560977</v>
      </c>
      <c r="P599" s="6">
        <f>IFERROR(AVERAGE(E599/G599),0)</f>
        <v>67.997714808043881</v>
      </c>
      <c r="Q599" t="str">
        <f>I599</f>
        <v>USD</v>
      </c>
      <c r="R599" t="str">
        <f>LEFT(N599,FIND("/",N599)-1)</f>
        <v>theater</v>
      </c>
      <c r="S599" t="str">
        <f>RIGHT(N599,LEN(N599)-FIND("/",N599))</f>
        <v>plays</v>
      </c>
      <c r="T599" s="9">
        <f>(((J599/60)/60)/24)+DATE(1970,1,1)</f>
        <v>43786.25</v>
      </c>
      <c r="U599" s="9">
        <f>(((K599/60)/60)/24)+DATE(1970,1,1)</f>
        <v>43804.25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E600/D600</f>
        <v>1.6209032258064515</v>
      </c>
      <c r="P600" s="6">
        <f>IFERROR(AVERAGE(E600/G600),0)</f>
        <v>73.004566210045667</v>
      </c>
      <c r="Q600" t="str">
        <f>I600</f>
        <v>EUR</v>
      </c>
      <c r="R600" t="str">
        <f>LEFT(N600,FIND("/",N600)-1)</f>
        <v>music</v>
      </c>
      <c r="S600" t="str">
        <f>RIGHT(N600,LEN(N600)-FIND("/",N600))</f>
        <v>rock</v>
      </c>
      <c r="T600" s="9">
        <f>(((J600/60)/60)/24)+DATE(1970,1,1)</f>
        <v>40344.208333333336</v>
      </c>
      <c r="U600" s="9">
        <f>(((K600/60)/60)/24)+DATE(1970,1,1)</f>
        <v>40373.208333333336</v>
      </c>
    </row>
    <row r="601" spans="1:21" ht="17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E601/D601</f>
        <v>3.6436208125445471E-2</v>
      </c>
      <c r="P601" s="6">
        <f>IFERROR(AVERAGE(E601/G601),0)</f>
        <v>62.341463414634148</v>
      </c>
      <c r="Q601" t="str">
        <f>I601</f>
        <v>DKK</v>
      </c>
      <c r="R601" t="str">
        <f>LEFT(N601,FIND("/",N601)-1)</f>
        <v>film &amp; video</v>
      </c>
      <c r="S601" t="str">
        <f>RIGHT(N601,LEN(N601)-FIND("/",N601))</f>
        <v>documentary</v>
      </c>
      <c r="T601" s="9">
        <f>(((J601/60)/60)/24)+DATE(1970,1,1)</f>
        <v>42047.25</v>
      </c>
      <c r="U601" s="9">
        <f>(((K601/60)/60)/24)+DATE(1970,1,1)</f>
        <v>42055.25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E602/D602</f>
        <v>0.05</v>
      </c>
      <c r="P602" s="6">
        <f>IFERROR(AVERAGE(E602/G602),0)</f>
        <v>5</v>
      </c>
      <c r="Q602" t="str">
        <f>I602</f>
        <v>GBP</v>
      </c>
      <c r="R602" t="str">
        <f>LEFT(N602,FIND("/",N602)-1)</f>
        <v>food</v>
      </c>
      <c r="S602" t="str">
        <f>RIGHT(N602,LEN(N602)-FIND("/",N602))</f>
        <v>food trucks</v>
      </c>
      <c r="T602" s="9">
        <f>(((J602/60)/60)/24)+DATE(1970,1,1)</f>
        <v>41485.208333333336</v>
      </c>
      <c r="U602" s="9">
        <f>(((K602/60)/60)/24)+DATE(1970,1,1)</f>
        <v>41497.208333333336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E603/D603</f>
        <v>2.0663492063492064</v>
      </c>
      <c r="P603" s="6">
        <f>IFERROR(AVERAGE(E603/G603),0)</f>
        <v>67.103092783505161</v>
      </c>
      <c r="Q603" t="str">
        <f>I603</f>
        <v>USD</v>
      </c>
      <c r="R603" t="str">
        <f>LEFT(N603,FIND("/",N603)-1)</f>
        <v>technology</v>
      </c>
      <c r="S603" t="str">
        <f>RIGHT(N603,LEN(N603)-FIND("/",N603))</f>
        <v>wearables</v>
      </c>
      <c r="T603" s="9">
        <f>(((J603/60)/60)/24)+DATE(1970,1,1)</f>
        <v>41789.208333333336</v>
      </c>
      <c r="U603" s="9">
        <f>(((K603/60)/60)/24)+DATE(1970,1,1)</f>
        <v>41806.208333333336</v>
      </c>
    </row>
    <row r="604" spans="1:21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E604/D604</f>
        <v>1.2823628691983122</v>
      </c>
      <c r="P604" s="6">
        <f>IFERROR(AVERAGE(E604/G604),0)</f>
        <v>79.978947368421046</v>
      </c>
      <c r="Q604" t="str">
        <f>I604</f>
        <v>USD</v>
      </c>
      <c r="R604" t="str">
        <f>LEFT(N604,FIND("/",N604)-1)</f>
        <v>theater</v>
      </c>
      <c r="S604" t="str">
        <f>RIGHT(N604,LEN(N604)-FIND("/",N604))</f>
        <v>plays</v>
      </c>
      <c r="T604" s="9">
        <f>(((J604/60)/60)/24)+DATE(1970,1,1)</f>
        <v>42160.208333333328</v>
      </c>
      <c r="U604" s="9">
        <f>(((K604/60)/60)/24)+DATE(1970,1,1)</f>
        <v>42171.208333333328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E605/D605</f>
        <v>1.1966037735849056</v>
      </c>
      <c r="P605" s="6">
        <f>IFERROR(AVERAGE(E605/G605),0)</f>
        <v>62.176470588235297</v>
      </c>
      <c r="Q605" t="str">
        <f>I605</f>
        <v>USD</v>
      </c>
      <c r="R605" t="str">
        <f>LEFT(N605,FIND("/",N605)-1)</f>
        <v>theater</v>
      </c>
      <c r="S605" t="str">
        <f>RIGHT(N605,LEN(N605)-FIND("/",N605))</f>
        <v>plays</v>
      </c>
      <c r="T605" s="9">
        <f>(((J605/60)/60)/24)+DATE(1970,1,1)</f>
        <v>43573.208333333328</v>
      </c>
      <c r="U605" s="9">
        <f>(((K605/60)/60)/24)+DATE(1970,1,1)</f>
        <v>43600.208333333328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E606/D606</f>
        <v>1.7073055242390078</v>
      </c>
      <c r="P606" s="6">
        <f>IFERROR(AVERAGE(E606/G606),0)</f>
        <v>53.005950297514879</v>
      </c>
      <c r="Q606" t="str">
        <f>I606</f>
        <v>USD</v>
      </c>
      <c r="R606" t="str">
        <f>LEFT(N606,FIND("/",N606)-1)</f>
        <v>theater</v>
      </c>
      <c r="S606" t="str">
        <f>RIGHT(N606,LEN(N606)-FIND("/",N606))</f>
        <v>plays</v>
      </c>
      <c r="T606" s="9">
        <f>(((J606/60)/60)/24)+DATE(1970,1,1)</f>
        <v>40565.25</v>
      </c>
      <c r="U606" s="9">
        <f>(((K606/60)/60)/24)+DATE(1970,1,1)</f>
        <v>40586.25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E607/D607</f>
        <v>1.8721212121212121</v>
      </c>
      <c r="P607" s="6">
        <f>IFERROR(AVERAGE(E607/G607),0)</f>
        <v>57.738317757009348</v>
      </c>
      <c r="Q607" t="str">
        <f>I607</f>
        <v>USD</v>
      </c>
      <c r="R607" t="str">
        <f>LEFT(N607,FIND("/",N607)-1)</f>
        <v>publishing</v>
      </c>
      <c r="S607" t="str">
        <f>RIGHT(N607,LEN(N607)-FIND("/",N607))</f>
        <v>nonfiction</v>
      </c>
      <c r="T607" s="9">
        <f>(((J607/60)/60)/24)+DATE(1970,1,1)</f>
        <v>42280.208333333328</v>
      </c>
      <c r="U607" s="9">
        <f>(((K607/60)/60)/24)+DATE(1970,1,1)</f>
        <v>42321.25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E608/D608</f>
        <v>1.8838235294117647</v>
      </c>
      <c r="P608" s="6">
        <f>IFERROR(AVERAGE(E608/G608),0)</f>
        <v>40.03125</v>
      </c>
      <c r="Q608" t="str">
        <f>I608</f>
        <v>GBP</v>
      </c>
      <c r="R608" t="str">
        <f>LEFT(N608,FIND("/",N608)-1)</f>
        <v>music</v>
      </c>
      <c r="S608" t="str">
        <f>RIGHT(N608,LEN(N608)-FIND("/",N608))</f>
        <v>rock</v>
      </c>
      <c r="T608" s="9">
        <f>(((J608/60)/60)/24)+DATE(1970,1,1)</f>
        <v>42436.25</v>
      </c>
      <c r="U608" s="9">
        <f>(((K608/60)/60)/24)+DATE(1970,1,1)</f>
        <v>42447.208333333328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E609/D609</f>
        <v>1.3129869186046512</v>
      </c>
      <c r="P609" s="6">
        <f>IFERROR(AVERAGE(E609/G609),0)</f>
        <v>81.016591928251117</v>
      </c>
      <c r="Q609" t="str">
        <f>I609</f>
        <v>USD</v>
      </c>
      <c r="R609" t="str">
        <f>LEFT(N609,FIND("/",N609)-1)</f>
        <v>food</v>
      </c>
      <c r="S609" t="str">
        <f>RIGHT(N609,LEN(N609)-FIND("/",N609))</f>
        <v>food trucks</v>
      </c>
      <c r="T609" s="9">
        <f>(((J609/60)/60)/24)+DATE(1970,1,1)</f>
        <v>41721.208333333336</v>
      </c>
      <c r="U609" s="9">
        <f>(((K609/60)/60)/24)+DATE(1970,1,1)</f>
        <v>41723.208333333336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E610/D610</f>
        <v>2.8397435897435899</v>
      </c>
      <c r="P610" s="6">
        <f>IFERROR(AVERAGE(E610/G610),0)</f>
        <v>35.047468354430379</v>
      </c>
      <c r="Q610" t="str">
        <f>I610</f>
        <v>USD</v>
      </c>
      <c r="R610" t="str">
        <f>LEFT(N610,FIND("/",N610)-1)</f>
        <v>music</v>
      </c>
      <c r="S610" t="str">
        <f>RIGHT(N610,LEN(N610)-FIND("/",N610))</f>
        <v>jazz</v>
      </c>
      <c r="T610" s="9">
        <f>(((J610/60)/60)/24)+DATE(1970,1,1)</f>
        <v>43530.25</v>
      </c>
      <c r="U610" s="9">
        <f>(((K610/60)/60)/24)+DATE(1970,1,1)</f>
        <v>43534.25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E611/D611</f>
        <v>1.2041999999999999</v>
      </c>
      <c r="P611" s="6">
        <f>IFERROR(AVERAGE(E611/G611),0)</f>
        <v>102.92307692307692</v>
      </c>
      <c r="Q611" t="str">
        <f>I611</f>
        <v>USD</v>
      </c>
      <c r="R611" t="str">
        <f>LEFT(N611,FIND("/",N611)-1)</f>
        <v>film &amp; video</v>
      </c>
      <c r="S611" t="str">
        <f>RIGHT(N611,LEN(N611)-FIND("/",N611))</f>
        <v>science fiction</v>
      </c>
      <c r="T611" s="9">
        <f>(((J611/60)/60)/24)+DATE(1970,1,1)</f>
        <v>43481.25</v>
      </c>
      <c r="U611" s="9">
        <f>(((K611/60)/60)/24)+DATE(1970,1,1)</f>
        <v>43498.25</v>
      </c>
    </row>
    <row r="612" spans="1:21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E612/D612</f>
        <v>4.1905607476635511</v>
      </c>
      <c r="P612" s="6">
        <f>IFERROR(AVERAGE(E612/G612),0)</f>
        <v>27.998126756166094</v>
      </c>
      <c r="Q612" t="str">
        <f>I612</f>
        <v>USD</v>
      </c>
      <c r="R612" t="str">
        <f>LEFT(N612,FIND("/",N612)-1)</f>
        <v>theater</v>
      </c>
      <c r="S612" t="str">
        <f>RIGHT(N612,LEN(N612)-FIND("/",N612))</f>
        <v>plays</v>
      </c>
      <c r="T612" s="9">
        <f>(((J612/60)/60)/24)+DATE(1970,1,1)</f>
        <v>41259.25</v>
      </c>
      <c r="U612" s="9">
        <f>(((K612/60)/60)/24)+DATE(1970,1,1)</f>
        <v>41273.25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E613/D613</f>
        <v>0.13853658536585367</v>
      </c>
      <c r="P613" s="6">
        <f>IFERROR(AVERAGE(E613/G613),0)</f>
        <v>75.733333333333334</v>
      </c>
      <c r="Q613" t="str">
        <f>I613</f>
        <v>USD</v>
      </c>
      <c r="R613" t="str">
        <f>LEFT(N613,FIND("/",N613)-1)</f>
        <v>theater</v>
      </c>
      <c r="S613" t="str">
        <f>RIGHT(N613,LEN(N613)-FIND("/",N613))</f>
        <v>plays</v>
      </c>
      <c r="T613" s="9">
        <f>(((J613/60)/60)/24)+DATE(1970,1,1)</f>
        <v>41480.208333333336</v>
      </c>
      <c r="U613" s="9">
        <f>(((K613/60)/60)/24)+DATE(1970,1,1)</f>
        <v>41492.208333333336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E614/D614</f>
        <v>1.3943548387096774</v>
      </c>
      <c r="P614" s="6">
        <f>IFERROR(AVERAGE(E614/G614),0)</f>
        <v>45.026041666666664</v>
      </c>
      <c r="Q614" t="str">
        <f>I614</f>
        <v>USD</v>
      </c>
      <c r="R614" t="str">
        <f>LEFT(N614,FIND("/",N614)-1)</f>
        <v>music</v>
      </c>
      <c r="S614" t="str">
        <f>RIGHT(N614,LEN(N614)-FIND("/",N614))</f>
        <v>electric music</v>
      </c>
      <c r="T614" s="9">
        <f>(((J614/60)/60)/24)+DATE(1970,1,1)</f>
        <v>40474.208333333336</v>
      </c>
      <c r="U614" s="9">
        <f>(((K614/60)/60)/24)+DATE(1970,1,1)</f>
        <v>40497.25</v>
      </c>
    </row>
    <row r="615" spans="1:21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E615/D615</f>
        <v>1.74</v>
      </c>
      <c r="P615" s="6">
        <f>IFERROR(AVERAGE(E615/G615),0)</f>
        <v>73.615384615384613</v>
      </c>
      <c r="Q615" t="str">
        <f>I615</f>
        <v>CAD</v>
      </c>
      <c r="R615" t="str">
        <f>LEFT(N615,FIND("/",N615)-1)</f>
        <v>theater</v>
      </c>
      <c r="S615" t="str">
        <f>RIGHT(N615,LEN(N615)-FIND("/",N615))</f>
        <v>plays</v>
      </c>
      <c r="T615" s="9">
        <f>(((J615/60)/60)/24)+DATE(1970,1,1)</f>
        <v>42973.208333333328</v>
      </c>
      <c r="U615" s="9">
        <f>(((K615/60)/60)/24)+DATE(1970,1,1)</f>
        <v>42982.208333333328</v>
      </c>
    </row>
    <row r="616" spans="1:21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E616/D616</f>
        <v>1.5549056603773586</v>
      </c>
      <c r="P616" s="6">
        <f>IFERROR(AVERAGE(E616/G616),0)</f>
        <v>56.991701244813278</v>
      </c>
      <c r="Q616" t="str">
        <f>I616</f>
        <v>USD</v>
      </c>
      <c r="R616" t="str">
        <f>LEFT(N616,FIND("/",N616)-1)</f>
        <v>theater</v>
      </c>
      <c r="S616" t="str">
        <f>RIGHT(N616,LEN(N616)-FIND("/",N616))</f>
        <v>plays</v>
      </c>
      <c r="T616" s="9">
        <f>(((J616/60)/60)/24)+DATE(1970,1,1)</f>
        <v>42746.25</v>
      </c>
      <c r="U616" s="9">
        <f>(((K616/60)/60)/24)+DATE(1970,1,1)</f>
        <v>42764.25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E617/D617</f>
        <v>1.7044705882352942</v>
      </c>
      <c r="P617" s="6">
        <f>IFERROR(AVERAGE(E617/G617),0)</f>
        <v>85.223529411764702</v>
      </c>
      <c r="Q617" t="str">
        <f>I617</f>
        <v>EUR</v>
      </c>
      <c r="R617" t="str">
        <f>LEFT(N617,FIND("/",N617)-1)</f>
        <v>theater</v>
      </c>
      <c r="S617" t="str">
        <f>RIGHT(N617,LEN(N617)-FIND("/",N617))</f>
        <v>plays</v>
      </c>
      <c r="T617" s="9">
        <f>(((J617/60)/60)/24)+DATE(1970,1,1)</f>
        <v>42489.208333333328</v>
      </c>
      <c r="U617" s="9">
        <f>(((K617/60)/60)/24)+DATE(1970,1,1)</f>
        <v>42499.208333333328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E618/D618</f>
        <v>1.8951562500000001</v>
      </c>
      <c r="P618" s="6">
        <f>IFERROR(AVERAGE(E618/G618),0)</f>
        <v>50.962184873949582</v>
      </c>
      <c r="Q618" t="str">
        <f>I618</f>
        <v>GBP</v>
      </c>
      <c r="R618" t="str">
        <f>LEFT(N618,FIND("/",N618)-1)</f>
        <v>music</v>
      </c>
      <c r="S618" t="str">
        <f>RIGHT(N618,LEN(N618)-FIND("/",N618))</f>
        <v>indie rock</v>
      </c>
      <c r="T618" s="9">
        <f>(((J618/60)/60)/24)+DATE(1970,1,1)</f>
        <v>41537.208333333336</v>
      </c>
      <c r="U618" s="9">
        <f>(((K618/60)/60)/24)+DATE(1970,1,1)</f>
        <v>41538.208333333336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E619/D619</f>
        <v>2.4971428571428573</v>
      </c>
      <c r="P619" s="6">
        <f>IFERROR(AVERAGE(E619/G619),0)</f>
        <v>63.563636363636363</v>
      </c>
      <c r="Q619" t="str">
        <f>I619</f>
        <v>USD</v>
      </c>
      <c r="R619" t="str">
        <f>LEFT(N619,FIND("/",N619)-1)</f>
        <v>theater</v>
      </c>
      <c r="S619" t="str">
        <f>RIGHT(N619,LEN(N619)-FIND("/",N619))</f>
        <v>plays</v>
      </c>
      <c r="T619" s="9">
        <f>(((J619/60)/60)/24)+DATE(1970,1,1)</f>
        <v>41794.208333333336</v>
      </c>
      <c r="U619" s="9">
        <f>(((K619/60)/60)/24)+DATE(1970,1,1)</f>
        <v>41804.208333333336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E620/D620</f>
        <v>0.48860523665659616</v>
      </c>
      <c r="P620" s="6">
        <f>IFERROR(AVERAGE(E620/G620),0)</f>
        <v>80.999165275459092</v>
      </c>
      <c r="Q620" t="str">
        <f>I620</f>
        <v>USD</v>
      </c>
      <c r="R620" t="str">
        <f>LEFT(N620,FIND("/",N620)-1)</f>
        <v>publishing</v>
      </c>
      <c r="S620" t="str">
        <f>RIGHT(N620,LEN(N620)-FIND("/",N620))</f>
        <v>nonfiction</v>
      </c>
      <c r="T620" s="9">
        <f>(((J620/60)/60)/24)+DATE(1970,1,1)</f>
        <v>41396.208333333336</v>
      </c>
      <c r="U620" s="9">
        <f>(((K620/60)/60)/24)+DATE(1970,1,1)</f>
        <v>41417.208333333336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E621/D621</f>
        <v>0.28461970393057684</v>
      </c>
      <c r="P621" s="6">
        <f>IFERROR(AVERAGE(E621/G621),0)</f>
        <v>86.044753086419746</v>
      </c>
      <c r="Q621" t="str">
        <f>I621</f>
        <v>USD</v>
      </c>
      <c r="R621" t="str">
        <f>LEFT(N621,FIND("/",N621)-1)</f>
        <v>theater</v>
      </c>
      <c r="S621" t="str">
        <f>RIGHT(N621,LEN(N621)-FIND("/",N621))</f>
        <v>plays</v>
      </c>
      <c r="T621" s="9">
        <f>(((J621/60)/60)/24)+DATE(1970,1,1)</f>
        <v>40669.208333333336</v>
      </c>
      <c r="U621" s="9">
        <f>(((K621/60)/60)/24)+DATE(1970,1,1)</f>
        <v>40670.208333333336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E622/D622</f>
        <v>2.6802325581395348</v>
      </c>
      <c r="P622" s="6">
        <f>IFERROR(AVERAGE(E622/G622),0)</f>
        <v>90.0390625</v>
      </c>
      <c r="Q622" t="str">
        <f>I622</f>
        <v>AUD</v>
      </c>
      <c r="R622" t="str">
        <f>LEFT(N622,FIND("/",N622)-1)</f>
        <v>photography</v>
      </c>
      <c r="S622" t="str">
        <f>RIGHT(N622,LEN(N622)-FIND("/",N622))</f>
        <v>photography books</v>
      </c>
      <c r="T622" s="9">
        <f>(((J622/60)/60)/24)+DATE(1970,1,1)</f>
        <v>42559.208333333328</v>
      </c>
      <c r="U622" s="9">
        <f>(((K622/60)/60)/24)+DATE(1970,1,1)</f>
        <v>42563.208333333328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E623/D623</f>
        <v>6.1980078125000002</v>
      </c>
      <c r="P623" s="6">
        <f>IFERROR(AVERAGE(E623/G623),0)</f>
        <v>74.006063432835816</v>
      </c>
      <c r="Q623" t="str">
        <f>I623</f>
        <v>USD</v>
      </c>
      <c r="R623" t="str">
        <f>LEFT(N623,FIND("/",N623)-1)</f>
        <v>theater</v>
      </c>
      <c r="S623" t="str">
        <f>RIGHT(N623,LEN(N623)-FIND("/",N623))</f>
        <v>plays</v>
      </c>
      <c r="T623" s="9">
        <f>(((J623/60)/60)/24)+DATE(1970,1,1)</f>
        <v>42626.208333333328</v>
      </c>
      <c r="U623" s="9">
        <f>(((K623/60)/60)/24)+DATE(1970,1,1)</f>
        <v>42631.208333333328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E624/D624</f>
        <v>3.1301587301587303E-2</v>
      </c>
      <c r="P624" s="6">
        <f>IFERROR(AVERAGE(E624/G624),0)</f>
        <v>92.4375</v>
      </c>
      <c r="Q624" t="str">
        <f>I624</f>
        <v>USD</v>
      </c>
      <c r="R624" t="str">
        <f>LEFT(N624,FIND("/",N624)-1)</f>
        <v>music</v>
      </c>
      <c r="S624" t="str">
        <f>RIGHT(N624,LEN(N624)-FIND("/",N624))</f>
        <v>indie rock</v>
      </c>
      <c r="T624" s="9">
        <f>(((J624/60)/60)/24)+DATE(1970,1,1)</f>
        <v>43205.208333333328</v>
      </c>
      <c r="U624" s="9">
        <f>(((K624/60)/60)/24)+DATE(1970,1,1)</f>
        <v>43231.208333333328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E625/D625</f>
        <v>1.5992152704135738</v>
      </c>
      <c r="P625" s="6">
        <f>IFERROR(AVERAGE(E625/G625),0)</f>
        <v>55.999257333828446</v>
      </c>
      <c r="Q625" t="str">
        <f>I625</f>
        <v>GBP</v>
      </c>
      <c r="R625" t="str">
        <f>LEFT(N625,FIND("/",N625)-1)</f>
        <v>theater</v>
      </c>
      <c r="S625" t="str">
        <f>RIGHT(N625,LEN(N625)-FIND("/",N625))</f>
        <v>plays</v>
      </c>
      <c r="T625" s="9">
        <f>(((J625/60)/60)/24)+DATE(1970,1,1)</f>
        <v>42201.208333333328</v>
      </c>
      <c r="U625" s="9">
        <f>(((K625/60)/60)/24)+DATE(1970,1,1)</f>
        <v>42206.208333333328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E626/D626</f>
        <v>2.793921568627451</v>
      </c>
      <c r="P626" s="6">
        <f>IFERROR(AVERAGE(E626/G626),0)</f>
        <v>32.983796296296298</v>
      </c>
      <c r="Q626" t="str">
        <f>I626</f>
        <v>USD</v>
      </c>
      <c r="R626" t="str">
        <f>LEFT(N626,FIND("/",N626)-1)</f>
        <v>photography</v>
      </c>
      <c r="S626" t="str">
        <f>RIGHT(N626,LEN(N626)-FIND("/",N626))</f>
        <v>photography books</v>
      </c>
      <c r="T626" s="9">
        <f>(((J626/60)/60)/24)+DATE(1970,1,1)</f>
        <v>42029.25</v>
      </c>
      <c r="U626" s="9">
        <f>(((K626/60)/60)/24)+DATE(1970,1,1)</f>
        <v>42035.25</v>
      </c>
    </row>
    <row r="627" spans="1:21" ht="17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E627/D627</f>
        <v>0.77373333333333338</v>
      </c>
      <c r="P627" s="6">
        <f>IFERROR(AVERAGE(E627/G627),0)</f>
        <v>93.596774193548384</v>
      </c>
      <c r="Q627" t="str">
        <f>I627</f>
        <v>USD</v>
      </c>
      <c r="R627" t="str">
        <f>LEFT(N627,FIND("/",N627)-1)</f>
        <v>theater</v>
      </c>
      <c r="S627" t="str">
        <f>RIGHT(N627,LEN(N627)-FIND("/",N627))</f>
        <v>plays</v>
      </c>
      <c r="T627" s="9">
        <f>(((J627/60)/60)/24)+DATE(1970,1,1)</f>
        <v>43857.25</v>
      </c>
      <c r="U627" s="9">
        <f>(((K627/60)/60)/24)+DATE(1970,1,1)</f>
        <v>43871.25</v>
      </c>
    </row>
    <row r="628" spans="1:21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E628/D628</f>
        <v>2.0632812500000002</v>
      </c>
      <c r="P628" s="6">
        <f>IFERROR(AVERAGE(E628/G628),0)</f>
        <v>69.867724867724874</v>
      </c>
      <c r="Q628" t="str">
        <f>I628</f>
        <v>USD</v>
      </c>
      <c r="R628" t="str">
        <f>LEFT(N628,FIND("/",N628)-1)</f>
        <v>theater</v>
      </c>
      <c r="S628" t="str">
        <f>RIGHT(N628,LEN(N628)-FIND("/",N628))</f>
        <v>plays</v>
      </c>
      <c r="T628" s="9">
        <f>(((J628/60)/60)/24)+DATE(1970,1,1)</f>
        <v>40449.208333333336</v>
      </c>
      <c r="U628" s="9">
        <f>(((K628/60)/60)/24)+DATE(1970,1,1)</f>
        <v>40458.208333333336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E629/D629</f>
        <v>6.9424999999999999</v>
      </c>
      <c r="P629" s="6">
        <f>IFERROR(AVERAGE(E629/G629),0)</f>
        <v>72.129870129870127</v>
      </c>
      <c r="Q629" t="str">
        <f>I629</f>
        <v>GBP</v>
      </c>
      <c r="R629" t="str">
        <f>LEFT(N629,FIND("/",N629)-1)</f>
        <v>food</v>
      </c>
      <c r="S629" t="str">
        <f>RIGHT(N629,LEN(N629)-FIND("/",N629))</f>
        <v>food trucks</v>
      </c>
      <c r="T629" s="9">
        <f>(((J629/60)/60)/24)+DATE(1970,1,1)</f>
        <v>40345.208333333336</v>
      </c>
      <c r="U629" s="9">
        <f>(((K629/60)/60)/24)+DATE(1970,1,1)</f>
        <v>40369.208333333336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E630/D630</f>
        <v>1.5178947368421052</v>
      </c>
      <c r="P630" s="6">
        <f>IFERROR(AVERAGE(E630/G630),0)</f>
        <v>30.041666666666668</v>
      </c>
      <c r="Q630" t="str">
        <f>I630</f>
        <v>USD</v>
      </c>
      <c r="R630" t="str">
        <f>LEFT(N630,FIND("/",N630)-1)</f>
        <v>music</v>
      </c>
      <c r="S630" t="str">
        <f>RIGHT(N630,LEN(N630)-FIND("/",N630))</f>
        <v>indie rock</v>
      </c>
      <c r="T630" s="9">
        <f>(((J630/60)/60)/24)+DATE(1970,1,1)</f>
        <v>40455.208333333336</v>
      </c>
      <c r="U630" s="9">
        <f>(((K630/60)/60)/24)+DATE(1970,1,1)</f>
        <v>40458.208333333336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E631/D631</f>
        <v>0.64582072176949945</v>
      </c>
      <c r="P631" s="6">
        <f>IFERROR(AVERAGE(E631/G631),0)</f>
        <v>73.968000000000004</v>
      </c>
      <c r="Q631" t="str">
        <f>I631</f>
        <v>USD</v>
      </c>
      <c r="R631" t="str">
        <f>LEFT(N631,FIND("/",N631)-1)</f>
        <v>theater</v>
      </c>
      <c r="S631" t="str">
        <f>RIGHT(N631,LEN(N631)-FIND("/",N631))</f>
        <v>plays</v>
      </c>
      <c r="T631" s="9">
        <f>(((J631/60)/60)/24)+DATE(1970,1,1)</f>
        <v>42557.208333333328</v>
      </c>
      <c r="U631" s="9">
        <f>(((K631/60)/60)/24)+DATE(1970,1,1)</f>
        <v>42559.208333333328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E632/D632</f>
        <v>0.62873684210526315</v>
      </c>
      <c r="P632" s="6">
        <f>IFERROR(AVERAGE(E632/G632),0)</f>
        <v>68.65517241379311</v>
      </c>
      <c r="Q632" t="str">
        <f>I632</f>
        <v>USD</v>
      </c>
      <c r="R632" t="str">
        <f>LEFT(N632,FIND("/",N632)-1)</f>
        <v>theater</v>
      </c>
      <c r="S632" t="str">
        <f>RIGHT(N632,LEN(N632)-FIND("/",N632))</f>
        <v>plays</v>
      </c>
      <c r="T632" s="9">
        <f>(((J632/60)/60)/24)+DATE(1970,1,1)</f>
        <v>43586.208333333328</v>
      </c>
      <c r="U632" s="9">
        <f>(((K632/60)/60)/24)+DATE(1970,1,1)</f>
        <v>43597.208333333328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E633/D633</f>
        <v>3.1039864864864866</v>
      </c>
      <c r="P633" s="6">
        <f>IFERROR(AVERAGE(E633/G633),0)</f>
        <v>59.992164544564154</v>
      </c>
      <c r="Q633" t="str">
        <f>I633</f>
        <v>USD</v>
      </c>
      <c r="R633" t="str">
        <f>LEFT(N633,FIND("/",N633)-1)</f>
        <v>theater</v>
      </c>
      <c r="S633" t="str">
        <f>RIGHT(N633,LEN(N633)-FIND("/",N633))</f>
        <v>plays</v>
      </c>
      <c r="T633" s="9">
        <f>(((J633/60)/60)/24)+DATE(1970,1,1)</f>
        <v>43550.208333333328</v>
      </c>
      <c r="U633" s="9">
        <f>(((K633/60)/60)/24)+DATE(1970,1,1)</f>
        <v>43554.208333333328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E634/D634</f>
        <v>0.42859916782246882</v>
      </c>
      <c r="P634" s="6">
        <f>IFERROR(AVERAGE(E634/G634),0)</f>
        <v>111.15827338129496</v>
      </c>
      <c r="Q634" t="str">
        <f>I634</f>
        <v>USD</v>
      </c>
      <c r="R634" t="str">
        <f>LEFT(N634,FIND("/",N634)-1)</f>
        <v>theater</v>
      </c>
      <c r="S634" t="str">
        <f>RIGHT(N634,LEN(N634)-FIND("/",N634))</f>
        <v>plays</v>
      </c>
      <c r="T634" s="9">
        <f>(((J634/60)/60)/24)+DATE(1970,1,1)</f>
        <v>41945.208333333336</v>
      </c>
      <c r="U634" s="9">
        <f>(((K634/60)/60)/24)+DATE(1970,1,1)</f>
        <v>41963.25</v>
      </c>
    </row>
    <row r="635" spans="1:21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E635/D635</f>
        <v>0.83119402985074631</v>
      </c>
      <c r="P635" s="6">
        <f>IFERROR(AVERAGE(E635/G635),0)</f>
        <v>53.038095238095238</v>
      </c>
      <c r="Q635" t="str">
        <f>I635</f>
        <v>USD</v>
      </c>
      <c r="R635" t="str">
        <f>LEFT(N635,FIND("/",N635)-1)</f>
        <v>film &amp; video</v>
      </c>
      <c r="S635" t="str">
        <f>RIGHT(N635,LEN(N635)-FIND("/",N635))</f>
        <v>animation</v>
      </c>
      <c r="T635" s="9">
        <f>(((J635/60)/60)/24)+DATE(1970,1,1)</f>
        <v>42315.25</v>
      </c>
      <c r="U635" s="9">
        <f>(((K635/60)/60)/24)+DATE(1970,1,1)</f>
        <v>42319.25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E636/D636</f>
        <v>0.78531302876480547</v>
      </c>
      <c r="P636" s="6">
        <f>IFERROR(AVERAGE(E636/G636),0)</f>
        <v>55.985524728588658</v>
      </c>
      <c r="Q636" t="str">
        <f>I636</f>
        <v>USD</v>
      </c>
      <c r="R636" t="str">
        <f>LEFT(N636,FIND("/",N636)-1)</f>
        <v>film &amp; video</v>
      </c>
      <c r="S636" t="str">
        <f>RIGHT(N636,LEN(N636)-FIND("/",N636))</f>
        <v>television</v>
      </c>
      <c r="T636" s="9">
        <f>(((J636/60)/60)/24)+DATE(1970,1,1)</f>
        <v>42819.208333333328</v>
      </c>
      <c r="U636" s="9">
        <f>(((K636/60)/60)/24)+DATE(1970,1,1)</f>
        <v>42833.208333333328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E637/D637</f>
        <v>1.1409352517985611</v>
      </c>
      <c r="P637" s="6">
        <f>IFERROR(AVERAGE(E637/G637),0)</f>
        <v>69.986760812003524</v>
      </c>
      <c r="Q637" t="str">
        <f>I637</f>
        <v>USD</v>
      </c>
      <c r="R637" t="str">
        <f>LEFT(N637,FIND("/",N637)-1)</f>
        <v>film &amp; video</v>
      </c>
      <c r="S637" t="str">
        <f>RIGHT(N637,LEN(N637)-FIND("/",N637))</f>
        <v>television</v>
      </c>
      <c r="T637" s="9">
        <f>(((J637/60)/60)/24)+DATE(1970,1,1)</f>
        <v>41314.25</v>
      </c>
      <c r="U637" s="9">
        <f>(((K637/60)/60)/24)+DATE(1970,1,1)</f>
        <v>41346.208333333336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E638/D638</f>
        <v>0.64537683358624176</v>
      </c>
      <c r="P638" s="6">
        <f>IFERROR(AVERAGE(E638/G638),0)</f>
        <v>48.998079877112133</v>
      </c>
      <c r="Q638" t="str">
        <f>I638</f>
        <v>DKK</v>
      </c>
      <c r="R638" t="str">
        <f>LEFT(N638,FIND("/",N638)-1)</f>
        <v>film &amp; video</v>
      </c>
      <c r="S638" t="str">
        <f>RIGHT(N638,LEN(N638)-FIND("/",N638))</f>
        <v>animation</v>
      </c>
      <c r="T638" s="9">
        <f>(((J638/60)/60)/24)+DATE(1970,1,1)</f>
        <v>40926.25</v>
      </c>
      <c r="U638" s="9">
        <f>(((K638/60)/60)/24)+DATE(1970,1,1)</f>
        <v>40971.25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E639/D639</f>
        <v>0.79411764705882348</v>
      </c>
      <c r="P639" s="6">
        <f>IFERROR(AVERAGE(E639/G639),0)</f>
        <v>103.84615384615384</v>
      </c>
      <c r="Q639" t="str">
        <f>I639</f>
        <v>USD</v>
      </c>
      <c r="R639" t="str">
        <f>LEFT(N639,FIND("/",N639)-1)</f>
        <v>theater</v>
      </c>
      <c r="S639" t="str">
        <f>RIGHT(N639,LEN(N639)-FIND("/",N639))</f>
        <v>plays</v>
      </c>
      <c r="T639" s="9">
        <f>(((J639/60)/60)/24)+DATE(1970,1,1)</f>
        <v>42688.25</v>
      </c>
      <c r="U639" s="9">
        <f>(((K639/60)/60)/24)+DATE(1970,1,1)</f>
        <v>42696.25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E640/D640</f>
        <v>0.11419117647058824</v>
      </c>
      <c r="P640" s="6">
        <f>IFERROR(AVERAGE(E640/G640),0)</f>
        <v>99.127659574468083</v>
      </c>
      <c r="Q640" t="str">
        <f>I640</f>
        <v>USD</v>
      </c>
      <c r="R640" t="str">
        <f>LEFT(N640,FIND("/",N640)-1)</f>
        <v>theater</v>
      </c>
      <c r="S640" t="str">
        <f>RIGHT(N640,LEN(N640)-FIND("/",N640))</f>
        <v>plays</v>
      </c>
      <c r="T640" s="9">
        <f>(((J640/60)/60)/24)+DATE(1970,1,1)</f>
        <v>40386.208333333336</v>
      </c>
      <c r="U640" s="9">
        <f>(((K640/60)/60)/24)+DATE(1970,1,1)</f>
        <v>40398.208333333336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E641/D641</f>
        <v>0.56186046511627907</v>
      </c>
      <c r="P641" s="6">
        <f>IFERROR(AVERAGE(E641/G641),0)</f>
        <v>107.37777777777778</v>
      </c>
      <c r="Q641" t="str">
        <f>I641</f>
        <v>USD</v>
      </c>
      <c r="R641" t="str">
        <f>LEFT(N641,FIND("/",N641)-1)</f>
        <v>film &amp; video</v>
      </c>
      <c r="S641" t="str">
        <f>RIGHT(N641,LEN(N641)-FIND("/",N641))</f>
        <v>drama</v>
      </c>
      <c r="T641" s="9">
        <f>(((J641/60)/60)/24)+DATE(1970,1,1)</f>
        <v>43309.208333333328</v>
      </c>
      <c r="U641" s="9">
        <f>(((K641/60)/60)/24)+DATE(1970,1,1)</f>
        <v>43309.208333333328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E642/D642</f>
        <v>0.16501669449081802</v>
      </c>
      <c r="P642" s="6">
        <f>IFERROR(AVERAGE(E642/G642),0)</f>
        <v>76.922178988326849</v>
      </c>
      <c r="Q642" t="str">
        <f>I642</f>
        <v>USD</v>
      </c>
      <c r="R642" t="str">
        <f>LEFT(N642,FIND("/",N642)-1)</f>
        <v>theater</v>
      </c>
      <c r="S642" t="str">
        <f>RIGHT(N642,LEN(N642)-FIND("/",N642))</f>
        <v>plays</v>
      </c>
      <c r="T642" s="9">
        <f>(((J642/60)/60)/24)+DATE(1970,1,1)</f>
        <v>42387.25</v>
      </c>
      <c r="U642" s="9">
        <f>(((K642/60)/60)/24)+DATE(1970,1,1)</f>
        <v>42390.25</v>
      </c>
    </row>
    <row r="643" spans="1:21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E643/D643</f>
        <v>1.1996808510638297</v>
      </c>
      <c r="P643" s="6">
        <f>IFERROR(AVERAGE(E643/G643),0)</f>
        <v>58.128865979381445</v>
      </c>
      <c r="Q643" t="str">
        <f>I643</f>
        <v>CHF</v>
      </c>
      <c r="R643" t="str">
        <f>LEFT(N643,FIND("/",N643)-1)</f>
        <v>theater</v>
      </c>
      <c r="S643" t="str">
        <f>RIGHT(N643,LEN(N643)-FIND("/",N643))</f>
        <v>plays</v>
      </c>
      <c r="T643" s="9">
        <f>(((J643/60)/60)/24)+DATE(1970,1,1)</f>
        <v>42786.25</v>
      </c>
      <c r="U643" s="9">
        <f>(((K643/60)/60)/24)+DATE(1970,1,1)</f>
        <v>42814.208333333328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E644/D644</f>
        <v>1.4545652173913044</v>
      </c>
      <c r="P644" s="6">
        <f>IFERROR(AVERAGE(E644/G644),0)</f>
        <v>103.73643410852713</v>
      </c>
      <c r="Q644" t="str">
        <f>I644</f>
        <v>CAD</v>
      </c>
      <c r="R644" t="str">
        <f>LEFT(N644,FIND("/",N644)-1)</f>
        <v>technology</v>
      </c>
      <c r="S644" t="str">
        <f>RIGHT(N644,LEN(N644)-FIND("/",N644))</f>
        <v>wearables</v>
      </c>
      <c r="T644" s="9">
        <f>(((J644/60)/60)/24)+DATE(1970,1,1)</f>
        <v>43451.25</v>
      </c>
      <c r="U644" s="9">
        <f>(((K644/60)/60)/24)+DATE(1970,1,1)</f>
        <v>43460.25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E645/D645</f>
        <v>2.2138255033557046</v>
      </c>
      <c r="P645" s="6">
        <f>IFERROR(AVERAGE(E645/G645),0)</f>
        <v>87.962666666666664</v>
      </c>
      <c r="Q645" t="str">
        <f>I645</f>
        <v>USD</v>
      </c>
      <c r="R645" t="str">
        <f>LEFT(N645,FIND("/",N645)-1)</f>
        <v>theater</v>
      </c>
      <c r="S645" t="str">
        <f>RIGHT(N645,LEN(N645)-FIND("/",N645))</f>
        <v>plays</v>
      </c>
      <c r="T645" s="9">
        <f>(((J645/60)/60)/24)+DATE(1970,1,1)</f>
        <v>42795.25</v>
      </c>
      <c r="U645" s="9">
        <f>(((K645/60)/60)/24)+DATE(1970,1,1)</f>
        <v>42813.208333333328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E646/D646</f>
        <v>0.48396694214876035</v>
      </c>
      <c r="P646" s="6">
        <f>IFERROR(AVERAGE(E646/G646),0)</f>
        <v>28</v>
      </c>
      <c r="Q646" t="str">
        <f>I646</f>
        <v>CAD</v>
      </c>
      <c r="R646" t="str">
        <f>LEFT(N646,FIND("/",N646)-1)</f>
        <v>theater</v>
      </c>
      <c r="S646" t="str">
        <f>RIGHT(N646,LEN(N646)-FIND("/",N646))</f>
        <v>plays</v>
      </c>
      <c r="T646" s="9">
        <f>(((J646/60)/60)/24)+DATE(1970,1,1)</f>
        <v>43452.25</v>
      </c>
      <c r="U646" s="9">
        <f>(((K646/60)/60)/24)+DATE(1970,1,1)</f>
        <v>43468.25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E647/D647</f>
        <v>0.92911504424778757</v>
      </c>
      <c r="P647" s="6">
        <f>IFERROR(AVERAGE(E647/G647),0)</f>
        <v>37.999361294443261</v>
      </c>
      <c r="Q647" t="str">
        <f>I647</f>
        <v>USD</v>
      </c>
      <c r="R647" t="str">
        <f>LEFT(N647,FIND("/",N647)-1)</f>
        <v>music</v>
      </c>
      <c r="S647" t="str">
        <f>RIGHT(N647,LEN(N647)-FIND("/",N647))</f>
        <v>rock</v>
      </c>
      <c r="T647" s="9">
        <f>(((J647/60)/60)/24)+DATE(1970,1,1)</f>
        <v>43369.208333333328</v>
      </c>
      <c r="U647" s="9">
        <f>(((K647/60)/60)/24)+DATE(1970,1,1)</f>
        <v>43390.208333333328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E648/D648</f>
        <v>0.88599797365754818</v>
      </c>
      <c r="P648" s="6">
        <f>IFERROR(AVERAGE(E648/G648),0)</f>
        <v>29.999313893653515</v>
      </c>
      <c r="Q648" t="str">
        <f>I648</f>
        <v>USD</v>
      </c>
      <c r="R648" t="str">
        <f>LEFT(N648,FIND("/",N648)-1)</f>
        <v>games</v>
      </c>
      <c r="S648" t="str">
        <f>RIGHT(N648,LEN(N648)-FIND("/",N648))</f>
        <v>video games</v>
      </c>
      <c r="T648" s="9">
        <f>(((J648/60)/60)/24)+DATE(1970,1,1)</f>
        <v>41346.208333333336</v>
      </c>
      <c r="U648" s="9">
        <f>(((K648/60)/60)/24)+DATE(1970,1,1)</f>
        <v>41357.208333333336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E649/D649</f>
        <v>0.41399999999999998</v>
      </c>
      <c r="P649" s="6">
        <f>IFERROR(AVERAGE(E649/G649),0)</f>
        <v>103.5</v>
      </c>
      <c r="Q649" t="str">
        <f>I649</f>
        <v>USD</v>
      </c>
      <c r="R649" t="str">
        <f>LEFT(N649,FIND("/",N649)-1)</f>
        <v>publishing</v>
      </c>
      <c r="S649" t="str">
        <f>RIGHT(N649,LEN(N649)-FIND("/",N649))</f>
        <v>translations</v>
      </c>
      <c r="T649" s="9">
        <f>(((J649/60)/60)/24)+DATE(1970,1,1)</f>
        <v>43199.208333333328</v>
      </c>
      <c r="U649" s="9">
        <f>(((K649/60)/60)/24)+DATE(1970,1,1)</f>
        <v>43223.208333333328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E650/D650</f>
        <v>0.63056795131845844</v>
      </c>
      <c r="P650" s="6">
        <f>IFERROR(AVERAGE(E650/G650),0)</f>
        <v>85.994467496542185</v>
      </c>
      <c r="Q650" t="str">
        <f>I650</f>
        <v>USD</v>
      </c>
      <c r="R650" t="str">
        <f>LEFT(N650,FIND("/",N650)-1)</f>
        <v>food</v>
      </c>
      <c r="S650" t="str">
        <f>RIGHT(N650,LEN(N650)-FIND("/",N650))</f>
        <v>food trucks</v>
      </c>
      <c r="T650" s="9">
        <f>(((J650/60)/60)/24)+DATE(1970,1,1)</f>
        <v>42922.208333333328</v>
      </c>
      <c r="U650" s="9">
        <f>(((K650/60)/60)/24)+DATE(1970,1,1)</f>
        <v>42940.208333333328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E651/D651</f>
        <v>0.48482333607230893</v>
      </c>
      <c r="P651" s="6">
        <f>IFERROR(AVERAGE(E651/G651),0)</f>
        <v>98.011627906976742</v>
      </c>
      <c r="Q651" t="str">
        <f>I651</f>
        <v>CHF</v>
      </c>
      <c r="R651" t="str">
        <f>LEFT(N651,FIND("/",N651)-1)</f>
        <v>theater</v>
      </c>
      <c r="S651" t="str">
        <f>RIGHT(N651,LEN(N651)-FIND("/",N651))</f>
        <v>plays</v>
      </c>
      <c r="T651" s="9">
        <f>(((J651/60)/60)/24)+DATE(1970,1,1)</f>
        <v>40471.208333333336</v>
      </c>
      <c r="U651" s="9">
        <f>(((K651/60)/60)/24)+DATE(1970,1,1)</f>
        <v>40482.208333333336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E652/D652</f>
        <v>0.02</v>
      </c>
      <c r="P652" s="6">
        <f>IFERROR(AVERAGE(E652/G652),0)</f>
        <v>2</v>
      </c>
      <c r="Q652" t="str">
        <f>I652</f>
        <v>USD</v>
      </c>
      <c r="R652" t="str">
        <f>LEFT(N652,FIND("/",N652)-1)</f>
        <v>music</v>
      </c>
      <c r="S652" t="str">
        <f>RIGHT(N652,LEN(N652)-FIND("/",N652))</f>
        <v>jazz</v>
      </c>
      <c r="T652" s="9">
        <f>(((J652/60)/60)/24)+DATE(1970,1,1)</f>
        <v>41828.208333333336</v>
      </c>
      <c r="U652" s="9">
        <f>(((K652/60)/60)/24)+DATE(1970,1,1)</f>
        <v>41855.208333333336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E653/D653</f>
        <v>0.88479410269445857</v>
      </c>
      <c r="P653" s="6">
        <f>IFERROR(AVERAGE(E653/G653),0)</f>
        <v>44.994570837642193</v>
      </c>
      <c r="Q653" t="str">
        <f>I653</f>
        <v>EUR</v>
      </c>
      <c r="R653" t="str">
        <f>LEFT(N653,FIND("/",N653)-1)</f>
        <v>film &amp; video</v>
      </c>
      <c r="S653" t="str">
        <f>RIGHT(N653,LEN(N653)-FIND("/",N653))</f>
        <v>shorts</v>
      </c>
      <c r="T653" s="9">
        <f>(((J653/60)/60)/24)+DATE(1970,1,1)</f>
        <v>41692.25</v>
      </c>
      <c r="U653" s="9">
        <f>(((K653/60)/60)/24)+DATE(1970,1,1)</f>
        <v>41707.25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E654/D654</f>
        <v>1.2684</v>
      </c>
      <c r="P654" s="6">
        <f>IFERROR(AVERAGE(E654/G654),0)</f>
        <v>31.012224938875306</v>
      </c>
      <c r="Q654" t="str">
        <f>I654</f>
        <v>USD</v>
      </c>
      <c r="R654" t="str">
        <f>LEFT(N654,FIND("/",N654)-1)</f>
        <v>technology</v>
      </c>
      <c r="S654" t="str">
        <f>RIGHT(N654,LEN(N654)-FIND("/",N654))</f>
        <v>web</v>
      </c>
      <c r="T654" s="9">
        <f>(((J654/60)/60)/24)+DATE(1970,1,1)</f>
        <v>42587.208333333328</v>
      </c>
      <c r="U654" s="9">
        <f>(((K654/60)/60)/24)+DATE(1970,1,1)</f>
        <v>42630.208333333328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E655/D655</f>
        <v>23.388333333333332</v>
      </c>
      <c r="P655" s="6">
        <f>IFERROR(AVERAGE(E655/G655),0)</f>
        <v>59.970085470085472</v>
      </c>
      <c r="Q655" t="str">
        <f>I655</f>
        <v>USD</v>
      </c>
      <c r="R655" t="str">
        <f>LEFT(N655,FIND("/",N655)-1)</f>
        <v>technology</v>
      </c>
      <c r="S655" t="str">
        <f>RIGHT(N655,LEN(N655)-FIND("/",N655))</f>
        <v>web</v>
      </c>
      <c r="T655" s="9">
        <f>(((J655/60)/60)/24)+DATE(1970,1,1)</f>
        <v>42468.208333333328</v>
      </c>
      <c r="U655" s="9">
        <f>(((K655/60)/60)/24)+DATE(1970,1,1)</f>
        <v>42470.208333333328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E656/D656</f>
        <v>5.0838857142857146</v>
      </c>
      <c r="P656" s="6">
        <f>IFERROR(AVERAGE(E656/G656),0)</f>
        <v>58.9973474801061</v>
      </c>
      <c r="Q656" t="str">
        <f>I656</f>
        <v>USD</v>
      </c>
      <c r="R656" t="str">
        <f>LEFT(N656,FIND("/",N656)-1)</f>
        <v>music</v>
      </c>
      <c r="S656" t="str">
        <f>RIGHT(N656,LEN(N656)-FIND("/",N656))</f>
        <v>metal</v>
      </c>
      <c r="T656" s="9">
        <f>(((J656/60)/60)/24)+DATE(1970,1,1)</f>
        <v>42240.208333333328</v>
      </c>
      <c r="U656" s="9">
        <f>(((K656/60)/60)/24)+DATE(1970,1,1)</f>
        <v>42245.208333333328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E657/D657</f>
        <v>1.9147826086956521</v>
      </c>
      <c r="P657" s="6">
        <f>IFERROR(AVERAGE(E657/G657),0)</f>
        <v>50.045454545454547</v>
      </c>
      <c r="Q657" t="str">
        <f>I657</f>
        <v>USD</v>
      </c>
      <c r="R657" t="str">
        <f>LEFT(N657,FIND("/",N657)-1)</f>
        <v>photography</v>
      </c>
      <c r="S657" t="str">
        <f>RIGHT(N657,LEN(N657)-FIND("/",N657))</f>
        <v>photography books</v>
      </c>
      <c r="T657" s="9">
        <f>(((J657/60)/60)/24)+DATE(1970,1,1)</f>
        <v>42796.25</v>
      </c>
      <c r="U657" s="9">
        <f>(((K657/60)/60)/24)+DATE(1970,1,1)</f>
        <v>42809.208333333328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E658/D658</f>
        <v>0.42127533783783783</v>
      </c>
      <c r="P658" s="6">
        <f>IFERROR(AVERAGE(E658/G658),0)</f>
        <v>98.966269841269835</v>
      </c>
      <c r="Q658" t="str">
        <f>I658</f>
        <v>AUD</v>
      </c>
      <c r="R658" t="str">
        <f>LEFT(N658,FIND("/",N658)-1)</f>
        <v>food</v>
      </c>
      <c r="S658" t="str">
        <f>RIGHT(N658,LEN(N658)-FIND("/",N658))</f>
        <v>food trucks</v>
      </c>
      <c r="T658" s="9">
        <f>(((J658/60)/60)/24)+DATE(1970,1,1)</f>
        <v>43097.25</v>
      </c>
      <c r="U658" s="9">
        <f>(((K658/60)/60)/24)+DATE(1970,1,1)</f>
        <v>43102.25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E659/D659</f>
        <v>8.2400000000000001E-2</v>
      </c>
      <c r="P659" s="6">
        <f>IFERROR(AVERAGE(E659/G659),0)</f>
        <v>58.857142857142854</v>
      </c>
      <c r="Q659" t="str">
        <f>I659</f>
        <v>USD</v>
      </c>
      <c r="R659" t="str">
        <f>LEFT(N659,FIND("/",N659)-1)</f>
        <v>film &amp; video</v>
      </c>
      <c r="S659" t="str">
        <f>RIGHT(N659,LEN(N659)-FIND("/",N659))</f>
        <v>science fiction</v>
      </c>
      <c r="T659" s="9">
        <f>(((J659/60)/60)/24)+DATE(1970,1,1)</f>
        <v>43096.25</v>
      </c>
      <c r="U659" s="9">
        <f>(((K659/60)/60)/24)+DATE(1970,1,1)</f>
        <v>43112.25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E660/D660</f>
        <v>0.60064638783269964</v>
      </c>
      <c r="P660" s="6">
        <f>IFERROR(AVERAGE(E660/G660),0)</f>
        <v>81.010256410256417</v>
      </c>
      <c r="Q660" t="str">
        <f>I660</f>
        <v>USD</v>
      </c>
      <c r="R660" t="str">
        <f>LEFT(N660,FIND("/",N660)-1)</f>
        <v>music</v>
      </c>
      <c r="S660" t="str">
        <f>RIGHT(N660,LEN(N660)-FIND("/",N660))</f>
        <v>rock</v>
      </c>
      <c r="T660" s="9">
        <f>(((J660/60)/60)/24)+DATE(1970,1,1)</f>
        <v>42246.208333333328</v>
      </c>
      <c r="U660" s="9">
        <f>(((K660/60)/60)/24)+DATE(1970,1,1)</f>
        <v>42269.208333333328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E661/D661</f>
        <v>0.47232808616404309</v>
      </c>
      <c r="P661" s="6">
        <f>IFERROR(AVERAGE(E661/G661),0)</f>
        <v>76.013333333333335</v>
      </c>
      <c r="Q661" t="str">
        <f>I661</f>
        <v>GBP</v>
      </c>
      <c r="R661" t="str">
        <f>LEFT(N661,FIND("/",N661)-1)</f>
        <v>film &amp; video</v>
      </c>
      <c r="S661" t="str">
        <f>RIGHT(N661,LEN(N661)-FIND("/",N661))</f>
        <v>documentary</v>
      </c>
      <c r="T661" s="9">
        <f>(((J661/60)/60)/24)+DATE(1970,1,1)</f>
        <v>40570.25</v>
      </c>
      <c r="U661" s="9">
        <f>(((K661/60)/60)/24)+DATE(1970,1,1)</f>
        <v>40571.25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E662/D662</f>
        <v>0.81736263736263737</v>
      </c>
      <c r="P662" s="6">
        <f>IFERROR(AVERAGE(E662/G662),0)</f>
        <v>96.597402597402592</v>
      </c>
      <c r="Q662" t="str">
        <f>I662</f>
        <v>USD</v>
      </c>
      <c r="R662" t="str">
        <f>LEFT(N662,FIND("/",N662)-1)</f>
        <v>theater</v>
      </c>
      <c r="S662" t="str">
        <f>RIGHT(N662,LEN(N662)-FIND("/",N662))</f>
        <v>plays</v>
      </c>
      <c r="T662" s="9">
        <f>(((J662/60)/60)/24)+DATE(1970,1,1)</f>
        <v>42237.208333333328</v>
      </c>
      <c r="U662" s="9">
        <f>(((K662/60)/60)/24)+DATE(1970,1,1)</f>
        <v>42246.208333333328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E663/D663</f>
        <v>0.54187265917603</v>
      </c>
      <c r="P663" s="6">
        <f>IFERROR(AVERAGE(E663/G663),0)</f>
        <v>76.957446808510639</v>
      </c>
      <c r="Q663" t="str">
        <f>I663</f>
        <v>DKK</v>
      </c>
      <c r="R663" t="str">
        <f>LEFT(N663,FIND("/",N663)-1)</f>
        <v>music</v>
      </c>
      <c r="S663" t="str">
        <f>RIGHT(N663,LEN(N663)-FIND("/",N663))</f>
        <v>jazz</v>
      </c>
      <c r="T663" s="9">
        <f>(((J663/60)/60)/24)+DATE(1970,1,1)</f>
        <v>40996.208333333336</v>
      </c>
      <c r="U663" s="9">
        <f>(((K663/60)/60)/24)+DATE(1970,1,1)</f>
        <v>41026.208333333336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E664/D664</f>
        <v>0.97868131868131869</v>
      </c>
      <c r="P664" s="6">
        <f>IFERROR(AVERAGE(E664/G664),0)</f>
        <v>67.984732824427482</v>
      </c>
      <c r="Q664" t="str">
        <f>I664</f>
        <v>USD</v>
      </c>
      <c r="R664" t="str">
        <f>LEFT(N664,FIND("/",N664)-1)</f>
        <v>theater</v>
      </c>
      <c r="S664" t="str">
        <f>RIGHT(N664,LEN(N664)-FIND("/",N664))</f>
        <v>plays</v>
      </c>
      <c r="T664" s="9">
        <f>(((J664/60)/60)/24)+DATE(1970,1,1)</f>
        <v>43443.25</v>
      </c>
      <c r="U664" s="9">
        <f>(((K664/60)/60)/24)+DATE(1970,1,1)</f>
        <v>43447.25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E665/D665</f>
        <v>0.77239999999999998</v>
      </c>
      <c r="P665" s="6">
        <f>IFERROR(AVERAGE(E665/G665),0)</f>
        <v>88.781609195402297</v>
      </c>
      <c r="Q665" t="str">
        <f>I665</f>
        <v>USD</v>
      </c>
      <c r="R665" t="str">
        <f>LEFT(N665,FIND("/",N665)-1)</f>
        <v>theater</v>
      </c>
      <c r="S665" t="str">
        <f>RIGHT(N665,LEN(N665)-FIND("/",N665))</f>
        <v>plays</v>
      </c>
      <c r="T665" s="9">
        <f>(((J665/60)/60)/24)+DATE(1970,1,1)</f>
        <v>40458.208333333336</v>
      </c>
      <c r="U665" s="9">
        <f>(((K665/60)/60)/24)+DATE(1970,1,1)</f>
        <v>40481.208333333336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E666/D666</f>
        <v>0.33464735516372796</v>
      </c>
      <c r="P666" s="6">
        <f>IFERROR(AVERAGE(E666/G666),0)</f>
        <v>24.99623706491063</v>
      </c>
      <c r="Q666" t="str">
        <f>I666</f>
        <v>USD</v>
      </c>
      <c r="R666" t="str">
        <f>LEFT(N666,FIND("/",N666)-1)</f>
        <v>music</v>
      </c>
      <c r="S666" t="str">
        <f>RIGHT(N666,LEN(N666)-FIND("/",N666))</f>
        <v>jazz</v>
      </c>
      <c r="T666" s="9">
        <f>(((J666/60)/60)/24)+DATE(1970,1,1)</f>
        <v>40959.25</v>
      </c>
      <c r="U666" s="9">
        <f>(((K666/60)/60)/24)+DATE(1970,1,1)</f>
        <v>40969.25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E667/D667</f>
        <v>2.3958823529411766</v>
      </c>
      <c r="P667" s="6">
        <f>IFERROR(AVERAGE(E667/G667),0)</f>
        <v>44.922794117647058</v>
      </c>
      <c r="Q667" t="str">
        <f>I667</f>
        <v>USD</v>
      </c>
      <c r="R667" t="str">
        <f>LEFT(N667,FIND("/",N667)-1)</f>
        <v>film &amp; video</v>
      </c>
      <c r="S667" t="str">
        <f>RIGHT(N667,LEN(N667)-FIND("/",N667))</f>
        <v>documentary</v>
      </c>
      <c r="T667" s="9">
        <f>(((J667/60)/60)/24)+DATE(1970,1,1)</f>
        <v>40733.208333333336</v>
      </c>
      <c r="U667" s="9">
        <f>(((K667/60)/60)/24)+DATE(1970,1,1)</f>
        <v>40747.208333333336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E668/D668</f>
        <v>0.64032258064516134</v>
      </c>
      <c r="P668" s="6">
        <f>IFERROR(AVERAGE(E668/G668),0)</f>
        <v>79.400000000000006</v>
      </c>
      <c r="Q668" t="str">
        <f>I668</f>
        <v>USD</v>
      </c>
      <c r="R668" t="str">
        <f>LEFT(N668,FIND("/",N668)-1)</f>
        <v>theater</v>
      </c>
      <c r="S668" t="str">
        <f>RIGHT(N668,LEN(N668)-FIND("/",N668))</f>
        <v>plays</v>
      </c>
      <c r="T668" s="9">
        <f>(((J668/60)/60)/24)+DATE(1970,1,1)</f>
        <v>41516.208333333336</v>
      </c>
      <c r="U668" s="9">
        <f>(((K668/60)/60)/24)+DATE(1970,1,1)</f>
        <v>41522.208333333336</v>
      </c>
    </row>
    <row r="669" spans="1:21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E669/D669</f>
        <v>1.7615942028985507</v>
      </c>
      <c r="P669" s="6">
        <f>IFERROR(AVERAGE(E669/G669),0)</f>
        <v>29.009546539379475</v>
      </c>
      <c r="Q669" t="str">
        <f>I669</f>
        <v>USD</v>
      </c>
      <c r="R669" t="str">
        <f>LEFT(N669,FIND("/",N669)-1)</f>
        <v>journalism</v>
      </c>
      <c r="S669" t="str">
        <f>RIGHT(N669,LEN(N669)-FIND("/",N669))</f>
        <v>audio</v>
      </c>
      <c r="T669" s="9">
        <f>(((J669/60)/60)/24)+DATE(1970,1,1)</f>
        <v>41892.208333333336</v>
      </c>
      <c r="U669" s="9">
        <f>(((K669/60)/60)/24)+DATE(1970,1,1)</f>
        <v>41901.208333333336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E670/D670</f>
        <v>0.20338181818181819</v>
      </c>
      <c r="P670" s="6">
        <f>IFERROR(AVERAGE(E670/G670),0)</f>
        <v>73.59210526315789</v>
      </c>
      <c r="Q670" t="str">
        <f>I670</f>
        <v>USD</v>
      </c>
      <c r="R670" t="str">
        <f>LEFT(N670,FIND("/",N670)-1)</f>
        <v>theater</v>
      </c>
      <c r="S670" t="str">
        <f>RIGHT(N670,LEN(N670)-FIND("/",N670))</f>
        <v>plays</v>
      </c>
      <c r="T670" s="9">
        <f>(((J670/60)/60)/24)+DATE(1970,1,1)</f>
        <v>41122.208333333336</v>
      </c>
      <c r="U670" s="9">
        <f>(((K670/60)/60)/24)+DATE(1970,1,1)</f>
        <v>41134.208333333336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E671/D671</f>
        <v>3.5864754098360656</v>
      </c>
      <c r="P671" s="6">
        <f>IFERROR(AVERAGE(E671/G671),0)</f>
        <v>107.97038864898211</v>
      </c>
      <c r="Q671" t="str">
        <f>I671</f>
        <v>EUR</v>
      </c>
      <c r="R671" t="str">
        <f>LEFT(N671,FIND("/",N671)-1)</f>
        <v>theater</v>
      </c>
      <c r="S671" t="str">
        <f>RIGHT(N671,LEN(N671)-FIND("/",N671))</f>
        <v>plays</v>
      </c>
      <c r="T671" s="9">
        <f>(((J671/60)/60)/24)+DATE(1970,1,1)</f>
        <v>42912.208333333328</v>
      </c>
      <c r="U671" s="9">
        <f>(((K671/60)/60)/24)+DATE(1970,1,1)</f>
        <v>42921.208333333328</v>
      </c>
    </row>
    <row r="672" spans="1:21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E672/D672</f>
        <v>4.6885802469135802</v>
      </c>
      <c r="P672" s="6">
        <f>IFERROR(AVERAGE(E672/G672),0)</f>
        <v>68.987284287011803</v>
      </c>
      <c r="Q672" t="str">
        <f>I672</f>
        <v>USD</v>
      </c>
      <c r="R672" t="str">
        <f>LEFT(N672,FIND("/",N672)-1)</f>
        <v>music</v>
      </c>
      <c r="S672" t="str">
        <f>RIGHT(N672,LEN(N672)-FIND("/",N672))</f>
        <v>indie rock</v>
      </c>
      <c r="T672" s="9">
        <f>(((J672/60)/60)/24)+DATE(1970,1,1)</f>
        <v>42425.25</v>
      </c>
      <c r="U672" s="9">
        <f>(((K672/60)/60)/24)+DATE(1970,1,1)</f>
        <v>42437.25</v>
      </c>
    </row>
    <row r="673" spans="1:21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E673/D673</f>
        <v>1.220563524590164</v>
      </c>
      <c r="P673" s="6">
        <f>IFERROR(AVERAGE(E673/G673),0)</f>
        <v>111.02236719478098</v>
      </c>
      <c r="Q673" t="str">
        <f>I673</f>
        <v>USD</v>
      </c>
      <c r="R673" t="str">
        <f>LEFT(N673,FIND("/",N673)-1)</f>
        <v>theater</v>
      </c>
      <c r="S673" t="str">
        <f>RIGHT(N673,LEN(N673)-FIND("/",N673))</f>
        <v>plays</v>
      </c>
      <c r="T673" s="9">
        <f>(((J673/60)/60)/24)+DATE(1970,1,1)</f>
        <v>40390.208333333336</v>
      </c>
      <c r="U673" s="9">
        <f>(((K673/60)/60)/24)+DATE(1970,1,1)</f>
        <v>40394.208333333336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E674/D674</f>
        <v>0.55931783729156137</v>
      </c>
      <c r="P674" s="6">
        <f>IFERROR(AVERAGE(E674/G674),0)</f>
        <v>24.997515808491418</v>
      </c>
      <c r="Q674" t="str">
        <f>I674</f>
        <v>AUD</v>
      </c>
      <c r="R674" t="str">
        <f>LEFT(N674,FIND("/",N674)-1)</f>
        <v>theater</v>
      </c>
      <c r="S674" t="str">
        <f>RIGHT(N674,LEN(N674)-FIND("/",N674))</f>
        <v>plays</v>
      </c>
      <c r="T674" s="9">
        <f>(((J674/60)/60)/24)+DATE(1970,1,1)</f>
        <v>43180.208333333328</v>
      </c>
      <c r="U674" s="9">
        <f>(((K674/60)/60)/24)+DATE(1970,1,1)</f>
        <v>43190.208333333328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E675/D675</f>
        <v>0.43660714285714286</v>
      </c>
      <c r="P675" s="6">
        <f>IFERROR(AVERAGE(E675/G675),0)</f>
        <v>42.155172413793103</v>
      </c>
      <c r="Q675" t="str">
        <f>I675</f>
        <v>EUR</v>
      </c>
      <c r="R675" t="str">
        <f>LEFT(N675,FIND("/",N675)-1)</f>
        <v>music</v>
      </c>
      <c r="S675" t="str">
        <f>RIGHT(N675,LEN(N675)-FIND("/",N675))</f>
        <v>indie rock</v>
      </c>
      <c r="T675" s="9">
        <f>(((J675/60)/60)/24)+DATE(1970,1,1)</f>
        <v>42475.208333333328</v>
      </c>
      <c r="U675" s="9">
        <f>(((K675/60)/60)/24)+DATE(1970,1,1)</f>
        <v>42496.208333333328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E676/D676</f>
        <v>0.33538371411833628</v>
      </c>
      <c r="P676" s="6">
        <f>IFERROR(AVERAGE(E676/G676),0)</f>
        <v>47.003284072249592</v>
      </c>
      <c r="Q676" t="str">
        <f>I676</f>
        <v>USD</v>
      </c>
      <c r="R676" t="str">
        <f>LEFT(N676,FIND("/",N676)-1)</f>
        <v>photography</v>
      </c>
      <c r="S676" t="str">
        <f>RIGHT(N676,LEN(N676)-FIND("/",N676))</f>
        <v>photography books</v>
      </c>
      <c r="T676" s="9">
        <f>(((J676/60)/60)/24)+DATE(1970,1,1)</f>
        <v>40774.208333333336</v>
      </c>
      <c r="U676" s="9">
        <f>(((K676/60)/60)/24)+DATE(1970,1,1)</f>
        <v>40821.208333333336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E677/D677</f>
        <v>1.2297938144329896</v>
      </c>
      <c r="P677" s="6">
        <f>IFERROR(AVERAGE(E677/G677),0)</f>
        <v>36.0392749244713</v>
      </c>
      <c r="Q677" t="str">
        <f>I677</f>
        <v>USD</v>
      </c>
      <c r="R677" t="str">
        <f>LEFT(N677,FIND("/",N677)-1)</f>
        <v>journalism</v>
      </c>
      <c r="S677" t="str">
        <f>RIGHT(N677,LEN(N677)-FIND("/",N677))</f>
        <v>audio</v>
      </c>
      <c r="T677" s="9">
        <f>(((J677/60)/60)/24)+DATE(1970,1,1)</f>
        <v>43719.208333333328</v>
      </c>
      <c r="U677" s="9">
        <f>(((K677/60)/60)/24)+DATE(1970,1,1)</f>
        <v>43726.208333333328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E678/D678</f>
        <v>1.8974959871589085</v>
      </c>
      <c r="P678" s="6">
        <f>IFERROR(AVERAGE(E678/G678),0)</f>
        <v>101.03760683760684</v>
      </c>
      <c r="Q678" t="str">
        <f>I678</f>
        <v>USD</v>
      </c>
      <c r="R678" t="str">
        <f>LEFT(N678,FIND("/",N678)-1)</f>
        <v>photography</v>
      </c>
      <c r="S678" t="str">
        <f>RIGHT(N678,LEN(N678)-FIND("/",N678))</f>
        <v>photography books</v>
      </c>
      <c r="T678" s="9">
        <f>(((J678/60)/60)/24)+DATE(1970,1,1)</f>
        <v>41178.208333333336</v>
      </c>
      <c r="U678" s="9">
        <f>(((K678/60)/60)/24)+DATE(1970,1,1)</f>
        <v>41187.208333333336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E679/D679</f>
        <v>0.83622641509433959</v>
      </c>
      <c r="P679" s="6">
        <f>IFERROR(AVERAGE(E679/G679),0)</f>
        <v>39.927927927927925</v>
      </c>
      <c r="Q679" t="str">
        <f>I679</f>
        <v>USD</v>
      </c>
      <c r="R679" t="str">
        <f>LEFT(N679,FIND("/",N679)-1)</f>
        <v>publishing</v>
      </c>
      <c r="S679" t="str">
        <f>RIGHT(N679,LEN(N679)-FIND("/",N679))</f>
        <v>fiction</v>
      </c>
      <c r="T679" s="9">
        <f>(((J679/60)/60)/24)+DATE(1970,1,1)</f>
        <v>42561.208333333328</v>
      </c>
      <c r="U679" s="9">
        <f>(((K679/60)/60)/24)+DATE(1970,1,1)</f>
        <v>42611.208333333328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E680/D680</f>
        <v>0.17968844221105529</v>
      </c>
      <c r="P680" s="6">
        <f>IFERROR(AVERAGE(E680/G680),0)</f>
        <v>83.158139534883716</v>
      </c>
      <c r="Q680" t="str">
        <f>I680</f>
        <v>USD</v>
      </c>
      <c r="R680" t="str">
        <f>LEFT(N680,FIND("/",N680)-1)</f>
        <v>film &amp; video</v>
      </c>
      <c r="S680" t="str">
        <f>RIGHT(N680,LEN(N680)-FIND("/",N680))</f>
        <v>drama</v>
      </c>
      <c r="T680" s="9">
        <f>(((J680/60)/60)/24)+DATE(1970,1,1)</f>
        <v>43484.25</v>
      </c>
      <c r="U680" s="9">
        <f>(((K680/60)/60)/24)+DATE(1970,1,1)</f>
        <v>43486.25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E681/D681</f>
        <v>10.365</v>
      </c>
      <c r="P681" s="6">
        <f>IFERROR(AVERAGE(E681/G681),0)</f>
        <v>39.97520661157025</v>
      </c>
      <c r="Q681" t="str">
        <f>I681</f>
        <v>USD</v>
      </c>
      <c r="R681" t="str">
        <f>LEFT(N681,FIND("/",N681)-1)</f>
        <v>food</v>
      </c>
      <c r="S681" t="str">
        <f>RIGHT(N681,LEN(N681)-FIND("/",N681))</f>
        <v>food trucks</v>
      </c>
      <c r="T681" s="9">
        <f>(((J681/60)/60)/24)+DATE(1970,1,1)</f>
        <v>43756.208333333328</v>
      </c>
      <c r="U681" s="9">
        <f>(((K681/60)/60)/24)+DATE(1970,1,1)</f>
        <v>43761.208333333328</v>
      </c>
    </row>
    <row r="682" spans="1:21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E682/D682</f>
        <v>0.97405219780219776</v>
      </c>
      <c r="P682" s="6">
        <f>IFERROR(AVERAGE(E682/G682),0)</f>
        <v>47.993908629441627</v>
      </c>
      <c r="Q682" t="str">
        <f>I682</f>
        <v>USD</v>
      </c>
      <c r="R682" t="str">
        <f>LEFT(N682,FIND("/",N682)-1)</f>
        <v>games</v>
      </c>
      <c r="S682" t="str">
        <f>RIGHT(N682,LEN(N682)-FIND("/",N682))</f>
        <v>mobile games</v>
      </c>
      <c r="T682" s="9">
        <f>(((J682/60)/60)/24)+DATE(1970,1,1)</f>
        <v>43813.25</v>
      </c>
      <c r="U682" s="9">
        <f>(((K682/60)/60)/24)+DATE(1970,1,1)</f>
        <v>43815.25</v>
      </c>
    </row>
    <row r="683" spans="1:21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E683/D683</f>
        <v>0.86386203150461705</v>
      </c>
      <c r="P683" s="6">
        <f>IFERROR(AVERAGE(E683/G683),0)</f>
        <v>95.978877489438744</v>
      </c>
      <c r="Q683" t="str">
        <f>I683</f>
        <v>USD</v>
      </c>
      <c r="R683" t="str">
        <f>LEFT(N683,FIND("/",N683)-1)</f>
        <v>theater</v>
      </c>
      <c r="S683" t="str">
        <f>RIGHT(N683,LEN(N683)-FIND("/",N683))</f>
        <v>plays</v>
      </c>
      <c r="T683" s="9">
        <f>(((J683/60)/60)/24)+DATE(1970,1,1)</f>
        <v>40898.25</v>
      </c>
      <c r="U683" s="9">
        <f>(((K683/60)/60)/24)+DATE(1970,1,1)</f>
        <v>40904.25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E684/D684</f>
        <v>1.5016666666666667</v>
      </c>
      <c r="P684" s="6">
        <f>IFERROR(AVERAGE(E684/G684),0)</f>
        <v>78.728155339805824</v>
      </c>
      <c r="Q684" t="str">
        <f>I684</f>
        <v>USD</v>
      </c>
      <c r="R684" t="str">
        <f>LEFT(N684,FIND("/",N684)-1)</f>
        <v>theater</v>
      </c>
      <c r="S684" t="str">
        <f>RIGHT(N684,LEN(N684)-FIND("/",N684))</f>
        <v>plays</v>
      </c>
      <c r="T684" s="9">
        <f>(((J684/60)/60)/24)+DATE(1970,1,1)</f>
        <v>41619.25</v>
      </c>
      <c r="U684" s="9">
        <f>(((K684/60)/60)/24)+DATE(1970,1,1)</f>
        <v>41628.25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E685/D685</f>
        <v>3.5843478260869563</v>
      </c>
      <c r="P685" s="6">
        <f>IFERROR(AVERAGE(E685/G685),0)</f>
        <v>56.081632653061227</v>
      </c>
      <c r="Q685" t="str">
        <f>I685</f>
        <v>USD</v>
      </c>
      <c r="R685" t="str">
        <f>LEFT(N685,FIND("/",N685)-1)</f>
        <v>theater</v>
      </c>
      <c r="S685" t="str">
        <f>RIGHT(N685,LEN(N685)-FIND("/",N685))</f>
        <v>plays</v>
      </c>
      <c r="T685" s="9">
        <f>(((J685/60)/60)/24)+DATE(1970,1,1)</f>
        <v>43359.208333333328</v>
      </c>
      <c r="U685" s="9">
        <f>(((K685/60)/60)/24)+DATE(1970,1,1)</f>
        <v>43361.208333333328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E686/D686</f>
        <v>5.4285714285714288</v>
      </c>
      <c r="P686" s="6">
        <f>IFERROR(AVERAGE(E686/G686),0)</f>
        <v>69.090909090909093</v>
      </c>
      <c r="Q686" t="str">
        <f>I686</f>
        <v>CAD</v>
      </c>
      <c r="R686" t="str">
        <f>LEFT(N686,FIND("/",N686)-1)</f>
        <v>publishing</v>
      </c>
      <c r="S686" t="str">
        <f>RIGHT(N686,LEN(N686)-FIND("/",N686))</f>
        <v>nonfiction</v>
      </c>
      <c r="T686" s="9">
        <f>(((J686/60)/60)/24)+DATE(1970,1,1)</f>
        <v>40358.208333333336</v>
      </c>
      <c r="U686" s="9">
        <f>(((K686/60)/60)/24)+DATE(1970,1,1)</f>
        <v>40378.208333333336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E687/D687</f>
        <v>0.67500714285714281</v>
      </c>
      <c r="P687" s="6">
        <f>IFERROR(AVERAGE(E687/G687),0)</f>
        <v>102.05291576673866</v>
      </c>
      <c r="Q687" t="str">
        <f>I687</f>
        <v>CAD</v>
      </c>
      <c r="R687" t="str">
        <f>LEFT(N687,FIND("/",N687)-1)</f>
        <v>theater</v>
      </c>
      <c r="S687" t="str">
        <f>RIGHT(N687,LEN(N687)-FIND("/",N687))</f>
        <v>plays</v>
      </c>
      <c r="T687" s="9">
        <f>(((J687/60)/60)/24)+DATE(1970,1,1)</f>
        <v>42239.208333333328</v>
      </c>
      <c r="U687" s="9">
        <f>(((K687/60)/60)/24)+DATE(1970,1,1)</f>
        <v>42263.208333333328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E688/D688</f>
        <v>1.9174666666666667</v>
      </c>
      <c r="P688" s="6">
        <f>IFERROR(AVERAGE(E688/G688),0)</f>
        <v>107.32089552238806</v>
      </c>
      <c r="Q688" t="str">
        <f>I688</f>
        <v>USD</v>
      </c>
      <c r="R688" t="str">
        <f>LEFT(N688,FIND("/",N688)-1)</f>
        <v>technology</v>
      </c>
      <c r="S688" t="str">
        <f>RIGHT(N688,LEN(N688)-FIND("/",N688))</f>
        <v>wearables</v>
      </c>
      <c r="T688" s="9">
        <f>(((J688/60)/60)/24)+DATE(1970,1,1)</f>
        <v>43186.208333333328</v>
      </c>
      <c r="U688" s="9">
        <f>(((K688/60)/60)/24)+DATE(1970,1,1)</f>
        <v>43197.208333333328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E689/D689</f>
        <v>9.32</v>
      </c>
      <c r="P689" s="6">
        <f>IFERROR(AVERAGE(E689/G689),0)</f>
        <v>51.970260223048328</v>
      </c>
      <c r="Q689" t="str">
        <f>I689</f>
        <v>USD</v>
      </c>
      <c r="R689" t="str">
        <f>LEFT(N689,FIND("/",N689)-1)</f>
        <v>theater</v>
      </c>
      <c r="S689" t="str">
        <f>RIGHT(N689,LEN(N689)-FIND("/",N689))</f>
        <v>plays</v>
      </c>
      <c r="T689" s="9">
        <f>(((J689/60)/60)/24)+DATE(1970,1,1)</f>
        <v>42806.25</v>
      </c>
      <c r="U689" s="9">
        <f>(((K689/60)/60)/24)+DATE(1970,1,1)</f>
        <v>42809.208333333328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E690/D690</f>
        <v>4.2927586206896553</v>
      </c>
      <c r="P690" s="6">
        <f>IFERROR(AVERAGE(E690/G690),0)</f>
        <v>71.137142857142862</v>
      </c>
      <c r="Q690" t="str">
        <f>I690</f>
        <v>USD</v>
      </c>
      <c r="R690" t="str">
        <f>LEFT(N690,FIND("/",N690)-1)</f>
        <v>film &amp; video</v>
      </c>
      <c r="S690" t="str">
        <f>RIGHT(N690,LEN(N690)-FIND("/",N690))</f>
        <v>television</v>
      </c>
      <c r="T690" s="9">
        <f>(((J690/60)/60)/24)+DATE(1970,1,1)</f>
        <v>43475.25</v>
      </c>
      <c r="U690" s="9">
        <f>(((K690/60)/60)/24)+DATE(1970,1,1)</f>
        <v>43491.25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E691/D691</f>
        <v>1.0065753424657535</v>
      </c>
      <c r="P691" s="6">
        <f>IFERROR(AVERAGE(E691/G691),0)</f>
        <v>106.49275362318841</v>
      </c>
      <c r="Q691" t="str">
        <f>I691</f>
        <v>USD</v>
      </c>
      <c r="R691" t="str">
        <f>LEFT(N691,FIND("/",N691)-1)</f>
        <v>technology</v>
      </c>
      <c r="S691" t="str">
        <f>RIGHT(N691,LEN(N691)-FIND("/",N691))</f>
        <v>web</v>
      </c>
      <c r="T691" s="9">
        <f>(((J691/60)/60)/24)+DATE(1970,1,1)</f>
        <v>41576.208333333336</v>
      </c>
      <c r="U691" s="9">
        <f>(((K691/60)/60)/24)+DATE(1970,1,1)</f>
        <v>41588.25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E692/D692</f>
        <v>2.266111111111111</v>
      </c>
      <c r="P692" s="6">
        <f>IFERROR(AVERAGE(E692/G692),0)</f>
        <v>42.93684210526316</v>
      </c>
      <c r="Q692" t="str">
        <f>I692</f>
        <v>USD</v>
      </c>
      <c r="R692" t="str">
        <f>LEFT(N692,FIND("/",N692)-1)</f>
        <v>film &amp; video</v>
      </c>
      <c r="S692" t="str">
        <f>RIGHT(N692,LEN(N692)-FIND("/",N692))</f>
        <v>documentary</v>
      </c>
      <c r="T692" s="9">
        <f>(((J692/60)/60)/24)+DATE(1970,1,1)</f>
        <v>40874.25</v>
      </c>
      <c r="U692" s="9">
        <f>(((K692/60)/60)/24)+DATE(1970,1,1)</f>
        <v>40880.25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E693/D693</f>
        <v>1.4238</v>
      </c>
      <c r="P693" s="6">
        <f>IFERROR(AVERAGE(E693/G693),0)</f>
        <v>30.037974683544302</v>
      </c>
      <c r="Q693" t="str">
        <f>I693</f>
        <v>USD</v>
      </c>
      <c r="R693" t="str">
        <f>LEFT(N693,FIND("/",N693)-1)</f>
        <v>film &amp; video</v>
      </c>
      <c r="S693" t="str">
        <f>RIGHT(N693,LEN(N693)-FIND("/",N693))</f>
        <v>documentary</v>
      </c>
      <c r="T693" s="9">
        <f>(((J693/60)/60)/24)+DATE(1970,1,1)</f>
        <v>41185.208333333336</v>
      </c>
      <c r="U693" s="9">
        <f>(((K693/60)/60)/24)+DATE(1970,1,1)</f>
        <v>41202.208333333336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E694/D694</f>
        <v>0.90633333333333332</v>
      </c>
      <c r="P694" s="6">
        <f>IFERROR(AVERAGE(E694/G694),0)</f>
        <v>70.623376623376629</v>
      </c>
      <c r="Q694" t="str">
        <f>I694</f>
        <v>GBP</v>
      </c>
      <c r="R694" t="str">
        <f>LEFT(N694,FIND("/",N694)-1)</f>
        <v>music</v>
      </c>
      <c r="S694" t="str">
        <f>RIGHT(N694,LEN(N694)-FIND("/",N694))</f>
        <v>rock</v>
      </c>
      <c r="T694" s="9">
        <f>(((J694/60)/60)/24)+DATE(1970,1,1)</f>
        <v>43655.208333333328</v>
      </c>
      <c r="U694" s="9">
        <f>(((K694/60)/60)/24)+DATE(1970,1,1)</f>
        <v>43673.208333333328</v>
      </c>
    </row>
    <row r="695" spans="1:21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E695/D695</f>
        <v>0.63966740576496672</v>
      </c>
      <c r="P695" s="6">
        <f>IFERROR(AVERAGE(E695/G695),0)</f>
        <v>66.016018306636155</v>
      </c>
      <c r="Q695" t="str">
        <f>I695</f>
        <v>USD</v>
      </c>
      <c r="R695" t="str">
        <f>LEFT(N695,FIND("/",N695)-1)</f>
        <v>theater</v>
      </c>
      <c r="S695" t="str">
        <f>RIGHT(N695,LEN(N695)-FIND("/",N695))</f>
        <v>plays</v>
      </c>
      <c r="T695" s="9">
        <f>(((J695/60)/60)/24)+DATE(1970,1,1)</f>
        <v>43025.208333333328</v>
      </c>
      <c r="U695" s="9">
        <f>(((K695/60)/60)/24)+DATE(1970,1,1)</f>
        <v>43042.208333333328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E696/D696</f>
        <v>0.84131868131868137</v>
      </c>
      <c r="P696" s="6">
        <f>IFERROR(AVERAGE(E696/G696),0)</f>
        <v>96.911392405063296</v>
      </c>
      <c r="Q696" t="str">
        <f>I696</f>
        <v>USD</v>
      </c>
      <c r="R696" t="str">
        <f>LEFT(N696,FIND("/",N696)-1)</f>
        <v>theater</v>
      </c>
      <c r="S696" t="str">
        <f>RIGHT(N696,LEN(N696)-FIND("/",N696))</f>
        <v>plays</v>
      </c>
      <c r="T696" s="9">
        <f>(((J696/60)/60)/24)+DATE(1970,1,1)</f>
        <v>43066.25</v>
      </c>
      <c r="U696" s="9">
        <f>(((K696/60)/60)/24)+DATE(1970,1,1)</f>
        <v>43103.25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E697/D697</f>
        <v>1.3393478260869565</v>
      </c>
      <c r="P697" s="6">
        <f>IFERROR(AVERAGE(E697/G697),0)</f>
        <v>62.867346938775512</v>
      </c>
      <c r="Q697" t="str">
        <f>I697</f>
        <v>EUR</v>
      </c>
      <c r="R697" t="str">
        <f>LEFT(N697,FIND("/",N697)-1)</f>
        <v>music</v>
      </c>
      <c r="S697" t="str">
        <f>RIGHT(N697,LEN(N697)-FIND("/",N697))</f>
        <v>rock</v>
      </c>
      <c r="T697" s="9">
        <f>(((J697/60)/60)/24)+DATE(1970,1,1)</f>
        <v>42322.25</v>
      </c>
      <c r="U697" s="9">
        <f>(((K697/60)/60)/24)+DATE(1970,1,1)</f>
        <v>42338.25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E698/D698</f>
        <v>0.59042047531992692</v>
      </c>
      <c r="P698" s="6">
        <f>IFERROR(AVERAGE(E698/G698),0)</f>
        <v>108.98537682789652</v>
      </c>
      <c r="Q698" t="str">
        <f>I698</f>
        <v>USD</v>
      </c>
      <c r="R698" t="str">
        <f>LEFT(N698,FIND("/",N698)-1)</f>
        <v>theater</v>
      </c>
      <c r="S698" t="str">
        <f>RIGHT(N698,LEN(N698)-FIND("/",N698))</f>
        <v>plays</v>
      </c>
      <c r="T698" s="9">
        <f>(((J698/60)/60)/24)+DATE(1970,1,1)</f>
        <v>42114.208333333328</v>
      </c>
      <c r="U698" s="9">
        <f>(((K698/60)/60)/24)+DATE(1970,1,1)</f>
        <v>42115.208333333328</v>
      </c>
    </row>
    <row r="699" spans="1:21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E699/D699</f>
        <v>1.5280062063615205</v>
      </c>
      <c r="P699" s="6">
        <f>IFERROR(AVERAGE(E699/G699),0)</f>
        <v>26.999314599040439</v>
      </c>
      <c r="Q699" t="str">
        <f>I699</f>
        <v>USD</v>
      </c>
      <c r="R699" t="str">
        <f>LEFT(N699,FIND("/",N699)-1)</f>
        <v>music</v>
      </c>
      <c r="S699" t="str">
        <f>RIGHT(N699,LEN(N699)-FIND("/",N699))</f>
        <v>electric music</v>
      </c>
      <c r="T699" s="9">
        <f>(((J699/60)/60)/24)+DATE(1970,1,1)</f>
        <v>43190.208333333328</v>
      </c>
      <c r="U699" s="9">
        <f>(((K699/60)/60)/24)+DATE(1970,1,1)</f>
        <v>43192.208333333328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E700/D700</f>
        <v>4.466912114014252</v>
      </c>
      <c r="P700" s="6">
        <f>IFERROR(AVERAGE(E700/G700),0)</f>
        <v>65.004147943311438</v>
      </c>
      <c r="Q700" t="str">
        <f>I700</f>
        <v>CAD</v>
      </c>
      <c r="R700" t="str">
        <f>LEFT(N700,FIND("/",N700)-1)</f>
        <v>technology</v>
      </c>
      <c r="S700" t="str">
        <f>RIGHT(N700,LEN(N700)-FIND("/",N700))</f>
        <v>wearables</v>
      </c>
      <c r="T700" s="9">
        <f>(((J700/60)/60)/24)+DATE(1970,1,1)</f>
        <v>40871.25</v>
      </c>
      <c r="U700" s="9">
        <f>(((K700/60)/60)/24)+DATE(1970,1,1)</f>
        <v>40885.25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E701/D701</f>
        <v>0.8439189189189189</v>
      </c>
      <c r="P701" s="6">
        <f>IFERROR(AVERAGE(E701/G701),0)</f>
        <v>111.51785714285714</v>
      </c>
      <c r="Q701" t="str">
        <f>I701</f>
        <v>USD</v>
      </c>
      <c r="R701" t="str">
        <f>LEFT(N701,FIND("/",N701)-1)</f>
        <v>film &amp; video</v>
      </c>
      <c r="S701" t="str">
        <f>RIGHT(N701,LEN(N701)-FIND("/",N701))</f>
        <v>drama</v>
      </c>
      <c r="T701" s="9">
        <f>(((J701/60)/60)/24)+DATE(1970,1,1)</f>
        <v>43641.208333333328</v>
      </c>
      <c r="U701" s="9">
        <f>(((K701/60)/60)/24)+DATE(1970,1,1)</f>
        <v>43642.208333333328</v>
      </c>
    </row>
    <row r="702" spans="1:21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E702/D702</f>
        <v>0.03</v>
      </c>
      <c r="P702" s="6">
        <f>IFERROR(AVERAGE(E702/G702),0)</f>
        <v>3</v>
      </c>
      <c r="Q702" t="str">
        <f>I702</f>
        <v>USD</v>
      </c>
      <c r="R702" t="str">
        <f>LEFT(N702,FIND("/",N702)-1)</f>
        <v>technology</v>
      </c>
      <c r="S702" t="str">
        <f>RIGHT(N702,LEN(N702)-FIND("/",N702))</f>
        <v>wearables</v>
      </c>
      <c r="T702" s="9">
        <f>(((J702/60)/60)/24)+DATE(1970,1,1)</f>
        <v>40203.25</v>
      </c>
      <c r="U702" s="9">
        <f>(((K702/60)/60)/24)+DATE(1970,1,1)</f>
        <v>40218.25</v>
      </c>
    </row>
    <row r="703" spans="1:21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E703/D703</f>
        <v>1.7502692307692307</v>
      </c>
      <c r="P703" s="6">
        <f>IFERROR(AVERAGE(E703/G703),0)</f>
        <v>110.99268292682927</v>
      </c>
      <c r="Q703" t="str">
        <f>I703</f>
        <v>USD</v>
      </c>
      <c r="R703" t="str">
        <f>LEFT(N703,FIND("/",N703)-1)</f>
        <v>theater</v>
      </c>
      <c r="S703" t="str">
        <f>RIGHT(N703,LEN(N703)-FIND("/",N703))</f>
        <v>plays</v>
      </c>
      <c r="T703" s="9">
        <f>(((J703/60)/60)/24)+DATE(1970,1,1)</f>
        <v>40629.208333333336</v>
      </c>
      <c r="U703" s="9">
        <f>(((K703/60)/60)/24)+DATE(1970,1,1)</f>
        <v>40636.208333333336</v>
      </c>
    </row>
    <row r="704" spans="1:21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E704/D704</f>
        <v>0.54137931034482756</v>
      </c>
      <c r="P704" s="6">
        <f>IFERROR(AVERAGE(E704/G704),0)</f>
        <v>56.746987951807228</v>
      </c>
      <c r="Q704" t="str">
        <f>I704</f>
        <v>USD</v>
      </c>
      <c r="R704" t="str">
        <f>LEFT(N704,FIND("/",N704)-1)</f>
        <v>technology</v>
      </c>
      <c r="S704" t="str">
        <f>RIGHT(N704,LEN(N704)-FIND("/",N704))</f>
        <v>wearables</v>
      </c>
      <c r="T704" s="9">
        <f>(((J704/60)/60)/24)+DATE(1970,1,1)</f>
        <v>41477.208333333336</v>
      </c>
      <c r="U704" s="9">
        <f>(((K704/60)/60)/24)+DATE(1970,1,1)</f>
        <v>41482.208333333336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E705/D705</f>
        <v>3.1187381703470032</v>
      </c>
      <c r="P705" s="6">
        <f>IFERROR(AVERAGE(E705/G705),0)</f>
        <v>97.020608439646708</v>
      </c>
      <c r="Q705" t="str">
        <f>I705</f>
        <v>USD</v>
      </c>
      <c r="R705" t="str">
        <f>LEFT(N705,FIND("/",N705)-1)</f>
        <v>publishing</v>
      </c>
      <c r="S705" t="str">
        <f>RIGHT(N705,LEN(N705)-FIND("/",N705))</f>
        <v>translations</v>
      </c>
      <c r="T705" s="9">
        <f>(((J705/60)/60)/24)+DATE(1970,1,1)</f>
        <v>41020.208333333336</v>
      </c>
      <c r="U705" s="9">
        <f>(((K705/60)/60)/24)+DATE(1970,1,1)</f>
        <v>41037.208333333336</v>
      </c>
    </row>
    <row r="706" spans="1:21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E706/D706</f>
        <v>1.2278160919540231</v>
      </c>
      <c r="P706" s="6">
        <f>IFERROR(AVERAGE(E706/G706),0)</f>
        <v>92.08620689655173</v>
      </c>
      <c r="Q706" t="str">
        <f>I706</f>
        <v>USD</v>
      </c>
      <c r="R706" t="str">
        <f>LEFT(N706,FIND("/",N706)-1)</f>
        <v>film &amp; video</v>
      </c>
      <c r="S706" t="str">
        <f>RIGHT(N706,LEN(N706)-FIND("/",N706))</f>
        <v>animation</v>
      </c>
      <c r="T706" s="9">
        <f>(((J706/60)/60)/24)+DATE(1970,1,1)</f>
        <v>42555.208333333328</v>
      </c>
      <c r="U706" s="9">
        <f>(((K706/60)/60)/24)+DATE(1970,1,1)</f>
        <v>42570.208333333328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E707/D707</f>
        <v>0.99026517383618151</v>
      </c>
      <c r="P707" s="6">
        <f>IFERROR(AVERAGE(E707/G707),0)</f>
        <v>82.986666666666665</v>
      </c>
      <c r="Q707" t="str">
        <f>I707</f>
        <v>GBP</v>
      </c>
      <c r="R707" t="str">
        <f>LEFT(N707,FIND("/",N707)-1)</f>
        <v>publishing</v>
      </c>
      <c r="S707" t="str">
        <f>RIGHT(N707,LEN(N707)-FIND("/",N707))</f>
        <v>nonfiction</v>
      </c>
      <c r="T707" s="9">
        <f>(((J707/60)/60)/24)+DATE(1970,1,1)</f>
        <v>41619.25</v>
      </c>
      <c r="U707" s="9">
        <f>(((K707/60)/60)/24)+DATE(1970,1,1)</f>
        <v>41623.25</v>
      </c>
    </row>
    <row r="708" spans="1:21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E708/D708</f>
        <v>1.278468634686347</v>
      </c>
      <c r="P708" s="6">
        <f>IFERROR(AVERAGE(E708/G708),0)</f>
        <v>103.03791821561339</v>
      </c>
      <c r="Q708" t="str">
        <f>I708</f>
        <v>AUD</v>
      </c>
      <c r="R708" t="str">
        <f>LEFT(N708,FIND("/",N708)-1)</f>
        <v>technology</v>
      </c>
      <c r="S708" t="str">
        <f>RIGHT(N708,LEN(N708)-FIND("/",N708))</f>
        <v>web</v>
      </c>
      <c r="T708" s="9">
        <f>(((J708/60)/60)/24)+DATE(1970,1,1)</f>
        <v>43471.25</v>
      </c>
      <c r="U708" s="9">
        <f>(((K708/60)/60)/24)+DATE(1970,1,1)</f>
        <v>43479.25</v>
      </c>
    </row>
    <row r="709" spans="1:21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E709/D709</f>
        <v>1.5861643835616439</v>
      </c>
      <c r="P709" s="6">
        <f>IFERROR(AVERAGE(E709/G709),0)</f>
        <v>68.922619047619051</v>
      </c>
      <c r="Q709" t="str">
        <f>I709</f>
        <v>USD</v>
      </c>
      <c r="R709" t="str">
        <f>LEFT(N709,FIND("/",N709)-1)</f>
        <v>film &amp; video</v>
      </c>
      <c r="S709" t="str">
        <f>RIGHT(N709,LEN(N709)-FIND("/",N709))</f>
        <v>drama</v>
      </c>
      <c r="T709" s="9">
        <f>(((J709/60)/60)/24)+DATE(1970,1,1)</f>
        <v>43442.25</v>
      </c>
      <c r="U709" s="9">
        <f>(((K709/60)/60)/24)+DATE(1970,1,1)</f>
        <v>43478.25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E710/D710</f>
        <v>7.0705882352941174</v>
      </c>
      <c r="P710" s="6">
        <f>IFERROR(AVERAGE(E710/G710),0)</f>
        <v>87.737226277372258</v>
      </c>
      <c r="Q710" t="str">
        <f>I710</f>
        <v>CHF</v>
      </c>
      <c r="R710" t="str">
        <f>LEFT(N710,FIND("/",N710)-1)</f>
        <v>theater</v>
      </c>
      <c r="S710" t="str">
        <f>RIGHT(N710,LEN(N710)-FIND("/",N710))</f>
        <v>plays</v>
      </c>
      <c r="T710" s="9">
        <f>(((J710/60)/60)/24)+DATE(1970,1,1)</f>
        <v>42877.208333333328</v>
      </c>
      <c r="U710" s="9">
        <f>(((K710/60)/60)/24)+DATE(1970,1,1)</f>
        <v>42887.208333333328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E711/D711</f>
        <v>1.4238775510204082</v>
      </c>
      <c r="P711" s="6">
        <f>IFERROR(AVERAGE(E711/G711),0)</f>
        <v>75.021505376344081</v>
      </c>
      <c r="Q711" t="str">
        <f>I711</f>
        <v>EUR</v>
      </c>
      <c r="R711" t="str">
        <f>LEFT(N711,FIND("/",N711)-1)</f>
        <v>theater</v>
      </c>
      <c r="S711" t="str">
        <f>RIGHT(N711,LEN(N711)-FIND("/",N711))</f>
        <v>plays</v>
      </c>
      <c r="T711" s="9">
        <f>(((J711/60)/60)/24)+DATE(1970,1,1)</f>
        <v>41018.208333333336</v>
      </c>
      <c r="U711" s="9">
        <f>(((K711/60)/60)/24)+DATE(1970,1,1)</f>
        <v>41025.208333333336</v>
      </c>
    </row>
    <row r="712" spans="1:21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E712/D712</f>
        <v>1.4786046511627906</v>
      </c>
      <c r="P712" s="6">
        <f>IFERROR(AVERAGE(E712/G712),0)</f>
        <v>50.863999999999997</v>
      </c>
      <c r="Q712" t="str">
        <f>I712</f>
        <v>USD</v>
      </c>
      <c r="R712" t="str">
        <f>LEFT(N712,FIND("/",N712)-1)</f>
        <v>theater</v>
      </c>
      <c r="S712" t="str">
        <f>RIGHT(N712,LEN(N712)-FIND("/",N712))</f>
        <v>plays</v>
      </c>
      <c r="T712" s="9">
        <f>(((J712/60)/60)/24)+DATE(1970,1,1)</f>
        <v>43295.208333333328</v>
      </c>
      <c r="U712" s="9">
        <f>(((K712/60)/60)/24)+DATE(1970,1,1)</f>
        <v>43302.208333333328</v>
      </c>
    </row>
    <row r="713" spans="1:21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E713/D713</f>
        <v>0.20322580645161289</v>
      </c>
      <c r="P713" s="6">
        <f>IFERROR(AVERAGE(E713/G713),0)</f>
        <v>90</v>
      </c>
      <c r="Q713" t="str">
        <f>I713</f>
        <v>EUR</v>
      </c>
      <c r="R713" t="str">
        <f>LEFT(N713,FIND("/",N713)-1)</f>
        <v>theater</v>
      </c>
      <c r="S713" t="str">
        <f>RIGHT(N713,LEN(N713)-FIND("/",N713))</f>
        <v>plays</v>
      </c>
      <c r="T713" s="9">
        <f>(((J713/60)/60)/24)+DATE(1970,1,1)</f>
        <v>42393.25</v>
      </c>
      <c r="U713" s="9">
        <f>(((K713/60)/60)/24)+DATE(1970,1,1)</f>
        <v>42395.25</v>
      </c>
    </row>
    <row r="714" spans="1:21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E714/D714</f>
        <v>18.40625</v>
      </c>
      <c r="P714" s="6">
        <f>IFERROR(AVERAGE(E714/G714),0)</f>
        <v>72.896039603960389</v>
      </c>
      <c r="Q714" t="str">
        <f>I714</f>
        <v>USD</v>
      </c>
      <c r="R714" t="str">
        <f>LEFT(N714,FIND("/",N714)-1)</f>
        <v>theater</v>
      </c>
      <c r="S714" t="str">
        <f>RIGHT(N714,LEN(N714)-FIND("/",N714))</f>
        <v>plays</v>
      </c>
      <c r="T714" s="9">
        <f>(((J714/60)/60)/24)+DATE(1970,1,1)</f>
        <v>42559.208333333328</v>
      </c>
      <c r="U714" s="9">
        <f>(((K714/60)/60)/24)+DATE(1970,1,1)</f>
        <v>42600.208333333328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E715/D715</f>
        <v>1.6194202898550725</v>
      </c>
      <c r="P715" s="6">
        <f>IFERROR(AVERAGE(E715/G715),0)</f>
        <v>108.48543689320388</v>
      </c>
      <c r="Q715" t="str">
        <f>I715</f>
        <v>USD</v>
      </c>
      <c r="R715" t="str">
        <f>LEFT(N715,FIND("/",N715)-1)</f>
        <v>publishing</v>
      </c>
      <c r="S715" t="str">
        <f>RIGHT(N715,LEN(N715)-FIND("/",N715))</f>
        <v>radio &amp; podcasts</v>
      </c>
      <c r="T715" s="9">
        <f>(((J715/60)/60)/24)+DATE(1970,1,1)</f>
        <v>42604.208333333328</v>
      </c>
      <c r="U715" s="9">
        <f>(((K715/60)/60)/24)+DATE(1970,1,1)</f>
        <v>42616.208333333328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E716/D716</f>
        <v>4.7282077922077921</v>
      </c>
      <c r="P716" s="6">
        <f>IFERROR(AVERAGE(E716/G716),0)</f>
        <v>101.98095238095237</v>
      </c>
      <c r="Q716" t="str">
        <f>I716</f>
        <v>USD</v>
      </c>
      <c r="R716" t="str">
        <f>LEFT(N716,FIND("/",N716)-1)</f>
        <v>music</v>
      </c>
      <c r="S716" t="str">
        <f>RIGHT(N716,LEN(N716)-FIND("/",N716))</f>
        <v>rock</v>
      </c>
      <c r="T716" s="9">
        <f>(((J716/60)/60)/24)+DATE(1970,1,1)</f>
        <v>41870.208333333336</v>
      </c>
      <c r="U716" s="9">
        <f>(((K716/60)/60)/24)+DATE(1970,1,1)</f>
        <v>41871.208333333336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E717/D717</f>
        <v>0.24466101694915254</v>
      </c>
      <c r="P717" s="6">
        <f>IFERROR(AVERAGE(E717/G717),0)</f>
        <v>44.009146341463413</v>
      </c>
      <c r="Q717" t="str">
        <f>I717</f>
        <v>USD</v>
      </c>
      <c r="R717" t="str">
        <f>LEFT(N717,FIND("/",N717)-1)</f>
        <v>games</v>
      </c>
      <c r="S717" t="str">
        <f>RIGHT(N717,LEN(N717)-FIND("/",N717))</f>
        <v>mobile games</v>
      </c>
      <c r="T717" s="9">
        <f>(((J717/60)/60)/24)+DATE(1970,1,1)</f>
        <v>40397.208333333336</v>
      </c>
      <c r="U717" s="9">
        <f>(((K717/60)/60)/24)+DATE(1970,1,1)</f>
        <v>40402.208333333336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E718/D718</f>
        <v>5.1764999999999999</v>
      </c>
      <c r="P718" s="6">
        <f>IFERROR(AVERAGE(E718/G718),0)</f>
        <v>65.942675159235662</v>
      </c>
      <c r="Q718" t="str">
        <f>I718</f>
        <v>USD</v>
      </c>
      <c r="R718" t="str">
        <f>LEFT(N718,FIND("/",N718)-1)</f>
        <v>theater</v>
      </c>
      <c r="S718" t="str">
        <f>RIGHT(N718,LEN(N718)-FIND("/",N718))</f>
        <v>plays</v>
      </c>
      <c r="T718" s="9">
        <f>(((J718/60)/60)/24)+DATE(1970,1,1)</f>
        <v>41465.208333333336</v>
      </c>
      <c r="U718" s="9">
        <f>(((K718/60)/60)/24)+DATE(1970,1,1)</f>
        <v>41493.208333333336</v>
      </c>
    </row>
    <row r="719" spans="1:21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E719/D719</f>
        <v>2.4764285714285714</v>
      </c>
      <c r="P719" s="6">
        <f>IFERROR(AVERAGE(E719/G719),0)</f>
        <v>24.987387387387386</v>
      </c>
      <c r="Q719" t="str">
        <f>I719</f>
        <v>USD</v>
      </c>
      <c r="R719" t="str">
        <f>LEFT(N719,FIND("/",N719)-1)</f>
        <v>film &amp; video</v>
      </c>
      <c r="S719" t="str">
        <f>RIGHT(N719,LEN(N719)-FIND("/",N719))</f>
        <v>documentary</v>
      </c>
      <c r="T719" s="9">
        <f>(((J719/60)/60)/24)+DATE(1970,1,1)</f>
        <v>40777.208333333336</v>
      </c>
      <c r="U719" s="9">
        <f>(((K719/60)/60)/24)+DATE(1970,1,1)</f>
        <v>40798.208333333336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E720/D720</f>
        <v>1.0020481927710843</v>
      </c>
      <c r="P720" s="6">
        <f>IFERROR(AVERAGE(E720/G720),0)</f>
        <v>28.003367003367003</v>
      </c>
      <c r="Q720" t="str">
        <f>I720</f>
        <v>USD</v>
      </c>
      <c r="R720" t="str">
        <f>LEFT(N720,FIND("/",N720)-1)</f>
        <v>technology</v>
      </c>
      <c r="S720" t="str">
        <f>RIGHT(N720,LEN(N720)-FIND("/",N720))</f>
        <v>wearables</v>
      </c>
      <c r="T720" s="9">
        <f>(((J720/60)/60)/24)+DATE(1970,1,1)</f>
        <v>41442.208333333336</v>
      </c>
      <c r="U720" s="9">
        <f>(((K720/60)/60)/24)+DATE(1970,1,1)</f>
        <v>41468.208333333336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E721/D721</f>
        <v>1.53</v>
      </c>
      <c r="P721" s="6">
        <f>IFERROR(AVERAGE(E721/G721),0)</f>
        <v>85.829268292682926</v>
      </c>
      <c r="Q721" t="str">
        <f>I721</f>
        <v>USD</v>
      </c>
      <c r="R721" t="str">
        <f>LEFT(N721,FIND("/",N721)-1)</f>
        <v>publishing</v>
      </c>
      <c r="S721" t="str">
        <f>RIGHT(N721,LEN(N721)-FIND("/",N721))</f>
        <v>fiction</v>
      </c>
      <c r="T721" s="9">
        <f>(((J721/60)/60)/24)+DATE(1970,1,1)</f>
        <v>41058.208333333336</v>
      </c>
      <c r="U721" s="9">
        <f>(((K721/60)/60)/24)+DATE(1970,1,1)</f>
        <v>41069.208333333336</v>
      </c>
    </row>
    <row r="722" spans="1:21" ht="17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E722/D722</f>
        <v>0.37091954022988505</v>
      </c>
      <c r="P722" s="6">
        <f>IFERROR(AVERAGE(E722/G722),0)</f>
        <v>84.921052631578945</v>
      </c>
      <c r="Q722" t="str">
        <f>I722</f>
        <v>DKK</v>
      </c>
      <c r="R722" t="str">
        <f>LEFT(N722,FIND("/",N722)-1)</f>
        <v>theater</v>
      </c>
      <c r="S722" t="str">
        <f>RIGHT(N722,LEN(N722)-FIND("/",N722))</f>
        <v>plays</v>
      </c>
      <c r="T722" s="9">
        <f>(((J722/60)/60)/24)+DATE(1970,1,1)</f>
        <v>43152.25</v>
      </c>
      <c r="U722" s="9">
        <f>(((K722/60)/60)/24)+DATE(1970,1,1)</f>
        <v>43166.25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E723/D723</f>
        <v>4.3923948220064728E-2</v>
      </c>
      <c r="P723" s="6">
        <f>IFERROR(AVERAGE(E723/G723),0)</f>
        <v>90.483333333333334</v>
      </c>
      <c r="Q723" t="str">
        <f>I723</f>
        <v>USD</v>
      </c>
      <c r="R723" t="str">
        <f>LEFT(N723,FIND("/",N723)-1)</f>
        <v>music</v>
      </c>
      <c r="S723" t="str">
        <f>RIGHT(N723,LEN(N723)-FIND("/",N723))</f>
        <v>rock</v>
      </c>
      <c r="T723" s="9">
        <f>(((J723/60)/60)/24)+DATE(1970,1,1)</f>
        <v>43194.208333333328</v>
      </c>
      <c r="U723" s="9">
        <f>(((K723/60)/60)/24)+DATE(1970,1,1)</f>
        <v>43200.208333333328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E724/D724</f>
        <v>1.5650721649484536</v>
      </c>
      <c r="P724" s="6">
        <f>IFERROR(AVERAGE(E724/G724),0)</f>
        <v>25.00197628458498</v>
      </c>
      <c r="Q724" t="str">
        <f>I724</f>
        <v>USD</v>
      </c>
      <c r="R724" t="str">
        <f>LEFT(N724,FIND("/",N724)-1)</f>
        <v>film &amp; video</v>
      </c>
      <c r="S724" t="str">
        <f>RIGHT(N724,LEN(N724)-FIND("/",N724))</f>
        <v>documentary</v>
      </c>
      <c r="T724" s="9">
        <f>(((J724/60)/60)/24)+DATE(1970,1,1)</f>
        <v>43045.25</v>
      </c>
      <c r="U724" s="9">
        <f>(((K724/60)/60)/24)+DATE(1970,1,1)</f>
        <v>43072.25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E725/D725</f>
        <v>2.704081632653061</v>
      </c>
      <c r="P725" s="6">
        <f>IFERROR(AVERAGE(E725/G725),0)</f>
        <v>92.013888888888886</v>
      </c>
      <c r="Q725" t="str">
        <f>I725</f>
        <v>AUD</v>
      </c>
      <c r="R725" t="str">
        <f>LEFT(N725,FIND("/",N725)-1)</f>
        <v>theater</v>
      </c>
      <c r="S725" t="str">
        <f>RIGHT(N725,LEN(N725)-FIND("/",N725))</f>
        <v>plays</v>
      </c>
      <c r="T725" s="9">
        <f>(((J725/60)/60)/24)+DATE(1970,1,1)</f>
        <v>42431.25</v>
      </c>
      <c r="U725" s="9">
        <f>(((K725/60)/60)/24)+DATE(1970,1,1)</f>
        <v>42452.208333333328</v>
      </c>
    </row>
    <row r="726" spans="1:21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E726/D726</f>
        <v>1.3405952380952382</v>
      </c>
      <c r="P726" s="6">
        <f>IFERROR(AVERAGE(E726/G726),0)</f>
        <v>93.066115702479337</v>
      </c>
      <c r="Q726" t="str">
        <f>I726</f>
        <v>GBP</v>
      </c>
      <c r="R726" t="str">
        <f>LEFT(N726,FIND("/",N726)-1)</f>
        <v>theater</v>
      </c>
      <c r="S726" t="str">
        <f>RIGHT(N726,LEN(N726)-FIND("/",N726))</f>
        <v>plays</v>
      </c>
      <c r="T726" s="9">
        <f>(((J726/60)/60)/24)+DATE(1970,1,1)</f>
        <v>41934.208333333336</v>
      </c>
      <c r="U726" s="9">
        <f>(((K726/60)/60)/24)+DATE(1970,1,1)</f>
        <v>41936.208333333336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E727/D727</f>
        <v>0.50398033126293995</v>
      </c>
      <c r="P727" s="6">
        <f>IFERROR(AVERAGE(E727/G727),0)</f>
        <v>61.008145363408524</v>
      </c>
      <c r="Q727" t="str">
        <f>I727</f>
        <v>USD</v>
      </c>
      <c r="R727" t="str">
        <f>LEFT(N727,FIND("/",N727)-1)</f>
        <v>games</v>
      </c>
      <c r="S727" t="str">
        <f>RIGHT(N727,LEN(N727)-FIND("/",N727))</f>
        <v>mobile games</v>
      </c>
      <c r="T727" s="9">
        <f>(((J727/60)/60)/24)+DATE(1970,1,1)</f>
        <v>41958.25</v>
      </c>
      <c r="U727" s="9">
        <f>(((K727/60)/60)/24)+DATE(1970,1,1)</f>
        <v>41960.25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E728/D728</f>
        <v>0.88815837937384901</v>
      </c>
      <c r="P728" s="6">
        <f>IFERROR(AVERAGE(E728/G728),0)</f>
        <v>92.036259541984734</v>
      </c>
      <c r="Q728" t="str">
        <f>I728</f>
        <v>USD</v>
      </c>
      <c r="R728" t="str">
        <f>LEFT(N728,FIND("/",N728)-1)</f>
        <v>theater</v>
      </c>
      <c r="S728" t="str">
        <f>RIGHT(N728,LEN(N728)-FIND("/",N728))</f>
        <v>plays</v>
      </c>
      <c r="T728" s="9">
        <f>(((J728/60)/60)/24)+DATE(1970,1,1)</f>
        <v>40476.208333333336</v>
      </c>
      <c r="U728" s="9">
        <f>(((K728/60)/60)/24)+DATE(1970,1,1)</f>
        <v>40482.208333333336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E729/D729</f>
        <v>1.65</v>
      </c>
      <c r="P729" s="6">
        <f>IFERROR(AVERAGE(E729/G729),0)</f>
        <v>81.132596685082873</v>
      </c>
      <c r="Q729" t="str">
        <f>I729</f>
        <v>USD</v>
      </c>
      <c r="R729" t="str">
        <f>LEFT(N729,FIND("/",N729)-1)</f>
        <v>technology</v>
      </c>
      <c r="S729" t="str">
        <f>RIGHT(N729,LEN(N729)-FIND("/",N729))</f>
        <v>web</v>
      </c>
      <c r="T729" s="9">
        <f>(((J729/60)/60)/24)+DATE(1970,1,1)</f>
        <v>43485.25</v>
      </c>
      <c r="U729" s="9">
        <f>(((K729/60)/60)/24)+DATE(1970,1,1)</f>
        <v>43543.208333333328</v>
      </c>
    </row>
    <row r="730" spans="1:21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E730/D730</f>
        <v>0.17499999999999999</v>
      </c>
      <c r="P730" s="6">
        <f>IFERROR(AVERAGE(E730/G730),0)</f>
        <v>73.5</v>
      </c>
      <c r="Q730" t="str">
        <f>I730</f>
        <v>USD</v>
      </c>
      <c r="R730" t="str">
        <f>LEFT(N730,FIND("/",N730)-1)</f>
        <v>theater</v>
      </c>
      <c r="S730" t="str">
        <f>RIGHT(N730,LEN(N730)-FIND("/",N730))</f>
        <v>plays</v>
      </c>
      <c r="T730" s="9">
        <f>(((J730/60)/60)/24)+DATE(1970,1,1)</f>
        <v>42515.208333333328</v>
      </c>
      <c r="U730" s="9">
        <f>(((K730/60)/60)/24)+DATE(1970,1,1)</f>
        <v>42526.208333333328</v>
      </c>
    </row>
    <row r="731" spans="1:21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E731/D731</f>
        <v>1.8566071428571429</v>
      </c>
      <c r="P731" s="6">
        <f>IFERROR(AVERAGE(E731/G731),0)</f>
        <v>85.221311475409834</v>
      </c>
      <c r="Q731" t="str">
        <f>I731</f>
        <v>USD</v>
      </c>
      <c r="R731" t="str">
        <f>LEFT(N731,FIND("/",N731)-1)</f>
        <v>film &amp; video</v>
      </c>
      <c r="S731" t="str">
        <f>RIGHT(N731,LEN(N731)-FIND("/",N731))</f>
        <v>drama</v>
      </c>
      <c r="T731" s="9">
        <f>(((J731/60)/60)/24)+DATE(1970,1,1)</f>
        <v>41309.25</v>
      </c>
      <c r="U731" s="9">
        <f>(((K731/60)/60)/24)+DATE(1970,1,1)</f>
        <v>41311.25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E732/D732</f>
        <v>4.1266319444444441</v>
      </c>
      <c r="P732" s="6">
        <f>IFERROR(AVERAGE(E732/G732),0)</f>
        <v>110.96825396825396</v>
      </c>
      <c r="Q732" t="str">
        <f>I732</f>
        <v>CAD</v>
      </c>
      <c r="R732" t="str">
        <f>LEFT(N732,FIND("/",N732)-1)</f>
        <v>technology</v>
      </c>
      <c r="S732" t="str">
        <f>RIGHT(N732,LEN(N732)-FIND("/",N732))</f>
        <v>wearables</v>
      </c>
      <c r="T732" s="9">
        <f>(((J732/60)/60)/24)+DATE(1970,1,1)</f>
        <v>42147.208333333328</v>
      </c>
      <c r="U732" s="9">
        <f>(((K732/60)/60)/24)+DATE(1970,1,1)</f>
        <v>42153.208333333328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E733/D733</f>
        <v>0.90249999999999997</v>
      </c>
      <c r="P733" s="6">
        <f>IFERROR(AVERAGE(E733/G733),0)</f>
        <v>32.968036529680369</v>
      </c>
      <c r="Q733" t="str">
        <f>I733</f>
        <v>USD</v>
      </c>
      <c r="R733" t="str">
        <f>LEFT(N733,FIND("/",N733)-1)</f>
        <v>technology</v>
      </c>
      <c r="S733" t="str">
        <f>RIGHT(N733,LEN(N733)-FIND("/",N733))</f>
        <v>web</v>
      </c>
      <c r="T733" s="9">
        <f>(((J733/60)/60)/24)+DATE(1970,1,1)</f>
        <v>42939.208333333328</v>
      </c>
      <c r="U733" s="9">
        <f>(((K733/60)/60)/24)+DATE(1970,1,1)</f>
        <v>42940.208333333328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E734/D734</f>
        <v>0.91984615384615387</v>
      </c>
      <c r="P734" s="6">
        <f>IFERROR(AVERAGE(E734/G734),0)</f>
        <v>96.005352363960753</v>
      </c>
      <c r="Q734" t="str">
        <f>I734</f>
        <v>USD</v>
      </c>
      <c r="R734" t="str">
        <f>LEFT(N734,FIND("/",N734)-1)</f>
        <v>music</v>
      </c>
      <c r="S734" t="str">
        <f>RIGHT(N734,LEN(N734)-FIND("/",N734))</f>
        <v>rock</v>
      </c>
      <c r="T734" s="9">
        <f>(((J734/60)/60)/24)+DATE(1970,1,1)</f>
        <v>42816.208333333328</v>
      </c>
      <c r="U734" s="9">
        <f>(((K734/60)/60)/24)+DATE(1970,1,1)</f>
        <v>42839.208333333328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E735/D735</f>
        <v>5.2700632911392402</v>
      </c>
      <c r="P735" s="6">
        <f>IFERROR(AVERAGE(E735/G735),0)</f>
        <v>84.96632653061225</v>
      </c>
      <c r="Q735" t="str">
        <f>I735</f>
        <v>USD</v>
      </c>
      <c r="R735" t="str">
        <f>LEFT(N735,FIND("/",N735)-1)</f>
        <v>music</v>
      </c>
      <c r="S735" t="str">
        <f>RIGHT(N735,LEN(N735)-FIND("/",N735))</f>
        <v>metal</v>
      </c>
      <c r="T735" s="9">
        <f>(((J735/60)/60)/24)+DATE(1970,1,1)</f>
        <v>41844.208333333336</v>
      </c>
      <c r="U735" s="9">
        <f>(((K735/60)/60)/24)+DATE(1970,1,1)</f>
        <v>41857.208333333336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E736/D736</f>
        <v>3.1914285714285713</v>
      </c>
      <c r="P736" s="6">
        <f>IFERROR(AVERAGE(E736/G736),0)</f>
        <v>25.007462686567163</v>
      </c>
      <c r="Q736" t="str">
        <f>I736</f>
        <v>USD</v>
      </c>
      <c r="R736" t="str">
        <f>LEFT(N736,FIND("/",N736)-1)</f>
        <v>theater</v>
      </c>
      <c r="S736" t="str">
        <f>RIGHT(N736,LEN(N736)-FIND("/",N736))</f>
        <v>plays</v>
      </c>
      <c r="T736" s="9">
        <f>(((J736/60)/60)/24)+DATE(1970,1,1)</f>
        <v>42763.25</v>
      </c>
      <c r="U736" s="9">
        <f>(((K736/60)/60)/24)+DATE(1970,1,1)</f>
        <v>42775.25</v>
      </c>
    </row>
    <row r="737" spans="1:21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E737/D737</f>
        <v>3.5418867924528303</v>
      </c>
      <c r="P737" s="6">
        <f>IFERROR(AVERAGE(E737/G737),0)</f>
        <v>65.998995479658461</v>
      </c>
      <c r="Q737" t="str">
        <f>I737</f>
        <v>USD</v>
      </c>
      <c r="R737" t="str">
        <f>LEFT(N737,FIND("/",N737)-1)</f>
        <v>photography</v>
      </c>
      <c r="S737" t="str">
        <f>RIGHT(N737,LEN(N737)-FIND("/",N737))</f>
        <v>photography books</v>
      </c>
      <c r="T737" s="9">
        <f>(((J737/60)/60)/24)+DATE(1970,1,1)</f>
        <v>42459.208333333328</v>
      </c>
      <c r="U737" s="9">
        <f>(((K737/60)/60)/24)+DATE(1970,1,1)</f>
        <v>42466.208333333328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E738/D738</f>
        <v>0.32896103896103895</v>
      </c>
      <c r="P738" s="6">
        <f>IFERROR(AVERAGE(E738/G738),0)</f>
        <v>87.34482758620689</v>
      </c>
      <c r="Q738" t="str">
        <f>I738</f>
        <v>USD</v>
      </c>
      <c r="R738" t="str">
        <f>LEFT(N738,FIND("/",N738)-1)</f>
        <v>publishing</v>
      </c>
      <c r="S738" t="str">
        <f>RIGHT(N738,LEN(N738)-FIND("/",N738))</f>
        <v>nonfiction</v>
      </c>
      <c r="T738" s="9">
        <f>(((J738/60)/60)/24)+DATE(1970,1,1)</f>
        <v>42055.25</v>
      </c>
      <c r="U738" s="9">
        <f>(((K738/60)/60)/24)+DATE(1970,1,1)</f>
        <v>42059.25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E739/D739</f>
        <v>1.358918918918919</v>
      </c>
      <c r="P739" s="6">
        <f>IFERROR(AVERAGE(E739/G739),0)</f>
        <v>27.933333333333334</v>
      </c>
      <c r="Q739" t="str">
        <f>I739</f>
        <v>USD</v>
      </c>
      <c r="R739" t="str">
        <f>LEFT(N739,FIND("/",N739)-1)</f>
        <v>music</v>
      </c>
      <c r="S739" t="str">
        <f>RIGHT(N739,LEN(N739)-FIND("/",N739))</f>
        <v>indie rock</v>
      </c>
      <c r="T739" s="9">
        <f>(((J739/60)/60)/24)+DATE(1970,1,1)</f>
        <v>42685.25</v>
      </c>
      <c r="U739" s="9">
        <f>(((K739/60)/60)/24)+DATE(1970,1,1)</f>
        <v>42697.25</v>
      </c>
    </row>
    <row r="740" spans="1:21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E740/D740</f>
        <v>2.0843373493975904E-2</v>
      </c>
      <c r="P740" s="6">
        <f>IFERROR(AVERAGE(E740/G740),0)</f>
        <v>103.8</v>
      </c>
      <c r="Q740" t="str">
        <f>I740</f>
        <v>USD</v>
      </c>
      <c r="R740" t="str">
        <f>LEFT(N740,FIND("/",N740)-1)</f>
        <v>theater</v>
      </c>
      <c r="S740" t="str">
        <f>RIGHT(N740,LEN(N740)-FIND("/",N740))</f>
        <v>plays</v>
      </c>
      <c r="T740" s="9">
        <f>(((J740/60)/60)/24)+DATE(1970,1,1)</f>
        <v>41959.25</v>
      </c>
      <c r="U740" s="9">
        <f>(((K740/60)/60)/24)+DATE(1970,1,1)</f>
        <v>41981.25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E741/D741</f>
        <v>0.61</v>
      </c>
      <c r="P741" s="6">
        <f>IFERROR(AVERAGE(E741/G741),0)</f>
        <v>31.937172774869111</v>
      </c>
      <c r="Q741" t="str">
        <f>I741</f>
        <v>USD</v>
      </c>
      <c r="R741" t="str">
        <f>LEFT(N741,FIND("/",N741)-1)</f>
        <v>music</v>
      </c>
      <c r="S741" t="str">
        <f>RIGHT(N741,LEN(N741)-FIND("/",N741))</f>
        <v>indie rock</v>
      </c>
      <c r="T741" s="9">
        <f>(((J741/60)/60)/24)+DATE(1970,1,1)</f>
        <v>41089.208333333336</v>
      </c>
      <c r="U741" s="9">
        <f>(((K741/60)/60)/24)+DATE(1970,1,1)</f>
        <v>41090.208333333336</v>
      </c>
    </row>
    <row r="742" spans="1:21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E742/D742</f>
        <v>0.30037735849056602</v>
      </c>
      <c r="P742" s="6">
        <f>IFERROR(AVERAGE(E742/G742),0)</f>
        <v>99.5</v>
      </c>
      <c r="Q742" t="str">
        <f>I742</f>
        <v>USD</v>
      </c>
      <c r="R742" t="str">
        <f>LEFT(N742,FIND("/",N742)-1)</f>
        <v>theater</v>
      </c>
      <c r="S742" t="str">
        <f>RIGHT(N742,LEN(N742)-FIND("/",N742))</f>
        <v>plays</v>
      </c>
      <c r="T742" s="9">
        <f>(((J742/60)/60)/24)+DATE(1970,1,1)</f>
        <v>42769.25</v>
      </c>
      <c r="U742" s="9">
        <f>(((K742/60)/60)/24)+DATE(1970,1,1)</f>
        <v>42772.25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E743/D743</f>
        <v>11.791666666666666</v>
      </c>
      <c r="P743" s="6">
        <f>IFERROR(AVERAGE(E743/G743),0)</f>
        <v>108.84615384615384</v>
      </c>
      <c r="Q743" t="str">
        <f>I743</f>
        <v>USD</v>
      </c>
      <c r="R743" t="str">
        <f>LEFT(N743,FIND("/",N743)-1)</f>
        <v>theater</v>
      </c>
      <c r="S743" t="str">
        <f>RIGHT(N743,LEN(N743)-FIND("/",N743))</f>
        <v>plays</v>
      </c>
      <c r="T743" s="9">
        <f>(((J743/60)/60)/24)+DATE(1970,1,1)</f>
        <v>40321.208333333336</v>
      </c>
      <c r="U743" s="9">
        <f>(((K743/60)/60)/24)+DATE(1970,1,1)</f>
        <v>40322.208333333336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E744/D744</f>
        <v>11.260833333333334</v>
      </c>
      <c r="P744" s="6">
        <f>IFERROR(AVERAGE(E744/G744),0)</f>
        <v>110.76229508196721</v>
      </c>
      <c r="Q744" t="str">
        <f>I744</f>
        <v>USD</v>
      </c>
      <c r="R744" t="str">
        <f>LEFT(N744,FIND("/",N744)-1)</f>
        <v>music</v>
      </c>
      <c r="S744" t="str">
        <f>RIGHT(N744,LEN(N744)-FIND("/",N744))</f>
        <v>electric music</v>
      </c>
      <c r="T744" s="9">
        <f>(((J744/60)/60)/24)+DATE(1970,1,1)</f>
        <v>40197.25</v>
      </c>
      <c r="U744" s="9">
        <f>(((K744/60)/60)/24)+DATE(1970,1,1)</f>
        <v>40239.25</v>
      </c>
    </row>
    <row r="745" spans="1:21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E745/D745</f>
        <v>0.12923076923076923</v>
      </c>
      <c r="P745" s="6">
        <f>IFERROR(AVERAGE(E745/G745),0)</f>
        <v>29.647058823529413</v>
      </c>
      <c r="Q745" t="str">
        <f>I745</f>
        <v>USD</v>
      </c>
      <c r="R745" t="str">
        <f>LEFT(N745,FIND("/",N745)-1)</f>
        <v>theater</v>
      </c>
      <c r="S745" t="str">
        <f>RIGHT(N745,LEN(N745)-FIND("/",N745))</f>
        <v>plays</v>
      </c>
      <c r="T745" s="9">
        <f>(((J745/60)/60)/24)+DATE(1970,1,1)</f>
        <v>42298.208333333328</v>
      </c>
      <c r="U745" s="9">
        <f>(((K745/60)/60)/24)+DATE(1970,1,1)</f>
        <v>42304.208333333328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E746/D746</f>
        <v>7.12</v>
      </c>
      <c r="P746" s="6">
        <f>IFERROR(AVERAGE(E746/G746),0)</f>
        <v>101.71428571428571</v>
      </c>
      <c r="Q746" t="str">
        <f>I746</f>
        <v>USD</v>
      </c>
      <c r="R746" t="str">
        <f>LEFT(N746,FIND("/",N746)-1)</f>
        <v>theater</v>
      </c>
      <c r="S746" t="str">
        <f>RIGHT(N746,LEN(N746)-FIND("/",N746))</f>
        <v>plays</v>
      </c>
      <c r="T746" s="9">
        <f>(((J746/60)/60)/24)+DATE(1970,1,1)</f>
        <v>43322.208333333328</v>
      </c>
      <c r="U746" s="9">
        <f>(((K746/60)/60)/24)+DATE(1970,1,1)</f>
        <v>43324.208333333328</v>
      </c>
    </row>
    <row r="747" spans="1:21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E747/D747</f>
        <v>0.30304347826086958</v>
      </c>
      <c r="P747" s="6">
        <f>IFERROR(AVERAGE(E747/G747),0)</f>
        <v>61.5</v>
      </c>
      <c r="Q747" t="str">
        <f>I747</f>
        <v>USD</v>
      </c>
      <c r="R747" t="str">
        <f>LEFT(N747,FIND("/",N747)-1)</f>
        <v>technology</v>
      </c>
      <c r="S747" t="str">
        <f>RIGHT(N747,LEN(N747)-FIND("/",N747))</f>
        <v>wearables</v>
      </c>
      <c r="T747" s="9">
        <f>(((J747/60)/60)/24)+DATE(1970,1,1)</f>
        <v>40328.208333333336</v>
      </c>
      <c r="U747" s="9">
        <f>(((K747/60)/60)/24)+DATE(1970,1,1)</f>
        <v>40355.208333333336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E748/D748</f>
        <v>2.1250896057347672</v>
      </c>
      <c r="P748" s="6">
        <f>IFERROR(AVERAGE(E748/G748),0)</f>
        <v>35</v>
      </c>
      <c r="Q748" t="str">
        <f>I748</f>
        <v>USD</v>
      </c>
      <c r="R748" t="str">
        <f>LEFT(N748,FIND("/",N748)-1)</f>
        <v>technology</v>
      </c>
      <c r="S748" t="str">
        <f>RIGHT(N748,LEN(N748)-FIND("/",N748))</f>
        <v>web</v>
      </c>
      <c r="T748" s="9">
        <f>(((J748/60)/60)/24)+DATE(1970,1,1)</f>
        <v>40825.208333333336</v>
      </c>
      <c r="U748" s="9">
        <f>(((K748/60)/60)/24)+DATE(1970,1,1)</f>
        <v>40830.208333333336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E749/D749</f>
        <v>2.2885714285714287</v>
      </c>
      <c r="P749" s="6">
        <f>IFERROR(AVERAGE(E749/G749),0)</f>
        <v>40.049999999999997</v>
      </c>
      <c r="Q749" t="str">
        <f>I749</f>
        <v>USD</v>
      </c>
      <c r="R749" t="str">
        <f>LEFT(N749,FIND("/",N749)-1)</f>
        <v>theater</v>
      </c>
      <c r="S749" t="str">
        <f>RIGHT(N749,LEN(N749)-FIND("/",N749))</f>
        <v>plays</v>
      </c>
      <c r="T749" s="9">
        <f>(((J749/60)/60)/24)+DATE(1970,1,1)</f>
        <v>40423.208333333336</v>
      </c>
      <c r="U749" s="9">
        <f>(((K749/60)/60)/24)+DATE(1970,1,1)</f>
        <v>40434.208333333336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E750/D750</f>
        <v>0.34959979476654696</v>
      </c>
      <c r="P750" s="6">
        <f>IFERROR(AVERAGE(E750/G750),0)</f>
        <v>110.97231270358306</v>
      </c>
      <c r="Q750" t="str">
        <f>I750</f>
        <v>USD</v>
      </c>
      <c r="R750" t="str">
        <f>LEFT(N750,FIND("/",N750)-1)</f>
        <v>film &amp; video</v>
      </c>
      <c r="S750" t="str">
        <f>RIGHT(N750,LEN(N750)-FIND("/",N750))</f>
        <v>animation</v>
      </c>
      <c r="T750" s="9">
        <f>(((J750/60)/60)/24)+DATE(1970,1,1)</f>
        <v>40238.25</v>
      </c>
      <c r="U750" s="9">
        <f>(((K750/60)/60)/24)+DATE(1970,1,1)</f>
        <v>40263.208333333336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E751/D751</f>
        <v>1.5729069767441861</v>
      </c>
      <c r="P751" s="6">
        <f>IFERROR(AVERAGE(E751/G751),0)</f>
        <v>36.959016393442624</v>
      </c>
      <c r="Q751" t="str">
        <f>I751</f>
        <v>EUR</v>
      </c>
      <c r="R751" t="str">
        <f>LEFT(N751,FIND("/",N751)-1)</f>
        <v>technology</v>
      </c>
      <c r="S751" t="str">
        <f>RIGHT(N751,LEN(N751)-FIND("/",N751))</f>
        <v>wearables</v>
      </c>
      <c r="T751" s="9">
        <f>(((J751/60)/60)/24)+DATE(1970,1,1)</f>
        <v>41920.208333333336</v>
      </c>
      <c r="U751" s="9">
        <f>(((K751/60)/60)/24)+DATE(1970,1,1)</f>
        <v>41932.208333333336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E752/D752</f>
        <v>0.01</v>
      </c>
      <c r="P752" s="6">
        <f>IFERROR(AVERAGE(E752/G752),0)</f>
        <v>1</v>
      </c>
      <c r="Q752" t="str">
        <f>I752</f>
        <v>GBP</v>
      </c>
      <c r="R752" t="str">
        <f>LEFT(N752,FIND("/",N752)-1)</f>
        <v>music</v>
      </c>
      <c r="S752" t="str">
        <f>RIGHT(N752,LEN(N752)-FIND("/",N752))</f>
        <v>electric music</v>
      </c>
      <c r="T752" s="9">
        <f>(((J752/60)/60)/24)+DATE(1970,1,1)</f>
        <v>40360.208333333336</v>
      </c>
      <c r="U752" s="9">
        <f>(((K752/60)/60)/24)+DATE(1970,1,1)</f>
        <v>40385.208333333336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E753/D753</f>
        <v>2.3230555555555554</v>
      </c>
      <c r="P753" s="6">
        <f>IFERROR(AVERAGE(E753/G753),0)</f>
        <v>30.974074074074075</v>
      </c>
      <c r="Q753" t="str">
        <f>I753</f>
        <v>USD</v>
      </c>
      <c r="R753" t="str">
        <f>LEFT(N753,FIND("/",N753)-1)</f>
        <v>publishing</v>
      </c>
      <c r="S753" t="str">
        <f>RIGHT(N753,LEN(N753)-FIND("/",N753))</f>
        <v>nonfiction</v>
      </c>
      <c r="T753" s="9">
        <f>(((J753/60)/60)/24)+DATE(1970,1,1)</f>
        <v>42446.208333333328</v>
      </c>
      <c r="U753" s="9">
        <f>(((K753/60)/60)/24)+DATE(1970,1,1)</f>
        <v>42461.208333333328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E754/D754</f>
        <v>0.92448275862068963</v>
      </c>
      <c r="P754" s="6">
        <f>IFERROR(AVERAGE(E754/G754),0)</f>
        <v>47.035087719298247</v>
      </c>
      <c r="Q754" t="str">
        <f>I754</f>
        <v>USD</v>
      </c>
      <c r="R754" t="str">
        <f>LEFT(N754,FIND("/",N754)-1)</f>
        <v>theater</v>
      </c>
      <c r="S754" t="str">
        <f>RIGHT(N754,LEN(N754)-FIND("/",N754))</f>
        <v>plays</v>
      </c>
      <c r="T754" s="9">
        <f>(((J754/60)/60)/24)+DATE(1970,1,1)</f>
        <v>40395.208333333336</v>
      </c>
      <c r="U754" s="9">
        <f>(((K754/60)/60)/24)+DATE(1970,1,1)</f>
        <v>40413.208333333336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E755/D755</f>
        <v>2.5670212765957445</v>
      </c>
      <c r="P755" s="6">
        <f>IFERROR(AVERAGE(E755/G755),0)</f>
        <v>88.065693430656935</v>
      </c>
      <c r="Q755" t="str">
        <f>I755</f>
        <v>USD</v>
      </c>
      <c r="R755" t="str">
        <f>LEFT(N755,FIND("/",N755)-1)</f>
        <v>photography</v>
      </c>
      <c r="S755" t="str">
        <f>RIGHT(N755,LEN(N755)-FIND("/",N755))</f>
        <v>photography books</v>
      </c>
      <c r="T755" s="9">
        <f>(((J755/60)/60)/24)+DATE(1970,1,1)</f>
        <v>40321.208333333336</v>
      </c>
      <c r="U755" s="9">
        <f>(((K755/60)/60)/24)+DATE(1970,1,1)</f>
        <v>40336.208333333336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E756/D756</f>
        <v>1.6847017045454546</v>
      </c>
      <c r="P756" s="6">
        <f>IFERROR(AVERAGE(E756/G756),0)</f>
        <v>37.005616224648989</v>
      </c>
      <c r="Q756" t="str">
        <f>I756</f>
        <v>USD</v>
      </c>
      <c r="R756" t="str">
        <f>LEFT(N756,FIND("/",N756)-1)</f>
        <v>theater</v>
      </c>
      <c r="S756" t="str">
        <f>RIGHT(N756,LEN(N756)-FIND("/",N756))</f>
        <v>plays</v>
      </c>
      <c r="T756" s="9">
        <f>(((J756/60)/60)/24)+DATE(1970,1,1)</f>
        <v>41210.208333333336</v>
      </c>
      <c r="U756" s="9">
        <f>(((K756/60)/60)/24)+DATE(1970,1,1)</f>
        <v>41263.25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E757/D757</f>
        <v>1.6657777777777778</v>
      </c>
      <c r="P757" s="6">
        <f>IFERROR(AVERAGE(E757/G757),0)</f>
        <v>26.027777777777779</v>
      </c>
      <c r="Q757" t="str">
        <f>I757</f>
        <v>DKK</v>
      </c>
      <c r="R757" t="str">
        <f>LEFT(N757,FIND("/",N757)-1)</f>
        <v>theater</v>
      </c>
      <c r="S757" t="str">
        <f>RIGHT(N757,LEN(N757)-FIND("/",N757))</f>
        <v>plays</v>
      </c>
      <c r="T757" s="9">
        <f>(((J757/60)/60)/24)+DATE(1970,1,1)</f>
        <v>43096.25</v>
      </c>
      <c r="U757" s="9">
        <f>(((K757/60)/60)/24)+DATE(1970,1,1)</f>
        <v>43108.25</v>
      </c>
    </row>
    <row r="758" spans="1:21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E758/D758</f>
        <v>7.7207692307692311</v>
      </c>
      <c r="P758" s="6">
        <f>IFERROR(AVERAGE(E758/G758),0)</f>
        <v>67.817567567567565</v>
      </c>
      <c r="Q758" t="str">
        <f>I758</f>
        <v>USD</v>
      </c>
      <c r="R758" t="str">
        <f>LEFT(N758,FIND("/",N758)-1)</f>
        <v>theater</v>
      </c>
      <c r="S758" t="str">
        <f>RIGHT(N758,LEN(N758)-FIND("/",N758))</f>
        <v>plays</v>
      </c>
      <c r="T758" s="9">
        <f>(((J758/60)/60)/24)+DATE(1970,1,1)</f>
        <v>42024.25</v>
      </c>
      <c r="U758" s="9">
        <f>(((K758/60)/60)/24)+DATE(1970,1,1)</f>
        <v>42030.25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E759/D759</f>
        <v>4.0685714285714285</v>
      </c>
      <c r="P759" s="6">
        <f>IFERROR(AVERAGE(E759/G759),0)</f>
        <v>49.964912280701753</v>
      </c>
      <c r="Q759" t="str">
        <f>I759</f>
        <v>USD</v>
      </c>
      <c r="R759" t="str">
        <f>LEFT(N759,FIND("/",N759)-1)</f>
        <v>film &amp; video</v>
      </c>
      <c r="S759" t="str">
        <f>RIGHT(N759,LEN(N759)-FIND("/",N759))</f>
        <v>drama</v>
      </c>
      <c r="T759" s="9">
        <f>(((J759/60)/60)/24)+DATE(1970,1,1)</f>
        <v>40675.208333333336</v>
      </c>
      <c r="U759" s="9">
        <f>(((K759/60)/60)/24)+DATE(1970,1,1)</f>
        <v>40679.208333333336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E760/D760</f>
        <v>5.6420608108108112</v>
      </c>
      <c r="P760" s="6">
        <f>IFERROR(AVERAGE(E760/G760),0)</f>
        <v>110.01646903820817</v>
      </c>
      <c r="Q760" t="str">
        <f>I760</f>
        <v>CAD</v>
      </c>
      <c r="R760" t="str">
        <f>LEFT(N760,FIND("/",N760)-1)</f>
        <v>music</v>
      </c>
      <c r="S760" t="str">
        <f>RIGHT(N760,LEN(N760)-FIND("/",N760))</f>
        <v>rock</v>
      </c>
      <c r="T760" s="9">
        <f>(((J760/60)/60)/24)+DATE(1970,1,1)</f>
        <v>41936.208333333336</v>
      </c>
      <c r="U760" s="9">
        <f>(((K760/60)/60)/24)+DATE(1970,1,1)</f>
        <v>41945.208333333336</v>
      </c>
    </row>
    <row r="761" spans="1:21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E761/D761</f>
        <v>0.6842686567164179</v>
      </c>
      <c r="P761" s="6">
        <f>IFERROR(AVERAGE(E761/G761),0)</f>
        <v>89.964678178963894</v>
      </c>
      <c r="Q761" t="str">
        <f>I761</f>
        <v>USD</v>
      </c>
      <c r="R761" t="str">
        <f>LEFT(N761,FIND("/",N761)-1)</f>
        <v>music</v>
      </c>
      <c r="S761" t="str">
        <f>RIGHT(N761,LEN(N761)-FIND("/",N761))</f>
        <v>electric music</v>
      </c>
      <c r="T761" s="9">
        <f>(((J761/60)/60)/24)+DATE(1970,1,1)</f>
        <v>43136.25</v>
      </c>
      <c r="U761" s="9">
        <f>(((K761/60)/60)/24)+DATE(1970,1,1)</f>
        <v>43166.25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E762/D762</f>
        <v>0.34351966873706002</v>
      </c>
      <c r="P762" s="6">
        <f>IFERROR(AVERAGE(E762/G762),0)</f>
        <v>79.009523809523813</v>
      </c>
      <c r="Q762" t="str">
        <f>I762</f>
        <v>EUR</v>
      </c>
      <c r="R762" t="str">
        <f>LEFT(N762,FIND("/",N762)-1)</f>
        <v>games</v>
      </c>
      <c r="S762" t="str">
        <f>RIGHT(N762,LEN(N762)-FIND("/",N762))</f>
        <v>video games</v>
      </c>
      <c r="T762" s="9">
        <f>(((J762/60)/60)/24)+DATE(1970,1,1)</f>
        <v>43678.208333333328</v>
      </c>
      <c r="U762" s="9">
        <f>(((K762/60)/60)/24)+DATE(1970,1,1)</f>
        <v>43707.208333333328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E763/D763</f>
        <v>6.5545454545454547</v>
      </c>
      <c r="P763" s="6">
        <f>IFERROR(AVERAGE(E763/G763),0)</f>
        <v>86.867469879518069</v>
      </c>
      <c r="Q763" t="str">
        <f>I763</f>
        <v>USD</v>
      </c>
      <c r="R763" t="str">
        <f>LEFT(N763,FIND("/",N763)-1)</f>
        <v>music</v>
      </c>
      <c r="S763" t="str">
        <f>RIGHT(N763,LEN(N763)-FIND("/",N763))</f>
        <v>rock</v>
      </c>
      <c r="T763" s="9">
        <f>(((J763/60)/60)/24)+DATE(1970,1,1)</f>
        <v>42938.208333333328</v>
      </c>
      <c r="U763" s="9">
        <f>(((K763/60)/60)/24)+DATE(1970,1,1)</f>
        <v>42943.208333333328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E764/D764</f>
        <v>1.7725714285714285</v>
      </c>
      <c r="P764" s="6">
        <f>IFERROR(AVERAGE(E764/G764),0)</f>
        <v>62.04</v>
      </c>
      <c r="Q764" t="str">
        <f>I764</f>
        <v>AUD</v>
      </c>
      <c r="R764" t="str">
        <f>LEFT(N764,FIND("/",N764)-1)</f>
        <v>music</v>
      </c>
      <c r="S764" t="str">
        <f>RIGHT(N764,LEN(N764)-FIND("/",N764))</f>
        <v>jazz</v>
      </c>
      <c r="T764" s="9">
        <f>(((J764/60)/60)/24)+DATE(1970,1,1)</f>
        <v>41241.25</v>
      </c>
      <c r="U764" s="9">
        <f>(((K764/60)/60)/24)+DATE(1970,1,1)</f>
        <v>41252.25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E765/D765</f>
        <v>1.1317857142857144</v>
      </c>
      <c r="P765" s="6">
        <f>IFERROR(AVERAGE(E765/G765),0)</f>
        <v>26.970212765957445</v>
      </c>
      <c r="Q765" t="str">
        <f>I765</f>
        <v>USD</v>
      </c>
      <c r="R765" t="str">
        <f>LEFT(N765,FIND("/",N765)-1)</f>
        <v>theater</v>
      </c>
      <c r="S765" t="str">
        <f>RIGHT(N765,LEN(N765)-FIND("/",N765))</f>
        <v>plays</v>
      </c>
      <c r="T765" s="9">
        <f>(((J765/60)/60)/24)+DATE(1970,1,1)</f>
        <v>41037.208333333336</v>
      </c>
      <c r="U765" s="9">
        <f>(((K765/60)/60)/24)+DATE(1970,1,1)</f>
        <v>41072.208333333336</v>
      </c>
    </row>
    <row r="766" spans="1:21" ht="17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E766/D766</f>
        <v>7.2818181818181822</v>
      </c>
      <c r="P766" s="6">
        <f>IFERROR(AVERAGE(E766/G766),0)</f>
        <v>54.121621621621621</v>
      </c>
      <c r="Q766" t="str">
        <f>I766</f>
        <v>USD</v>
      </c>
      <c r="R766" t="str">
        <f>LEFT(N766,FIND("/",N766)-1)</f>
        <v>music</v>
      </c>
      <c r="S766" t="str">
        <f>RIGHT(N766,LEN(N766)-FIND("/",N766))</f>
        <v>rock</v>
      </c>
      <c r="T766" s="9">
        <f>(((J766/60)/60)/24)+DATE(1970,1,1)</f>
        <v>40676.208333333336</v>
      </c>
      <c r="U766" s="9">
        <f>(((K766/60)/60)/24)+DATE(1970,1,1)</f>
        <v>40684.208333333336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E767/D767</f>
        <v>2.0833333333333335</v>
      </c>
      <c r="P767" s="6">
        <f>IFERROR(AVERAGE(E767/G767),0)</f>
        <v>41.035353535353536</v>
      </c>
      <c r="Q767" t="str">
        <f>I767</f>
        <v>USD</v>
      </c>
      <c r="R767" t="str">
        <f>LEFT(N767,FIND("/",N767)-1)</f>
        <v>music</v>
      </c>
      <c r="S767" t="str">
        <f>RIGHT(N767,LEN(N767)-FIND("/",N767))</f>
        <v>indie rock</v>
      </c>
      <c r="T767" s="9">
        <f>(((J767/60)/60)/24)+DATE(1970,1,1)</f>
        <v>42840.208333333328</v>
      </c>
      <c r="U767" s="9">
        <f>(((K767/60)/60)/24)+DATE(1970,1,1)</f>
        <v>42865.208333333328</v>
      </c>
    </row>
    <row r="768" spans="1:21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E768/D768</f>
        <v>0.31171232876712329</v>
      </c>
      <c r="P768" s="6">
        <f>IFERROR(AVERAGE(E768/G768),0)</f>
        <v>55.052419354838712</v>
      </c>
      <c r="Q768" t="str">
        <f>I768</f>
        <v>AUD</v>
      </c>
      <c r="R768" t="str">
        <f>LEFT(N768,FIND("/",N768)-1)</f>
        <v>film &amp; video</v>
      </c>
      <c r="S768" t="str">
        <f>RIGHT(N768,LEN(N768)-FIND("/",N768))</f>
        <v>science fiction</v>
      </c>
      <c r="T768" s="9">
        <f>(((J768/60)/60)/24)+DATE(1970,1,1)</f>
        <v>43362.208333333328</v>
      </c>
      <c r="U768" s="9">
        <f>(((K768/60)/60)/24)+DATE(1970,1,1)</f>
        <v>43363.208333333328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E769/D769</f>
        <v>0.56967078189300413</v>
      </c>
      <c r="P769" s="6">
        <f>IFERROR(AVERAGE(E769/G769),0)</f>
        <v>107.93762183235867</v>
      </c>
      <c r="Q769" t="str">
        <f>I769</f>
        <v>USD</v>
      </c>
      <c r="R769" t="str">
        <f>LEFT(N769,FIND("/",N769)-1)</f>
        <v>publishing</v>
      </c>
      <c r="S769" t="str">
        <f>RIGHT(N769,LEN(N769)-FIND("/",N769))</f>
        <v>translations</v>
      </c>
      <c r="T769" s="9">
        <f>(((J769/60)/60)/24)+DATE(1970,1,1)</f>
        <v>42283.208333333328</v>
      </c>
      <c r="U769" s="9">
        <f>(((K769/60)/60)/24)+DATE(1970,1,1)</f>
        <v>42328.25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E770/D770</f>
        <v>2.31</v>
      </c>
      <c r="P770" s="6">
        <f>IFERROR(AVERAGE(E770/G770),0)</f>
        <v>73.92</v>
      </c>
      <c r="Q770" t="str">
        <f>I770</f>
        <v>USD</v>
      </c>
      <c r="R770" t="str">
        <f>LEFT(N770,FIND("/",N770)-1)</f>
        <v>theater</v>
      </c>
      <c r="S770" t="str">
        <f>RIGHT(N770,LEN(N770)-FIND("/",N770))</f>
        <v>plays</v>
      </c>
      <c r="T770" s="9">
        <f>(((J770/60)/60)/24)+DATE(1970,1,1)</f>
        <v>41619.25</v>
      </c>
      <c r="U770" s="9">
        <f>(((K770/60)/60)/24)+DATE(1970,1,1)</f>
        <v>41634.25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E771/D771</f>
        <v>0.86867834394904464</v>
      </c>
      <c r="P771" s="6">
        <f>IFERROR(AVERAGE(E771/G771),0)</f>
        <v>31.995894428152493</v>
      </c>
      <c r="Q771" t="str">
        <f>I771</f>
        <v>USD</v>
      </c>
      <c r="R771" t="str">
        <f>LEFT(N771,FIND("/",N771)-1)</f>
        <v>games</v>
      </c>
      <c r="S771" t="str">
        <f>RIGHT(N771,LEN(N771)-FIND("/",N771))</f>
        <v>video games</v>
      </c>
      <c r="T771" s="9">
        <f>(((J771/60)/60)/24)+DATE(1970,1,1)</f>
        <v>41501.208333333336</v>
      </c>
      <c r="U771" s="9">
        <f>(((K771/60)/60)/24)+DATE(1970,1,1)</f>
        <v>41527.208333333336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E772/D772</f>
        <v>2.7074418604651163</v>
      </c>
      <c r="P772" s="6">
        <f>IFERROR(AVERAGE(E772/G772),0)</f>
        <v>53.898148148148145</v>
      </c>
      <c r="Q772" t="str">
        <f>I772</f>
        <v>EUR</v>
      </c>
      <c r="R772" t="str">
        <f>LEFT(N772,FIND("/",N772)-1)</f>
        <v>theater</v>
      </c>
      <c r="S772" t="str">
        <f>RIGHT(N772,LEN(N772)-FIND("/",N772))</f>
        <v>plays</v>
      </c>
      <c r="T772" s="9">
        <f>(((J772/60)/60)/24)+DATE(1970,1,1)</f>
        <v>41743.208333333336</v>
      </c>
      <c r="U772" s="9">
        <f>(((K772/60)/60)/24)+DATE(1970,1,1)</f>
        <v>41750.208333333336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E773/D773</f>
        <v>0.49446428571428569</v>
      </c>
      <c r="P773" s="6">
        <f>IFERROR(AVERAGE(E773/G773),0)</f>
        <v>106.5</v>
      </c>
      <c r="Q773" t="str">
        <f>I773</f>
        <v>USD</v>
      </c>
      <c r="R773" t="str">
        <f>LEFT(N773,FIND("/",N773)-1)</f>
        <v>theater</v>
      </c>
      <c r="S773" t="str">
        <f>RIGHT(N773,LEN(N773)-FIND("/",N773))</f>
        <v>plays</v>
      </c>
      <c r="T773" s="9">
        <f>(((J773/60)/60)/24)+DATE(1970,1,1)</f>
        <v>43491.25</v>
      </c>
      <c r="U773" s="9">
        <f>(((K773/60)/60)/24)+DATE(1970,1,1)</f>
        <v>43518.25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E774/D774</f>
        <v>1.1335962566844919</v>
      </c>
      <c r="P774" s="6">
        <f>IFERROR(AVERAGE(E774/G774),0)</f>
        <v>32.999805409612762</v>
      </c>
      <c r="Q774" t="str">
        <f>I774</f>
        <v>USD</v>
      </c>
      <c r="R774" t="str">
        <f>LEFT(N774,FIND("/",N774)-1)</f>
        <v>music</v>
      </c>
      <c r="S774" t="str">
        <f>RIGHT(N774,LEN(N774)-FIND("/",N774))</f>
        <v>indie rock</v>
      </c>
      <c r="T774" s="9">
        <f>(((J774/60)/60)/24)+DATE(1970,1,1)</f>
        <v>43505.25</v>
      </c>
      <c r="U774" s="9">
        <f>(((K774/60)/60)/24)+DATE(1970,1,1)</f>
        <v>43509.25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E775/D775</f>
        <v>1.9055555555555554</v>
      </c>
      <c r="P775" s="6">
        <f>IFERROR(AVERAGE(E775/G775),0)</f>
        <v>43.00254993625159</v>
      </c>
      <c r="Q775" t="str">
        <f>I775</f>
        <v>USD</v>
      </c>
      <c r="R775" t="str">
        <f>LEFT(N775,FIND("/",N775)-1)</f>
        <v>theater</v>
      </c>
      <c r="S775" t="str">
        <f>RIGHT(N775,LEN(N775)-FIND("/",N775))</f>
        <v>plays</v>
      </c>
      <c r="T775" s="9">
        <f>(((J775/60)/60)/24)+DATE(1970,1,1)</f>
        <v>42838.208333333328</v>
      </c>
      <c r="U775" s="9">
        <f>(((K775/60)/60)/24)+DATE(1970,1,1)</f>
        <v>42848.208333333328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E776/D776</f>
        <v>1.355</v>
      </c>
      <c r="P776" s="6">
        <f>IFERROR(AVERAGE(E776/G776),0)</f>
        <v>86.858974358974365</v>
      </c>
      <c r="Q776" t="str">
        <f>I776</f>
        <v>EUR</v>
      </c>
      <c r="R776" t="str">
        <f>LEFT(N776,FIND("/",N776)-1)</f>
        <v>technology</v>
      </c>
      <c r="S776" t="str">
        <f>RIGHT(N776,LEN(N776)-FIND("/",N776))</f>
        <v>web</v>
      </c>
      <c r="T776" s="9">
        <f>(((J776/60)/60)/24)+DATE(1970,1,1)</f>
        <v>42513.208333333328</v>
      </c>
      <c r="U776" s="9">
        <f>(((K776/60)/60)/24)+DATE(1970,1,1)</f>
        <v>42554.208333333328</v>
      </c>
    </row>
    <row r="777" spans="1:21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E777/D777</f>
        <v>0.10297872340425532</v>
      </c>
      <c r="P777" s="6">
        <f>IFERROR(AVERAGE(E777/G777),0)</f>
        <v>96.8</v>
      </c>
      <c r="Q777" t="str">
        <f>I777</f>
        <v>USD</v>
      </c>
      <c r="R777" t="str">
        <f>LEFT(N777,FIND("/",N777)-1)</f>
        <v>music</v>
      </c>
      <c r="S777" t="str">
        <f>RIGHT(N777,LEN(N777)-FIND("/",N777))</f>
        <v>rock</v>
      </c>
      <c r="T777" s="9">
        <f>(((J777/60)/60)/24)+DATE(1970,1,1)</f>
        <v>41949.25</v>
      </c>
      <c r="U777" s="9">
        <f>(((K777/60)/60)/24)+DATE(1970,1,1)</f>
        <v>41959.25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E778/D778</f>
        <v>0.65544223826714798</v>
      </c>
      <c r="P778" s="6">
        <f>IFERROR(AVERAGE(E778/G778),0)</f>
        <v>32.995456610631528</v>
      </c>
      <c r="Q778" t="str">
        <f>I778</f>
        <v>USD</v>
      </c>
      <c r="R778" t="str">
        <f>LEFT(N778,FIND("/",N778)-1)</f>
        <v>theater</v>
      </c>
      <c r="S778" t="str">
        <f>RIGHT(N778,LEN(N778)-FIND("/",N778))</f>
        <v>plays</v>
      </c>
      <c r="T778" s="9">
        <f>(((J778/60)/60)/24)+DATE(1970,1,1)</f>
        <v>43650.208333333328</v>
      </c>
      <c r="U778" s="9">
        <f>(((K778/60)/60)/24)+DATE(1970,1,1)</f>
        <v>43668.208333333328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E779/D779</f>
        <v>0.49026652452025588</v>
      </c>
      <c r="P779" s="6">
        <f>IFERROR(AVERAGE(E779/G779),0)</f>
        <v>68.028106508875737</v>
      </c>
      <c r="Q779" t="str">
        <f>I779</f>
        <v>USD</v>
      </c>
      <c r="R779" t="str">
        <f>LEFT(N779,FIND("/",N779)-1)</f>
        <v>theater</v>
      </c>
      <c r="S779" t="str">
        <f>RIGHT(N779,LEN(N779)-FIND("/",N779))</f>
        <v>plays</v>
      </c>
      <c r="T779" s="9">
        <f>(((J779/60)/60)/24)+DATE(1970,1,1)</f>
        <v>40809.208333333336</v>
      </c>
      <c r="U779" s="9">
        <f>(((K779/60)/60)/24)+DATE(1970,1,1)</f>
        <v>40838.208333333336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E780/D780</f>
        <v>7.8792307692307695</v>
      </c>
      <c r="P780" s="6">
        <f>IFERROR(AVERAGE(E780/G780),0)</f>
        <v>58.867816091954026</v>
      </c>
      <c r="Q780" t="str">
        <f>I780</f>
        <v>CHF</v>
      </c>
      <c r="R780" t="str">
        <f>LEFT(N780,FIND("/",N780)-1)</f>
        <v>film &amp; video</v>
      </c>
      <c r="S780" t="str">
        <f>RIGHT(N780,LEN(N780)-FIND("/",N780))</f>
        <v>animation</v>
      </c>
      <c r="T780" s="9">
        <f>(((J780/60)/60)/24)+DATE(1970,1,1)</f>
        <v>40768.208333333336</v>
      </c>
      <c r="U780" s="9">
        <f>(((K780/60)/60)/24)+DATE(1970,1,1)</f>
        <v>40773.208333333336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E781/D781</f>
        <v>0.80306347746090156</v>
      </c>
      <c r="P781" s="6">
        <f>IFERROR(AVERAGE(E781/G781),0)</f>
        <v>105.04572803850782</v>
      </c>
      <c r="Q781" t="str">
        <f>I781</f>
        <v>USD</v>
      </c>
      <c r="R781" t="str">
        <f>LEFT(N781,FIND("/",N781)-1)</f>
        <v>theater</v>
      </c>
      <c r="S781" t="str">
        <f>RIGHT(N781,LEN(N781)-FIND("/",N781))</f>
        <v>plays</v>
      </c>
      <c r="T781" s="9">
        <f>(((J781/60)/60)/24)+DATE(1970,1,1)</f>
        <v>42230.208333333328</v>
      </c>
      <c r="U781" s="9">
        <f>(((K781/60)/60)/24)+DATE(1970,1,1)</f>
        <v>42239.208333333328</v>
      </c>
    </row>
    <row r="782" spans="1:21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E782/D782</f>
        <v>1.0629411764705883</v>
      </c>
      <c r="P782" s="6">
        <f>IFERROR(AVERAGE(E782/G782),0)</f>
        <v>33.054878048780488</v>
      </c>
      <c r="Q782" t="str">
        <f>I782</f>
        <v>USD</v>
      </c>
      <c r="R782" t="str">
        <f>LEFT(N782,FIND("/",N782)-1)</f>
        <v>film &amp; video</v>
      </c>
      <c r="S782" t="str">
        <f>RIGHT(N782,LEN(N782)-FIND("/",N782))</f>
        <v>drama</v>
      </c>
      <c r="T782" s="9">
        <f>(((J782/60)/60)/24)+DATE(1970,1,1)</f>
        <v>42573.208333333328</v>
      </c>
      <c r="U782" s="9">
        <f>(((K782/60)/60)/24)+DATE(1970,1,1)</f>
        <v>42592.208333333328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E783/D783</f>
        <v>0.50735632183908042</v>
      </c>
      <c r="P783" s="6">
        <f>IFERROR(AVERAGE(E783/G783),0)</f>
        <v>78.821428571428569</v>
      </c>
      <c r="Q783" t="str">
        <f>I783</f>
        <v>CHF</v>
      </c>
      <c r="R783" t="str">
        <f>LEFT(N783,FIND("/",N783)-1)</f>
        <v>theater</v>
      </c>
      <c r="S783" t="str">
        <f>RIGHT(N783,LEN(N783)-FIND("/",N783))</f>
        <v>plays</v>
      </c>
      <c r="T783" s="9">
        <f>(((J783/60)/60)/24)+DATE(1970,1,1)</f>
        <v>40482.208333333336</v>
      </c>
      <c r="U783" s="9">
        <f>(((K783/60)/60)/24)+DATE(1970,1,1)</f>
        <v>40533.25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E784/D784</f>
        <v>2.153137254901961</v>
      </c>
      <c r="P784" s="6">
        <f>IFERROR(AVERAGE(E784/G784),0)</f>
        <v>68.204968944099377</v>
      </c>
      <c r="Q784" t="str">
        <f>I784</f>
        <v>USD</v>
      </c>
      <c r="R784" t="str">
        <f>LEFT(N784,FIND("/",N784)-1)</f>
        <v>film &amp; video</v>
      </c>
      <c r="S784" t="str">
        <f>RIGHT(N784,LEN(N784)-FIND("/",N784))</f>
        <v>animation</v>
      </c>
      <c r="T784" s="9">
        <f>(((J784/60)/60)/24)+DATE(1970,1,1)</f>
        <v>40603.25</v>
      </c>
      <c r="U784" s="9">
        <f>(((K784/60)/60)/24)+DATE(1970,1,1)</f>
        <v>40631.208333333336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E785/D785</f>
        <v>1.4122972972972974</v>
      </c>
      <c r="P785" s="6">
        <f>IFERROR(AVERAGE(E785/G785),0)</f>
        <v>75.731884057971016</v>
      </c>
      <c r="Q785" t="str">
        <f>I785</f>
        <v>USD</v>
      </c>
      <c r="R785" t="str">
        <f>LEFT(N785,FIND("/",N785)-1)</f>
        <v>music</v>
      </c>
      <c r="S785" t="str">
        <f>RIGHT(N785,LEN(N785)-FIND("/",N785))</f>
        <v>rock</v>
      </c>
      <c r="T785" s="9">
        <f>(((J785/60)/60)/24)+DATE(1970,1,1)</f>
        <v>41625.25</v>
      </c>
      <c r="U785" s="9">
        <f>(((K785/60)/60)/24)+DATE(1970,1,1)</f>
        <v>41632.25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E786/D786</f>
        <v>1.1533745781777278</v>
      </c>
      <c r="P786" s="6">
        <f>IFERROR(AVERAGE(E786/G786),0)</f>
        <v>30.996070133010882</v>
      </c>
      <c r="Q786" t="str">
        <f>I786</f>
        <v>USD</v>
      </c>
      <c r="R786" t="str">
        <f>LEFT(N786,FIND("/",N786)-1)</f>
        <v>technology</v>
      </c>
      <c r="S786" t="str">
        <f>RIGHT(N786,LEN(N786)-FIND("/",N786))</f>
        <v>web</v>
      </c>
      <c r="T786" s="9">
        <f>(((J786/60)/60)/24)+DATE(1970,1,1)</f>
        <v>42435.25</v>
      </c>
      <c r="U786" s="9">
        <f>(((K786/60)/60)/24)+DATE(1970,1,1)</f>
        <v>42446.208333333328</v>
      </c>
    </row>
    <row r="787" spans="1:21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E787/D787</f>
        <v>1.9311940298507462</v>
      </c>
      <c r="P787" s="6">
        <f>IFERROR(AVERAGE(E787/G787),0)</f>
        <v>101.88188976377953</v>
      </c>
      <c r="Q787" t="str">
        <f>I787</f>
        <v>AUD</v>
      </c>
      <c r="R787" t="str">
        <f>LEFT(N787,FIND("/",N787)-1)</f>
        <v>film &amp; video</v>
      </c>
      <c r="S787" t="str">
        <f>RIGHT(N787,LEN(N787)-FIND("/",N787))</f>
        <v>animation</v>
      </c>
      <c r="T787" s="9">
        <f>(((J787/60)/60)/24)+DATE(1970,1,1)</f>
        <v>43582.208333333328</v>
      </c>
      <c r="U787" s="9">
        <f>(((K787/60)/60)/24)+DATE(1970,1,1)</f>
        <v>43616.208333333328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E788/D788</f>
        <v>7.2973333333333334</v>
      </c>
      <c r="P788" s="6">
        <f>IFERROR(AVERAGE(E788/G788),0)</f>
        <v>52.879227053140099</v>
      </c>
      <c r="Q788" t="str">
        <f>I788</f>
        <v>EUR</v>
      </c>
      <c r="R788" t="str">
        <f>LEFT(N788,FIND("/",N788)-1)</f>
        <v>music</v>
      </c>
      <c r="S788" t="str">
        <f>RIGHT(N788,LEN(N788)-FIND("/",N788))</f>
        <v>jazz</v>
      </c>
      <c r="T788" s="9">
        <f>(((J788/60)/60)/24)+DATE(1970,1,1)</f>
        <v>43186.208333333328</v>
      </c>
      <c r="U788" s="9">
        <f>(((K788/60)/60)/24)+DATE(1970,1,1)</f>
        <v>43193.208333333328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E789/D789</f>
        <v>0.99663398692810456</v>
      </c>
      <c r="P789" s="6">
        <f>IFERROR(AVERAGE(E789/G789),0)</f>
        <v>71.005820721769496</v>
      </c>
      <c r="Q789" t="str">
        <f>I789</f>
        <v>CAD</v>
      </c>
      <c r="R789" t="str">
        <f>LEFT(N789,FIND("/",N789)-1)</f>
        <v>music</v>
      </c>
      <c r="S789" t="str">
        <f>RIGHT(N789,LEN(N789)-FIND("/",N789))</f>
        <v>rock</v>
      </c>
      <c r="T789" s="9">
        <f>(((J789/60)/60)/24)+DATE(1970,1,1)</f>
        <v>40684.208333333336</v>
      </c>
      <c r="U789" s="9">
        <f>(((K789/60)/60)/24)+DATE(1970,1,1)</f>
        <v>40693.208333333336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E790/D790</f>
        <v>0.88166666666666671</v>
      </c>
      <c r="P790" s="6">
        <f>IFERROR(AVERAGE(E790/G790),0)</f>
        <v>102.38709677419355</v>
      </c>
      <c r="Q790" t="str">
        <f>I790</f>
        <v>USD</v>
      </c>
      <c r="R790" t="str">
        <f>LEFT(N790,FIND("/",N790)-1)</f>
        <v>film &amp; video</v>
      </c>
      <c r="S790" t="str">
        <f>RIGHT(N790,LEN(N790)-FIND("/",N790))</f>
        <v>animation</v>
      </c>
      <c r="T790" s="9">
        <f>(((J790/60)/60)/24)+DATE(1970,1,1)</f>
        <v>41202.208333333336</v>
      </c>
      <c r="U790" s="9">
        <f>(((K790/60)/60)/24)+DATE(1970,1,1)</f>
        <v>41223.25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E791/D791</f>
        <v>0.37233333333333335</v>
      </c>
      <c r="P791" s="6">
        <f>IFERROR(AVERAGE(E791/G791),0)</f>
        <v>74.466666666666669</v>
      </c>
      <c r="Q791" t="str">
        <f>I791</f>
        <v>USD</v>
      </c>
      <c r="R791" t="str">
        <f>LEFT(N791,FIND("/",N791)-1)</f>
        <v>theater</v>
      </c>
      <c r="S791" t="str">
        <f>RIGHT(N791,LEN(N791)-FIND("/",N791))</f>
        <v>plays</v>
      </c>
      <c r="T791" s="9">
        <f>(((J791/60)/60)/24)+DATE(1970,1,1)</f>
        <v>41786.208333333336</v>
      </c>
      <c r="U791" s="9">
        <f>(((K791/60)/60)/24)+DATE(1970,1,1)</f>
        <v>41823.208333333336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E792/D792</f>
        <v>0.30540075309306081</v>
      </c>
      <c r="P792" s="6">
        <f>IFERROR(AVERAGE(E792/G792),0)</f>
        <v>51.009883198562441</v>
      </c>
      <c r="Q792" t="str">
        <f>I792</f>
        <v>USD</v>
      </c>
      <c r="R792" t="str">
        <f>LEFT(N792,FIND("/",N792)-1)</f>
        <v>theater</v>
      </c>
      <c r="S792" t="str">
        <f>RIGHT(N792,LEN(N792)-FIND("/",N792))</f>
        <v>plays</v>
      </c>
      <c r="T792" s="9">
        <f>(((J792/60)/60)/24)+DATE(1970,1,1)</f>
        <v>40223.25</v>
      </c>
      <c r="U792" s="9">
        <f>(((K792/60)/60)/24)+DATE(1970,1,1)</f>
        <v>40229.25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E793/D793</f>
        <v>0.25714285714285712</v>
      </c>
      <c r="P793" s="6">
        <f>IFERROR(AVERAGE(E793/G793),0)</f>
        <v>90</v>
      </c>
      <c r="Q793" t="str">
        <f>I793</f>
        <v>USD</v>
      </c>
      <c r="R793" t="str">
        <f>LEFT(N793,FIND("/",N793)-1)</f>
        <v>food</v>
      </c>
      <c r="S793" t="str">
        <f>RIGHT(N793,LEN(N793)-FIND("/",N793))</f>
        <v>food trucks</v>
      </c>
      <c r="T793" s="9">
        <f>(((J793/60)/60)/24)+DATE(1970,1,1)</f>
        <v>42715.25</v>
      </c>
      <c r="U793" s="9">
        <f>(((K793/60)/60)/24)+DATE(1970,1,1)</f>
        <v>42731.25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E794/D794</f>
        <v>0.34</v>
      </c>
      <c r="P794" s="6">
        <f>IFERROR(AVERAGE(E794/G794),0)</f>
        <v>97.142857142857139</v>
      </c>
      <c r="Q794" t="str">
        <f>I794</f>
        <v>USD</v>
      </c>
      <c r="R794" t="str">
        <f>LEFT(N794,FIND("/",N794)-1)</f>
        <v>theater</v>
      </c>
      <c r="S794" t="str">
        <f>RIGHT(N794,LEN(N794)-FIND("/",N794))</f>
        <v>plays</v>
      </c>
      <c r="T794" s="9">
        <f>(((J794/60)/60)/24)+DATE(1970,1,1)</f>
        <v>41451.208333333336</v>
      </c>
      <c r="U794" s="9">
        <f>(((K794/60)/60)/24)+DATE(1970,1,1)</f>
        <v>41479.208333333336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E795/D795</f>
        <v>11.859090909090909</v>
      </c>
      <c r="P795" s="6">
        <f>IFERROR(AVERAGE(E795/G795),0)</f>
        <v>72.071823204419886</v>
      </c>
      <c r="Q795" t="str">
        <f>I795</f>
        <v>CHF</v>
      </c>
      <c r="R795" t="str">
        <f>LEFT(N795,FIND("/",N795)-1)</f>
        <v>publishing</v>
      </c>
      <c r="S795" t="str">
        <f>RIGHT(N795,LEN(N795)-FIND("/",N795))</f>
        <v>nonfiction</v>
      </c>
      <c r="T795" s="9">
        <f>(((J795/60)/60)/24)+DATE(1970,1,1)</f>
        <v>41450.208333333336</v>
      </c>
      <c r="U795" s="9">
        <f>(((K795/60)/60)/24)+DATE(1970,1,1)</f>
        <v>41454.208333333336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E796/D796</f>
        <v>1.2539393939393939</v>
      </c>
      <c r="P796" s="6">
        <f>IFERROR(AVERAGE(E796/G796),0)</f>
        <v>75.236363636363635</v>
      </c>
      <c r="Q796" t="str">
        <f>I796</f>
        <v>USD</v>
      </c>
      <c r="R796" t="str">
        <f>LEFT(N796,FIND("/",N796)-1)</f>
        <v>music</v>
      </c>
      <c r="S796" t="str">
        <f>RIGHT(N796,LEN(N796)-FIND("/",N796))</f>
        <v>rock</v>
      </c>
      <c r="T796" s="9">
        <f>(((J796/60)/60)/24)+DATE(1970,1,1)</f>
        <v>43091.25</v>
      </c>
      <c r="U796" s="9">
        <f>(((K796/60)/60)/24)+DATE(1970,1,1)</f>
        <v>43103.25</v>
      </c>
    </row>
    <row r="797" spans="1:21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E797/D797</f>
        <v>0.14394366197183098</v>
      </c>
      <c r="P797" s="6">
        <f>IFERROR(AVERAGE(E797/G797),0)</f>
        <v>32.967741935483872</v>
      </c>
      <c r="Q797" t="str">
        <f>I797</f>
        <v>USD</v>
      </c>
      <c r="R797" t="str">
        <f>LEFT(N797,FIND("/",N797)-1)</f>
        <v>film &amp; video</v>
      </c>
      <c r="S797" t="str">
        <f>RIGHT(N797,LEN(N797)-FIND("/",N797))</f>
        <v>drama</v>
      </c>
      <c r="T797" s="9">
        <f>(((J797/60)/60)/24)+DATE(1970,1,1)</f>
        <v>42675.208333333328</v>
      </c>
      <c r="U797" s="9">
        <f>(((K797/60)/60)/24)+DATE(1970,1,1)</f>
        <v>42678.208333333328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E798/D798</f>
        <v>0.54807692307692313</v>
      </c>
      <c r="P798" s="6">
        <f>IFERROR(AVERAGE(E798/G798),0)</f>
        <v>54.807692307692307</v>
      </c>
      <c r="Q798" t="str">
        <f>I798</f>
        <v>USD</v>
      </c>
      <c r="R798" t="str">
        <f>LEFT(N798,FIND("/",N798)-1)</f>
        <v>games</v>
      </c>
      <c r="S798" t="str">
        <f>RIGHT(N798,LEN(N798)-FIND("/",N798))</f>
        <v>mobile games</v>
      </c>
      <c r="T798" s="9">
        <f>(((J798/60)/60)/24)+DATE(1970,1,1)</f>
        <v>41859.208333333336</v>
      </c>
      <c r="U798" s="9">
        <f>(((K798/60)/60)/24)+DATE(1970,1,1)</f>
        <v>41866.208333333336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E799/D799</f>
        <v>1.0963157894736841</v>
      </c>
      <c r="P799" s="6">
        <f>IFERROR(AVERAGE(E799/G799),0)</f>
        <v>45.037837837837834</v>
      </c>
      <c r="Q799" t="str">
        <f>I799</f>
        <v>USD</v>
      </c>
      <c r="R799" t="str">
        <f>LEFT(N799,FIND("/",N799)-1)</f>
        <v>technology</v>
      </c>
      <c r="S799" t="str">
        <f>RIGHT(N799,LEN(N799)-FIND("/",N799))</f>
        <v>web</v>
      </c>
      <c r="T799" s="9">
        <f>(((J799/60)/60)/24)+DATE(1970,1,1)</f>
        <v>43464.25</v>
      </c>
      <c r="U799" s="9">
        <f>(((K799/60)/60)/24)+DATE(1970,1,1)</f>
        <v>43487.25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E800/D800</f>
        <v>1.8847058823529412</v>
      </c>
      <c r="P800" s="6">
        <f>IFERROR(AVERAGE(E800/G800),0)</f>
        <v>52.958677685950413</v>
      </c>
      <c r="Q800" t="str">
        <f>I800</f>
        <v>USD</v>
      </c>
      <c r="R800" t="str">
        <f>LEFT(N800,FIND("/",N800)-1)</f>
        <v>theater</v>
      </c>
      <c r="S800" t="str">
        <f>RIGHT(N800,LEN(N800)-FIND("/",N800))</f>
        <v>plays</v>
      </c>
      <c r="T800" s="9">
        <f>(((J800/60)/60)/24)+DATE(1970,1,1)</f>
        <v>41060.208333333336</v>
      </c>
      <c r="U800" s="9">
        <f>(((K800/60)/60)/24)+DATE(1970,1,1)</f>
        <v>41088.208333333336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E801/D801</f>
        <v>0.87008284023668636</v>
      </c>
      <c r="P801" s="6">
        <f>IFERROR(AVERAGE(E801/G801),0)</f>
        <v>60.017959183673469</v>
      </c>
      <c r="Q801" t="str">
        <f>I801</f>
        <v>GBP</v>
      </c>
      <c r="R801" t="str">
        <f>LEFT(N801,FIND("/",N801)-1)</f>
        <v>theater</v>
      </c>
      <c r="S801" t="str">
        <f>RIGHT(N801,LEN(N801)-FIND("/",N801))</f>
        <v>plays</v>
      </c>
      <c r="T801" s="9">
        <f>(((J801/60)/60)/24)+DATE(1970,1,1)</f>
        <v>42399.25</v>
      </c>
      <c r="U801" s="9">
        <f>(((K801/60)/60)/24)+DATE(1970,1,1)</f>
        <v>42403.25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E802/D802</f>
        <v>0.01</v>
      </c>
      <c r="P802" s="6">
        <f>IFERROR(AVERAGE(E802/G802),0)</f>
        <v>1</v>
      </c>
      <c r="Q802" t="str">
        <f>I802</f>
        <v>CHF</v>
      </c>
      <c r="R802" t="str">
        <f>LEFT(N802,FIND("/",N802)-1)</f>
        <v>music</v>
      </c>
      <c r="S802" t="str">
        <f>RIGHT(N802,LEN(N802)-FIND("/",N802))</f>
        <v>rock</v>
      </c>
      <c r="T802" s="9">
        <f>(((J802/60)/60)/24)+DATE(1970,1,1)</f>
        <v>42167.208333333328</v>
      </c>
      <c r="U802" s="9">
        <f>(((K802/60)/60)/24)+DATE(1970,1,1)</f>
        <v>42171.208333333328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E803/D803</f>
        <v>2.0291304347826089</v>
      </c>
      <c r="P803" s="6">
        <f>IFERROR(AVERAGE(E803/G803),0)</f>
        <v>44.028301886792455</v>
      </c>
      <c r="Q803" t="str">
        <f>I803</f>
        <v>USD</v>
      </c>
      <c r="R803" t="str">
        <f>LEFT(N803,FIND("/",N803)-1)</f>
        <v>photography</v>
      </c>
      <c r="S803" t="str">
        <f>RIGHT(N803,LEN(N803)-FIND("/",N803))</f>
        <v>photography books</v>
      </c>
      <c r="T803" s="9">
        <f>(((J803/60)/60)/24)+DATE(1970,1,1)</f>
        <v>43830.25</v>
      </c>
      <c r="U803" s="9">
        <f>(((K803/60)/60)/24)+DATE(1970,1,1)</f>
        <v>43852.25</v>
      </c>
    </row>
    <row r="804" spans="1:21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E804/D804</f>
        <v>1.9703225806451612</v>
      </c>
      <c r="P804" s="6">
        <f>IFERROR(AVERAGE(E804/G804),0)</f>
        <v>86.028169014084511</v>
      </c>
      <c r="Q804" t="str">
        <f>I804</f>
        <v>USD</v>
      </c>
      <c r="R804" t="str">
        <f>LEFT(N804,FIND("/",N804)-1)</f>
        <v>photography</v>
      </c>
      <c r="S804" t="str">
        <f>RIGHT(N804,LEN(N804)-FIND("/",N804))</f>
        <v>photography books</v>
      </c>
      <c r="T804" s="9">
        <f>(((J804/60)/60)/24)+DATE(1970,1,1)</f>
        <v>43650.208333333328</v>
      </c>
      <c r="U804" s="9">
        <f>(((K804/60)/60)/24)+DATE(1970,1,1)</f>
        <v>43652.208333333328</v>
      </c>
    </row>
    <row r="805" spans="1:21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E805/D805</f>
        <v>1.07</v>
      </c>
      <c r="P805" s="6">
        <f>IFERROR(AVERAGE(E805/G805),0)</f>
        <v>28.012875536480685</v>
      </c>
      <c r="Q805" t="str">
        <f>I805</f>
        <v>USD</v>
      </c>
      <c r="R805" t="str">
        <f>LEFT(N805,FIND("/",N805)-1)</f>
        <v>theater</v>
      </c>
      <c r="S805" t="str">
        <f>RIGHT(N805,LEN(N805)-FIND("/",N805))</f>
        <v>plays</v>
      </c>
      <c r="T805" s="9">
        <f>(((J805/60)/60)/24)+DATE(1970,1,1)</f>
        <v>43492.25</v>
      </c>
      <c r="U805" s="9">
        <f>(((K805/60)/60)/24)+DATE(1970,1,1)</f>
        <v>43526.25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E806/D806</f>
        <v>2.6873076923076922</v>
      </c>
      <c r="P806" s="6">
        <f>IFERROR(AVERAGE(E806/G806),0)</f>
        <v>32.050458715596328</v>
      </c>
      <c r="Q806" t="str">
        <f>I806</f>
        <v>USD</v>
      </c>
      <c r="R806" t="str">
        <f>LEFT(N806,FIND("/",N806)-1)</f>
        <v>music</v>
      </c>
      <c r="S806" t="str">
        <f>RIGHT(N806,LEN(N806)-FIND("/",N806))</f>
        <v>rock</v>
      </c>
      <c r="T806" s="9">
        <f>(((J806/60)/60)/24)+DATE(1970,1,1)</f>
        <v>43102.25</v>
      </c>
      <c r="U806" s="9">
        <f>(((K806/60)/60)/24)+DATE(1970,1,1)</f>
        <v>43122.25</v>
      </c>
    </row>
    <row r="807" spans="1:21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E807/D807</f>
        <v>0.50845360824742269</v>
      </c>
      <c r="P807" s="6">
        <f>IFERROR(AVERAGE(E807/G807),0)</f>
        <v>73.611940298507463</v>
      </c>
      <c r="Q807" t="str">
        <f>I807</f>
        <v>AUD</v>
      </c>
      <c r="R807" t="str">
        <f>LEFT(N807,FIND("/",N807)-1)</f>
        <v>film &amp; video</v>
      </c>
      <c r="S807" t="str">
        <f>RIGHT(N807,LEN(N807)-FIND("/",N807))</f>
        <v>documentary</v>
      </c>
      <c r="T807" s="9">
        <f>(((J807/60)/60)/24)+DATE(1970,1,1)</f>
        <v>41958.25</v>
      </c>
      <c r="U807" s="9">
        <f>(((K807/60)/60)/24)+DATE(1970,1,1)</f>
        <v>42009.25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E808/D808</f>
        <v>11.802857142857142</v>
      </c>
      <c r="P808" s="6">
        <f>IFERROR(AVERAGE(E808/G808),0)</f>
        <v>108.71052631578948</v>
      </c>
      <c r="Q808" t="str">
        <f>I808</f>
        <v>USD</v>
      </c>
      <c r="R808" t="str">
        <f>LEFT(N808,FIND("/",N808)-1)</f>
        <v>film &amp; video</v>
      </c>
      <c r="S808" t="str">
        <f>RIGHT(N808,LEN(N808)-FIND("/",N808))</f>
        <v>drama</v>
      </c>
      <c r="T808" s="9">
        <f>(((J808/60)/60)/24)+DATE(1970,1,1)</f>
        <v>40973.25</v>
      </c>
      <c r="U808" s="9">
        <f>(((K808/60)/60)/24)+DATE(1970,1,1)</f>
        <v>40997.208333333336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E809/D809</f>
        <v>2.64</v>
      </c>
      <c r="P809" s="6">
        <f>IFERROR(AVERAGE(E809/G809),0)</f>
        <v>42.97674418604651</v>
      </c>
      <c r="Q809" t="str">
        <f>I809</f>
        <v>USD</v>
      </c>
      <c r="R809" t="str">
        <f>LEFT(N809,FIND("/",N809)-1)</f>
        <v>theater</v>
      </c>
      <c r="S809" t="str">
        <f>RIGHT(N809,LEN(N809)-FIND("/",N809))</f>
        <v>plays</v>
      </c>
      <c r="T809" s="9">
        <f>(((J809/60)/60)/24)+DATE(1970,1,1)</f>
        <v>43753.208333333328</v>
      </c>
      <c r="U809" s="9">
        <f>(((K809/60)/60)/24)+DATE(1970,1,1)</f>
        <v>43797.25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E810/D810</f>
        <v>0.30442307692307691</v>
      </c>
      <c r="P810" s="6">
        <f>IFERROR(AVERAGE(E810/G810),0)</f>
        <v>83.315789473684205</v>
      </c>
      <c r="Q810" t="str">
        <f>I810</f>
        <v>USD</v>
      </c>
      <c r="R810" t="str">
        <f>LEFT(N810,FIND("/",N810)-1)</f>
        <v>food</v>
      </c>
      <c r="S810" t="str">
        <f>RIGHT(N810,LEN(N810)-FIND("/",N810))</f>
        <v>food trucks</v>
      </c>
      <c r="T810" s="9">
        <f>(((J810/60)/60)/24)+DATE(1970,1,1)</f>
        <v>42507.208333333328</v>
      </c>
      <c r="U810" s="9">
        <f>(((K810/60)/60)/24)+DATE(1970,1,1)</f>
        <v>42524.208333333328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E811/D811</f>
        <v>0.62880681818181816</v>
      </c>
      <c r="P811" s="6">
        <f>IFERROR(AVERAGE(E811/G811),0)</f>
        <v>42</v>
      </c>
      <c r="Q811" t="str">
        <f>I811</f>
        <v>CHF</v>
      </c>
      <c r="R811" t="str">
        <f>LEFT(N811,FIND("/",N811)-1)</f>
        <v>film &amp; video</v>
      </c>
      <c r="S811" t="str">
        <f>RIGHT(N811,LEN(N811)-FIND("/",N811))</f>
        <v>documentary</v>
      </c>
      <c r="T811" s="9">
        <f>(((J811/60)/60)/24)+DATE(1970,1,1)</f>
        <v>41135.208333333336</v>
      </c>
      <c r="U811" s="9">
        <f>(((K811/60)/60)/24)+DATE(1970,1,1)</f>
        <v>41136.208333333336</v>
      </c>
    </row>
    <row r="812" spans="1:21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E812/D812</f>
        <v>1.9312499999999999</v>
      </c>
      <c r="P812" s="6">
        <f>IFERROR(AVERAGE(E812/G812),0)</f>
        <v>55.927601809954751</v>
      </c>
      <c r="Q812" t="str">
        <f>I812</f>
        <v>USD</v>
      </c>
      <c r="R812" t="str">
        <f>LEFT(N812,FIND("/",N812)-1)</f>
        <v>theater</v>
      </c>
      <c r="S812" t="str">
        <f>RIGHT(N812,LEN(N812)-FIND("/",N812))</f>
        <v>plays</v>
      </c>
      <c r="T812" s="9">
        <f>(((J812/60)/60)/24)+DATE(1970,1,1)</f>
        <v>43067.25</v>
      </c>
      <c r="U812" s="9">
        <f>(((K812/60)/60)/24)+DATE(1970,1,1)</f>
        <v>43077.25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E813/D813</f>
        <v>0.77102702702702708</v>
      </c>
      <c r="P813" s="6">
        <f>IFERROR(AVERAGE(E813/G813),0)</f>
        <v>105.03681885125184</v>
      </c>
      <c r="Q813" t="str">
        <f>I813</f>
        <v>USD</v>
      </c>
      <c r="R813" t="str">
        <f>LEFT(N813,FIND("/",N813)-1)</f>
        <v>games</v>
      </c>
      <c r="S813" t="str">
        <f>RIGHT(N813,LEN(N813)-FIND("/",N813))</f>
        <v>video games</v>
      </c>
      <c r="T813" s="9">
        <f>(((J813/60)/60)/24)+DATE(1970,1,1)</f>
        <v>42378.25</v>
      </c>
      <c r="U813" s="9">
        <f>(((K813/60)/60)/24)+DATE(1970,1,1)</f>
        <v>42380.25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E814/D814</f>
        <v>2.2552763819095478</v>
      </c>
      <c r="P814" s="6">
        <f>IFERROR(AVERAGE(E814/G814),0)</f>
        <v>48</v>
      </c>
      <c r="Q814" t="str">
        <f>I814</f>
        <v>CAD</v>
      </c>
      <c r="R814" t="str">
        <f>LEFT(N814,FIND("/",N814)-1)</f>
        <v>publishing</v>
      </c>
      <c r="S814" t="str">
        <f>RIGHT(N814,LEN(N814)-FIND("/",N814))</f>
        <v>nonfiction</v>
      </c>
      <c r="T814" s="9">
        <f>(((J814/60)/60)/24)+DATE(1970,1,1)</f>
        <v>43206.208333333328</v>
      </c>
      <c r="U814" s="9">
        <f>(((K814/60)/60)/24)+DATE(1970,1,1)</f>
        <v>43211.208333333328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E815/D815</f>
        <v>2.3940625</v>
      </c>
      <c r="P815" s="6">
        <f>IFERROR(AVERAGE(E815/G815),0)</f>
        <v>112.66176470588235</v>
      </c>
      <c r="Q815" t="str">
        <f>I815</f>
        <v>USD</v>
      </c>
      <c r="R815" t="str">
        <f>LEFT(N815,FIND("/",N815)-1)</f>
        <v>games</v>
      </c>
      <c r="S815" t="str">
        <f>RIGHT(N815,LEN(N815)-FIND("/",N815))</f>
        <v>video games</v>
      </c>
      <c r="T815" s="9">
        <f>(((J815/60)/60)/24)+DATE(1970,1,1)</f>
        <v>41148.208333333336</v>
      </c>
      <c r="U815" s="9">
        <f>(((K815/60)/60)/24)+DATE(1970,1,1)</f>
        <v>41158.208333333336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E816/D816</f>
        <v>0.921875</v>
      </c>
      <c r="P816" s="6">
        <f>IFERROR(AVERAGE(E816/G816),0)</f>
        <v>81.944444444444443</v>
      </c>
      <c r="Q816" t="str">
        <f>I816</f>
        <v>DKK</v>
      </c>
      <c r="R816" t="str">
        <f>LEFT(N816,FIND("/",N816)-1)</f>
        <v>music</v>
      </c>
      <c r="S816" t="str">
        <f>RIGHT(N816,LEN(N816)-FIND("/",N816))</f>
        <v>rock</v>
      </c>
      <c r="T816" s="9">
        <f>(((J816/60)/60)/24)+DATE(1970,1,1)</f>
        <v>42517.208333333328</v>
      </c>
      <c r="U816" s="9">
        <f>(((K816/60)/60)/24)+DATE(1970,1,1)</f>
        <v>42519.208333333328</v>
      </c>
    </row>
    <row r="817" spans="1:21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E817/D817</f>
        <v>1.3023333333333333</v>
      </c>
      <c r="P817" s="6">
        <f>IFERROR(AVERAGE(E817/G817),0)</f>
        <v>64.049180327868854</v>
      </c>
      <c r="Q817" t="str">
        <f>I817</f>
        <v>CAD</v>
      </c>
      <c r="R817" t="str">
        <f>LEFT(N817,FIND("/",N817)-1)</f>
        <v>music</v>
      </c>
      <c r="S817" t="str">
        <f>RIGHT(N817,LEN(N817)-FIND("/",N817))</f>
        <v>rock</v>
      </c>
      <c r="T817" s="9">
        <f>(((J817/60)/60)/24)+DATE(1970,1,1)</f>
        <v>43068.25</v>
      </c>
      <c r="U817" s="9">
        <f>(((K817/60)/60)/24)+DATE(1970,1,1)</f>
        <v>43094.25</v>
      </c>
    </row>
    <row r="818" spans="1:21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E818/D818</f>
        <v>6.1521739130434785</v>
      </c>
      <c r="P818" s="6">
        <f>IFERROR(AVERAGE(E818/G818),0)</f>
        <v>106.39097744360902</v>
      </c>
      <c r="Q818" t="str">
        <f>I818</f>
        <v>USD</v>
      </c>
      <c r="R818" t="str">
        <f>LEFT(N818,FIND("/",N818)-1)</f>
        <v>theater</v>
      </c>
      <c r="S818" t="str">
        <f>RIGHT(N818,LEN(N818)-FIND("/",N818))</f>
        <v>plays</v>
      </c>
      <c r="T818" s="9">
        <f>(((J818/60)/60)/24)+DATE(1970,1,1)</f>
        <v>41680.25</v>
      </c>
      <c r="U818" s="9">
        <f>(((K818/60)/60)/24)+DATE(1970,1,1)</f>
        <v>41682.25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E819/D819</f>
        <v>3.687953216374269</v>
      </c>
      <c r="P819" s="6">
        <f>IFERROR(AVERAGE(E819/G819),0)</f>
        <v>76.011249497790274</v>
      </c>
      <c r="Q819" t="str">
        <f>I819</f>
        <v>EUR</v>
      </c>
      <c r="R819" t="str">
        <f>LEFT(N819,FIND("/",N819)-1)</f>
        <v>publishing</v>
      </c>
      <c r="S819" t="str">
        <f>RIGHT(N819,LEN(N819)-FIND("/",N819))</f>
        <v>nonfiction</v>
      </c>
      <c r="T819" s="9">
        <f>(((J819/60)/60)/24)+DATE(1970,1,1)</f>
        <v>43589.208333333328</v>
      </c>
      <c r="U819" s="9">
        <f>(((K819/60)/60)/24)+DATE(1970,1,1)</f>
        <v>43617.208333333328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E820/D820</f>
        <v>10.948571428571428</v>
      </c>
      <c r="P820" s="6">
        <f>IFERROR(AVERAGE(E820/G820),0)</f>
        <v>111.07246376811594</v>
      </c>
      <c r="Q820" t="str">
        <f>I820</f>
        <v>USD</v>
      </c>
      <c r="R820" t="str">
        <f>LEFT(N820,FIND("/",N820)-1)</f>
        <v>theater</v>
      </c>
      <c r="S820" t="str">
        <f>RIGHT(N820,LEN(N820)-FIND("/",N820))</f>
        <v>plays</v>
      </c>
      <c r="T820" s="9">
        <f>(((J820/60)/60)/24)+DATE(1970,1,1)</f>
        <v>43486.25</v>
      </c>
      <c r="U820" s="9">
        <f>(((K820/60)/60)/24)+DATE(1970,1,1)</f>
        <v>43499.25</v>
      </c>
    </row>
    <row r="821" spans="1:21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E821/D821</f>
        <v>0.50662921348314605</v>
      </c>
      <c r="P821" s="6">
        <f>IFERROR(AVERAGE(E821/G821),0)</f>
        <v>95.936170212765958</v>
      </c>
      <c r="Q821" t="str">
        <f>I821</f>
        <v>USD</v>
      </c>
      <c r="R821" t="str">
        <f>LEFT(N821,FIND("/",N821)-1)</f>
        <v>games</v>
      </c>
      <c r="S821" t="str">
        <f>RIGHT(N821,LEN(N821)-FIND("/",N821))</f>
        <v>video games</v>
      </c>
      <c r="T821" s="9">
        <f>(((J821/60)/60)/24)+DATE(1970,1,1)</f>
        <v>41237.25</v>
      </c>
      <c r="U821" s="9">
        <f>(((K821/60)/60)/24)+DATE(1970,1,1)</f>
        <v>41252.25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E822/D822</f>
        <v>8.0060000000000002</v>
      </c>
      <c r="P822" s="6">
        <f>IFERROR(AVERAGE(E822/G822),0)</f>
        <v>43.043010752688176</v>
      </c>
      <c r="Q822" t="str">
        <f>I822</f>
        <v>GBP</v>
      </c>
      <c r="R822" t="str">
        <f>LEFT(N822,FIND("/",N822)-1)</f>
        <v>music</v>
      </c>
      <c r="S822" t="str">
        <f>RIGHT(N822,LEN(N822)-FIND("/",N822))</f>
        <v>rock</v>
      </c>
      <c r="T822" s="9">
        <f>(((J822/60)/60)/24)+DATE(1970,1,1)</f>
        <v>43310.208333333328</v>
      </c>
      <c r="U822" s="9">
        <f>(((K822/60)/60)/24)+DATE(1970,1,1)</f>
        <v>43323.208333333328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E823/D823</f>
        <v>2.9128571428571428</v>
      </c>
      <c r="P823" s="6">
        <f>IFERROR(AVERAGE(E823/G823),0)</f>
        <v>67.966666666666669</v>
      </c>
      <c r="Q823" t="str">
        <f>I823</f>
        <v>USD</v>
      </c>
      <c r="R823" t="str">
        <f>LEFT(N823,FIND("/",N823)-1)</f>
        <v>film &amp; video</v>
      </c>
      <c r="S823" t="str">
        <f>RIGHT(N823,LEN(N823)-FIND("/",N823))</f>
        <v>documentary</v>
      </c>
      <c r="T823" s="9">
        <f>(((J823/60)/60)/24)+DATE(1970,1,1)</f>
        <v>42794.25</v>
      </c>
      <c r="U823" s="9">
        <f>(((K823/60)/60)/24)+DATE(1970,1,1)</f>
        <v>42807.208333333328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E824/D824</f>
        <v>3.4996666666666667</v>
      </c>
      <c r="P824" s="6">
        <f>IFERROR(AVERAGE(E824/G824),0)</f>
        <v>89.991428571428571</v>
      </c>
      <c r="Q824" t="str">
        <f>I824</f>
        <v>USD</v>
      </c>
      <c r="R824" t="str">
        <f>LEFT(N824,FIND("/",N824)-1)</f>
        <v>music</v>
      </c>
      <c r="S824" t="str">
        <f>RIGHT(N824,LEN(N824)-FIND("/",N824))</f>
        <v>rock</v>
      </c>
      <c r="T824" s="9">
        <f>(((J824/60)/60)/24)+DATE(1970,1,1)</f>
        <v>41698.25</v>
      </c>
      <c r="U824" s="9">
        <f>(((K824/60)/60)/24)+DATE(1970,1,1)</f>
        <v>41715.208333333336</v>
      </c>
    </row>
    <row r="825" spans="1:21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E825/D825</f>
        <v>3.5707317073170732</v>
      </c>
      <c r="P825" s="6">
        <f>IFERROR(AVERAGE(E825/G825),0)</f>
        <v>58.095238095238095</v>
      </c>
      <c r="Q825" t="str">
        <f>I825</f>
        <v>USD</v>
      </c>
      <c r="R825" t="str">
        <f>LEFT(N825,FIND("/",N825)-1)</f>
        <v>music</v>
      </c>
      <c r="S825" t="str">
        <f>RIGHT(N825,LEN(N825)-FIND("/",N825))</f>
        <v>rock</v>
      </c>
      <c r="T825" s="9">
        <f>(((J825/60)/60)/24)+DATE(1970,1,1)</f>
        <v>41892.208333333336</v>
      </c>
      <c r="U825" s="9">
        <f>(((K825/60)/60)/24)+DATE(1970,1,1)</f>
        <v>41917.208333333336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E826/D826</f>
        <v>1.2648941176470587</v>
      </c>
      <c r="P826" s="6">
        <f>IFERROR(AVERAGE(E826/G826),0)</f>
        <v>83.996875000000003</v>
      </c>
      <c r="Q826" t="str">
        <f>I826</f>
        <v>USD</v>
      </c>
      <c r="R826" t="str">
        <f>LEFT(N826,FIND("/",N826)-1)</f>
        <v>publishing</v>
      </c>
      <c r="S826" t="str">
        <f>RIGHT(N826,LEN(N826)-FIND("/",N826))</f>
        <v>nonfiction</v>
      </c>
      <c r="T826" s="9">
        <f>(((J826/60)/60)/24)+DATE(1970,1,1)</f>
        <v>40348.208333333336</v>
      </c>
      <c r="U826" s="9">
        <f>(((K826/60)/60)/24)+DATE(1970,1,1)</f>
        <v>40380.208333333336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E827/D827</f>
        <v>3.875</v>
      </c>
      <c r="P827" s="6">
        <f>IFERROR(AVERAGE(E827/G827),0)</f>
        <v>88.853503184713375</v>
      </c>
      <c r="Q827" t="str">
        <f>I827</f>
        <v>GBP</v>
      </c>
      <c r="R827" t="str">
        <f>LEFT(N827,FIND("/",N827)-1)</f>
        <v>film &amp; video</v>
      </c>
      <c r="S827" t="str">
        <f>RIGHT(N827,LEN(N827)-FIND("/",N827))</f>
        <v>shorts</v>
      </c>
      <c r="T827" s="9">
        <f>(((J827/60)/60)/24)+DATE(1970,1,1)</f>
        <v>42941.208333333328</v>
      </c>
      <c r="U827" s="9">
        <f>(((K827/60)/60)/24)+DATE(1970,1,1)</f>
        <v>42953.208333333328</v>
      </c>
    </row>
    <row r="828" spans="1:21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E828/D828</f>
        <v>4.5703571428571426</v>
      </c>
      <c r="P828" s="6">
        <f>IFERROR(AVERAGE(E828/G828),0)</f>
        <v>65.963917525773198</v>
      </c>
      <c r="Q828" t="str">
        <f>I828</f>
        <v>USD</v>
      </c>
      <c r="R828" t="str">
        <f>LEFT(N828,FIND("/",N828)-1)</f>
        <v>theater</v>
      </c>
      <c r="S828" t="str">
        <f>RIGHT(N828,LEN(N828)-FIND("/",N828))</f>
        <v>plays</v>
      </c>
      <c r="T828" s="9">
        <f>(((J828/60)/60)/24)+DATE(1970,1,1)</f>
        <v>40525.25</v>
      </c>
      <c r="U828" s="9">
        <f>(((K828/60)/60)/24)+DATE(1970,1,1)</f>
        <v>40553.25</v>
      </c>
    </row>
    <row r="829" spans="1:21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E829/D829</f>
        <v>2.6669565217391304</v>
      </c>
      <c r="P829" s="6">
        <f>IFERROR(AVERAGE(E829/G829),0)</f>
        <v>74.804878048780495</v>
      </c>
      <c r="Q829" t="str">
        <f>I829</f>
        <v>AUD</v>
      </c>
      <c r="R829" t="str">
        <f>LEFT(N829,FIND("/",N829)-1)</f>
        <v>film &amp; video</v>
      </c>
      <c r="S829" t="str">
        <f>RIGHT(N829,LEN(N829)-FIND("/",N829))</f>
        <v>drama</v>
      </c>
      <c r="T829" s="9">
        <f>(((J829/60)/60)/24)+DATE(1970,1,1)</f>
        <v>40666.208333333336</v>
      </c>
      <c r="U829" s="9">
        <f>(((K829/60)/60)/24)+DATE(1970,1,1)</f>
        <v>40678.208333333336</v>
      </c>
    </row>
    <row r="830" spans="1:21" ht="17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E830/D830</f>
        <v>0.69</v>
      </c>
      <c r="P830" s="6">
        <f>IFERROR(AVERAGE(E830/G830),0)</f>
        <v>69.98571428571428</v>
      </c>
      <c r="Q830" t="str">
        <f>I830</f>
        <v>USD</v>
      </c>
      <c r="R830" t="str">
        <f>LEFT(N830,FIND("/",N830)-1)</f>
        <v>theater</v>
      </c>
      <c r="S830" t="str">
        <f>RIGHT(N830,LEN(N830)-FIND("/",N830))</f>
        <v>plays</v>
      </c>
      <c r="T830" s="9">
        <f>(((J830/60)/60)/24)+DATE(1970,1,1)</f>
        <v>43340.208333333328</v>
      </c>
      <c r="U830" s="9">
        <f>(((K830/60)/60)/24)+DATE(1970,1,1)</f>
        <v>43365.208333333328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E831/D831</f>
        <v>0.51343749999999999</v>
      </c>
      <c r="P831" s="6">
        <f>IFERROR(AVERAGE(E831/G831),0)</f>
        <v>32.006493506493506</v>
      </c>
      <c r="Q831" t="str">
        <f>I831</f>
        <v>USD</v>
      </c>
      <c r="R831" t="str">
        <f>LEFT(N831,FIND("/",N831)-1)</f>
        <v>theater</v>
      </c>
      <c r="S831" t="str">
        <f>RIGHT(N831,LEN(N831)-FIND("/",N831))</f>
        <v>plays</v>
      </c>
      <c r="T831" s="9">
        <f>(((J831/60)/60)/24)+DATE(1970,1,1)</f>
        <v>42164.208333333328</v>
      </c>
      <c r="U831" s="9">
        <f>(((K831/60)/60)/24)+DATE(1970,1,1)</f>
        <v>42179.208333333328</v>
      </c>
    </row>
    <row r="832" spans="1:21" ht="17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E832/D832</f>
        <v>1.1710526315789473E-2</v>
      </c>
      <c r="P832" s="6">
        <f>IFERROR(AVERAGE(E832/G832),0)</f>
        <v>64.727272727272734</v>
      </c>
      <c r="Q832" t="str">
        <f>I832</f>
        <v>USD</v>
      </c>
      <c r="R832" t="str">
        <f>LEFT(N832,FIND("/",N832)-1)</f>
        <v>theater</v>
      </c>
      <c r="S832" t="str">
        <f>RIGHT(N832,LEN(N832)-FIND("/",N832))</f>
        <v>plays</v>
      </c>
      <c r="T832" s="9">
        <f>(((J832/60)/60)/24)+DATE(1970,1,1)</f>
        <v>43103.25</v>
      </c>
      <c r="U832" s="9">
        <f>(((K832/60)/60)/24)+DATE(1970,1,1)</f>
        <v>43162.25</v>
      </c>
    </row>
    <row r="833" spans="1:21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E833/D833</f>
        <v>1.089773429454171</v>
      </c>
      <c r="P833" s="6">
        <f>IFERROR(AVERAGE(E833/G833),0)</f>
        <v>24.998110087408456</v>
      </c>
      <c r="Q833" t="str">
        <f>I833</f>
        <v>USD</v>
      </c>
      <c r="R833" t="str">
        <f>LEFT(N833,FIND("/",N833)-1)</f>
        <v>photography</v>
      </c>
      <c r="S833" t="str">
        <f>RIGHT(N833,LEN(N833)-FIND("/",N833))</f>
        <v>photography books</v>
      </c>
      <c r="T833" s="9">
        <f>(((J833/60)/60)/24)+DATE(1970,1,1)</f>
        <v>40994.208333333336</v>
      </c>
      <c r="U833" s="9">
        <f>(((K833/60)/60)/24)+DATE(1970,1,1)</f>
        <v>41028.208333333336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E834/D834</f>
        <v>3.1517592592592591</v>
      </c>
      <c r="P834" s="6">
        <f>IFERROR(AVERAGE(E834/G834),0)</f>
        <v>104.97764070932922</v>
      </c>
      <c r="Q834" t="str">
        <f>I834</f>
        <v>DKK</v>
      </c>
      <c r="R834" t="str">
        <f>LEFT(N834,FIND("/",N834)-1)</f>
        <v>publishing</v>
      </c>
      <c r="S834" t="str">
        <f>RIGHT(N834,LEN(N834)-FIND("/",N834))</f>
        <v>translations</v>
      </c>
      <c r="T834" s="9">
        <f>(((J834/60)/60)/24)+DATE(1970,1,1)</f>
        <v>42299.208333333328</v>
      </c>
      <c r="U834" s="9">
        <f>(((K834/60)/60)/24)+DATE(1970,1,1)</f>
        <v>42333.25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E835/D835</f>
        <v>1.5769117647058823</v>
      </c>
      <c r="P835" s="6">
        <f>IFERROR(AVERAGE(E835/G835),0)</f>
        <v>64.987878787878785</v>
      </c>
      <c r="Q835" t="str">
        <f>I835</f>
        <v>DKK</v>
      </c>
      <c r="R835" t="str">
        <f>LEFT(N835,FIND("/",N835)-1)</f>
        <v>publishing</v>
      </c>
      <c r="S835" t="str">
        <f>RIGHT(N835,LEN(N835)-FIND("/",N835))</f>
        <v>translations</v>
      </c>
      <c r="T835" s="9">
        <f>(((J835/60)/60)/24)+DATE(1970,1,1)</f>
        <v>40588.25</v>
      </c>
      <c r="U835" s="9">
        <f>(((K835/60)/60)/24)+DATE(1970,1,1)</f>
        <v>40599.25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E836/D836</f>
        <v>1.5380821917808218</v>
      </c>
      <c r="P836" s="6">
        <f>IFERROR(AVERAGE(E836/G836),0)</f>
        <v>94.352941176470594</v>
      </c>
      <c r="Q836" t="str">
        <f>I836</f>
        <v>USD</v>
      </c>
      <c r="R836" t="str">
        <f>LEFT(N836,FIND("/",N836)-1)</f>
        <v>theater</v>
      </c>
      <c r="S836" t="str">
        <f>RIGHT(N836,LEN(N836)-FIND("/",N836))</f>
        <v>plays</v>
      </c>
      <c r="T836" s="9">
        <f>(((J836/60)/60)/24)+DATE(1970,1,1)</f>
        <v>41448.208333333336</v>
      </c>
      <c r="U836" s="9">
        <f>(((K836/60)/60)/24)+DATE(1970,1,1)</f>
        <v>41454.208333333336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E837/D837</f>
        <v>0.89738979118329465</v>
      </c>
      <c r="P837" s="6">
        <f>IFERROR(AVERAGE(E837/G837),0)</f>
        <v>44.001706484641637</v>
      </c>
      <c r="Q837" t="str">
        <f>I837</f>
        <v>USD</v>
      </c>
      <c r="R837" t="str">
        <f>LEFT(N837,FIND("/",N837)-1)</f>
        <v>technology</v>
      </c>
      <c r="S837" t="str">
        <f>RIGHT(N837,LEN(N837)-FIND("/",N837))</f>
        <v>web</v>
      </c>
      <c r="T837" s="9">
        <f>(((J837/60)/60)/24)+DATE(1970,1,1)</f>
        <v>42063.25</v>
      </c>
      <c r="U837" s="9">
        <f>(((K837/60)/60)/24)+DATE(1970,1,1)</f>
        <v>42069.25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E838/D838</f>
        <v>0.75135802469135804</v>
      </c>
      <c r="P838" s="6">
        <f>IFERROR(AVERAGE(E838/G838),0)</f>
        <v>64.744680851063833</v>
      </c>
      <c r="Q838" t="str">
        <f>I838</f>
        <v>USD</v>
      </c>
      <c r="R838" t="str">
        <f>LEFT(N838,FIND("/",N838)-1)</f>
        <v>music</v>
      </c>
      <c r="S838" t="str">
        <f>RIGHT(N838,LEN(N838)-FIND("/",N838))</f>
        <v>indie rock</v>
      </c>
      <c r="T838" s="9">
        <f>(((J838/60)/60)/24)+DATE(1970,1,1)</f>
        <v>40214.25</v>
      </c>
      <c r="U838" s="9">
        <f>(((K838/60)/60)/24)+DATE(1970,1,1)</f>
        <v>40225.25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E839/D839</f>
        <v>8.5288135593220336</v>
      </c>
      <c r="P839" s="6">
        <f>IFERROR(AVERAGE(E839/G839),0)</f>
        <v>84.00667779632721</v>
      </c>
      <c r="Q839" t="str">
        <f>I839</f>
        <v>USD</v>
      </c>
      <c r="R839" t="str">
        <f>LEFT(N839,FIND("/",N839)-1)</f>
        <v>music</v>
      </c>
      <c r="S839" t="str">
        <f>RIGHT(N839,LEN(N839)-FIND("/",N839))</f>
        <v>jazz</v>
      </c>
      <c r="T839" s="9">
        <f>(((J839/60)/60)/24)+DATE(1970,1,1)</f>
        <v>40629.208333333336</v>
      </c>
      <c r="U839" s="9">
        <f>(((K839/60)/60)/24)+DATE(1970,1,1)</f>
        <v>40683.208333333336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E840/D840</f>
        <v>1.3890625000000001</v>
      </c>
      <c r="P840" s="6">
        <f>IFERROR(AVERAGE(E840/G840),0)</f>
        <v>34.061302681992338</v>
      </c>
      <c r="Q840" t="str">
        <f>I840</f>
        <v>USD</v>
      </c>
      <c r="R840" t="str">
        <f>LEFT(N840,FIND("/",N840)-1)</f>
        <v>theater</v>
      </c>
      <c r="S840" t="str">
        <f>RIGHT(N840,LEN(N840)-FIND("/",N840))</f>
        <v>plays</v>
      </c>
      <c r="T840" s="9">
        <f>(((J840/60)/60)/24)+DATE(1970,1,1)</f>
        <v>43370.208333333328</v>
      </c>
      <c r="U840" s="9">
        <f>(((K840/60)/60)/24)+DATE(1970,1,1)</f>
        <v>43379.208333333328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E841/D841</f>
        <v>1.9018181818181819</v>
      </c>
      <c r="P841" s="6">
        <f>IFERROR(AVERAGE(E841/G841),0)</f>
        <v>93.273885350318466</v>
      </c>
      <c r="Q841" t="str">
        <f>I841</f>
        <v>USD</v>
      </c>
      <c r="R841" t="str">
        <f>LEFT(N841,FIND("/",N841)-1)</f>
        <v>film &amp; video</v>
      </c>
      <c r="S841" t="str">
        <f>RIGHT(N841,LEN(N841)-FIND("/",N841))</f>
        <v>documentary</v>
      </c>
      <c r="T841" s="9">
        <f>(((J841/60)/60)/24)+DATE(1970,1,1)</f>
        <v>41715.208333333336</v>
      </c>
      <c r="U841" s="9">
        <f>(((K841/60)/60)/24)+DATE(1970,1,1)</f>
        <v>41760.208333333336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E842/D842</f>
        <v>1.0024333619948409</v>
      </c>
      <c r="P842" s="6">
        <f>IFERROR(AVERAGE(E842/G842),0)</f>
        <v>32.998301726577978</v>
      </c>
      <c r="Q842" t="str">
        <f>I842</f>
        <v>USD</v>
      </c>
      <c r="R842" t="str">
        <f>LEFT(N842,FIND("/",N842)-1)</f>
        <v>theater</v>
      </c>
      <c r="S842" t="str">
        <f>RIGHT(N842,LEN(N842)-FIND("/",N842))</f>
        <v>plays</v>
      </c>
      <c r="T842" s="9">
        <f>(((J842/60)/60)/24)+DATE(1970,1,1)</f>
        <v>41836.208333333336</v>
      </c>
      <c r="U842" s="9">
        <f>(((K842/60)/60)/24)+DATE(1970,1,1)</f>
        <v>41838.208333333336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E843/D843</f>
        <v>1.4275824175824177</v>
      </c>
      <c r="P843" s="6">
        <f>IFERROR(AVERAGE(E843/G843),0)</f>
        <v>83.812903225806451</v>
      </c>
      <c r="Q843" t="str">
        <f>I843</f>
        <v>USD</v>
      </c>
      <c r="R843" t="str">
        <f>LEFT(N843,FIND("/",N843)-1)</f>
        <v>technology</v>
      </c>
      <c r="S843" t="str">
        <f>RIGHT(N843,LEN(N843)-FIND("/",N843))</f>
        <v>web</v>
      </c>
      <c r="T843" s="9">
        <f>(((J843/60)/60)/24)+DATE(1970,1,1)</f>
        <v>42419.25</v>
      </c>
      <c r="U843" s="9">
        <f>(((K843/60)/60)/24)+DATE(1970,1,1)</f>
        <v>42435.25</v>
      </c>
    </row>
    <row r="844" spans="1:21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E844/D844</f>
        <v>5.6313333333333331</v>
      </c>
      <c r="P844" s="6">
        <f>IFERROR(AVERAGE(E844/G844),0)</f>
        <v>63.992424242424242</v>
      </c>
      <c r="Q844" t="str">
        <f>I844</f>
        <v>EUR</v>
      </c>
      <c r="R844" t="str">
        <f>LEFT(N844,FIND("/",N844)-1)</f>
        <v>technology</v>
      </c>
      <c r="S844" t="str">
        <f>RIGHT(N844,LEN(N844)-FIND("/",N844))</f>
        <v>wearables</v>
      </c>
      <c r="T844" s="9">
        <f>(((J844/60)/60)/24)+DATE(1970,1,1)</f>
        <v>43266.208333333328</v>
      </c>
      <c r="U844" s="9">
        <f>(((K844/60)/60)/24)+DATE(1970,1,1)</f>
        <v>43269.208333333328</v>
      </c>
    </row>
    <row r="845" spans="1:21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E845/D845</f>
        <v>0.30715909090909088</v>
      </c>
      <c r="P845" s="6">
        <f>IFERROR(AVERAGE(E845/G845),0)</f>
        <v>81.909090909090907</v>
      </c>
      <c r="Q845" t="str">
        <f>I845</f>
        <v>USD</v>
      </c>
      <c r="R845" t="str">
        <f>LEFT(N845,FIND("/",N845)-1)</f>
        <v>photography</v>
      </c>
      <c r="S845" t="str">
        <f>RIGHT(N845,LEN(N845)-FIND("/",N845))</f>
        <v>photography books</v>
      </c>
      <c r="T845" s="9">
        <f>(((J845/60)/60)/24)+DATE(1970,1,1)</f>
        <v>43338.208333333328</v>
      </c>
      <c r="U845" s="9">
        <f>(((K845/60)/60)/24)+DATE(1970,1,1)</f>
        <v>43344.208333333328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E846/D846</f>
        <v>0.99397727272727276</v>
      </c>
      <c r="P846" s="6">
        <f>IFERROR(AVERAGE(E846/G846),0)</f>
        <v>93.053191489361708</v>
      </c>
      <c r="Q846" t="str">
        <f>I846</f>
        <v>USD</v>
      </c>
      <c r="R846" t="str">
        <f>LEFT(N846,FIND("/",N846)-1)</f>
        <v>film &amp; video</v>
      </c>
      <c r="S846" t="str">
        <f>RIGHT(N846,LEN(N846)-FIND("/",N846))</f>
        <v>documentary</v>
      </c>
      <c r="T846" s="9">
        <f>(((J846/60)/60)/24)+DATE(1970,1,1)</f>
        <v>40930.25</v>
      </c>
      <c r="U846" s="9">
        <f>(((K846/60)/60)/24)+DATE(1970,1,1)</f>
        <v>40933.25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E847/D847</f>
        <v>1.9754935622317598</v>
      </c>
      <c r="P847" s="6">
        <f>IFERROR(AVERAGE(E847/G847),0)</f>
        <v>101.98449039881831</v>
      </c>
      <c r="Q847" t="str">
        <f>I847</f>
        <v>GBP</v>
      </c>
      <c r="R847" t="str">
        <f>LEFT(N847,FIND("/",N847)-1)</f>
        <v>technology</v>
      </c>
      <c r="S847" t="str">
        <f>RIGHT(N847,LEN(N847)-FIND("/",N847))</f>
        <v>web</v>
      </c>
      <c r="T847" s="9">
        <f>(((J847/60)/60)/24)+DATE(1970,1,1)</f>
        <v>43235.208333333328</v>
      </c>
      <c r="U847" s="9">
        <f>(((K847/60)/60)/24)+DATE(1970,1,1)</f>
        <v>43272.208333333328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E848/D848</f>
        <v>5.085</v>
      </c>
      <c r="P848" s="6">
        <f>IFERROR(AVERAGE(E848/G848),0)</f>
        <v>105.9375</v>
      </c>
      <c r="Q848" t="str">
        <f>I848</f>
        <v>USD</v>
      </c>
      <c r="R848" t="str">
        <f>LEFT(N848,FIND("/",N848)-1)</f>
        <v>technology</v>
      </c>
      <c r="S848" t="str">
        <f>RIGHT(N848,LEN(N848)-FIND("/",N848))</f>
        <v>web</v>
      </c>
      <c r="T848" s="9">
        <f>(((J848/60)/60)/24)+DATE(1970,1,1)</f>
        <v>43302.208333333328</v>
      </c>
      <c r="U848" s="9">
        <f>(((K848/60)/60)/24)+DATE(1970,1,1)</f>
        <v>43338.208333333328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E849/D849</f>
        <v>2.3774468085106384</v>
      </c>
      <c r="P849" s="6">
        <f>IFERROR(AVERAGE(E849/G849),0)</f>
        <v>101.58181818181818</v>
      </c>
      <c r="Q849" t="str">
        <f>I849</f>
        <v>USD</v>
      </c>
      <c r="R849" t="str">
        <f>LEFT(N849,FIND("/",N849)-1)</f>
        <v>food</v>
      </c>
      <c r="S849" t="str">
        <f>RIGHT(N849,LEN(N849)-FIND("/",N849))</f>
        <v>food trucks</v>
      </c>
      <c r="T849" s="9">
        <f>(((J849/60)/60)/24)+DATE(1970,1,1)</f>
        <v>43107.25</v>
      </c>
      <c r="U849" s="9">
        <f>(((K849/60)/60)/24)+DATE(1970,1,1)</f>
        <v>43110.25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E850/D850</f>
        <v>3.3846875000000001</v>
      </c>
      <c r="P850" s="6">
        <f>IFERROR(AVERAGE(E850/G850),0)</f>
        <v>62.970930232558139</v>
      </c>
      <c r="Q850" t="str">
        <f>I850</f>
        <v>USD</v>
      </c>
      <c r="R850" t="str">
        <f>LEFT(N850,FIND("/",N850)-1)</f>
        <v>film &amp; video</v>
      </c>
      <c r="S850" t="str">
        <f>RIGHT(N850,LEN(N850)-FIND("/",N850))</f>
        <v>drama</v>
      </c>
      <c r="T850" s="9">
        <f>(((J850/60)/60)/24)+DATE(1970,1,1)</f>
        <v>40341.208333333336</v>
      </c>
      <c r="U850" s="9">
        <f>(((K850/60)/60)/24)+DATE(1970,1,1)</f>
        <v>40350.208333333336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E851/D851</f>
        <v>1.3308955223880596</v>
      </c>
      <c r="P851" s="6">
        <f>IFERROR(AVERAGE(E851/G851),0)</f>
        <v>29.045602605863191</v>
      </c>
      <c r="Q851" t="str">
        <f>I851</f>
        <v>USD</v>
      </c>
      <c r="R851" t="str">
        <f>LEFT(N851,FIND("/",N851)-1)</f>
        <v>music</v>
      </c>
      <c r="S851" t="str">
        <f>RIGHT(N851,LEN(N851)-FIND("/",N851))</f>
        <v>indie rock</v>
      </c>
      <c r="T851" s="9">
        <f>(((J851/60)/60)/24)+DATE(1970,1,1)</f>
        <v>40948.25</v>
      </c>
      <c r="U851" s="9">
        <f>(((K851/60)/60)/24)+DATE(1970,1,1)</f>
        <v>40951.25</v>
      </c>
    </row>
    <row r="852" spans="1:21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E852/D852</f>
        <v>0.01</v>
      </c>
      <c r="P852" s="6">
        <f>IFERROR(AVERAGE(E852/G852),0)</f>
        <v>1</v>
      </c>
      <c r="Q852" t="str">
        <f>I852</f>
        <v>USD</v>
      </c>
      <c r="R852" t="str">
        <f>LEFT(N852,FIND("/",N852)-1)</f>
        <v>music</v>
      </c>
      <c r="S852" t="str">
        <f>RIGHT(N852,LEN(N852)-FIND("/",N852))</f>
        <v>rock</v>
      </c>
      <c r="T852" s="9">
        <f>(((J852/60)/60)/24)+DATE(1970,1,1)</f>
        <v>40866.25</v>
      </c>
      <c r="U852" s="9">
        <f>(((K852/60)/60)/24)+DATE(1970,1,1)</f>
        <v>40881.25</v>
      </c>
    </row>
    <row r="853" spans="1:21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E853/D853</f>
        <v>2.0779999999999998</v>
      </c>
      <c r="P853" s="6">
        <f>IFERROR(AVERAGE(E853/G853),0)</f>
        <v>77.924999999999997</v>
      </c>
      <c r="Q853" t="str">
        <f>I853</f>
        <v>USD</v>
      </c>
      <c r="R853" t="str">
        <f>LEFT(N853,FIND("/",N853)-1)</f>
        <v>music</v>
      </c>
      <c r="S853" t="str">
        <f>RIGHT(N853,LEN(N853)-FIND("/",N853))</f>
        <v>electric music</v>
      </c>
      <c r="T853" s="9">
        <f>(((J853/60)/60)/24)+DATE(1970,1,1)</f>
        <v>41031.208333333336</v>
      </c>
      <c r="U853" s="9">
        <f>(((K853/60)/60)/24)+DATE(1970,1,1)</f>
        <v>41064.208333333336</v>
      </c>
    </row>
    <row r="854" spans="1:21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E854/D854</f>
        <v>0.51122448979591839</v>
      </c>
      <c r="P854" s="6">
        <f>IFERROR(AVERAGE(E854/G854),0)</f>
        <v>80.806451612903231</v>
      </c>
      <c r="Q854" t="str">
        <f>I854</f>
        <v>USD</v>
      </c>
      <c r="R854" t="str">
        <f>LEFT(N854,FIND("/",N854)-1)</f>
        <v>games</v>
      </c>
      <c r="S854" t="str">
        <f>RIGHT(N854,LEN(N854)-FIND("/",N854))</f>
        <v>video games</v>
      </c>
      <c r="T854" s="9">
        <f>(((J854/60)/60)/24)+DATE(1970,1,1)</f>
        <v>40740.208333333336</v>
      </c>
      <c r="U854" s="9">
        <f>(((K854/60)/60)/24)+DATE(1970,1,1)</f>
        <v>40750.208333333336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E855/D855</f>
        <v>6.5205847953216374</v>
      </c>
      <c r="P855" s="6">
        <f>IFERROR(AVERAGE(E855/G855),0)</f>
        <v>76.006816632583508</v>
      </c>
      <c r="Q855" t="str">
        <f>I855</f>
        <v>CAD</v>
      </c>
      <c r="R855" t="str">
        <f>LEFT(N855,FIND("/",N855)-1)</f>
        <v>music</v>
      </c>
      <c r="S855" t="str">
        <f>RIGHT(N855,LEN(N855)-FIND("/",N855))</f>
        <v>indie rock</v>
      </c>
      <c r="T855" s="9">
        <f>(((J855/60)/60)/24)+DATE(1970,1,1)</f>
        <v>40714.208333333336</v>
      </c>
      <c r="U855" s="9">
        <f>(((K855/60)/60)/24)+DATE(1970,1,1)</f>
        <v>40719.208333333336</v>
      </c>
    </row>
    <row r="856" spans="1:21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E856/D856</f>
        <v>1.1363099415204678</v>
      </c>
      <c r="P856" s="6">
        <f>IFERROR(AVERAGE(E856/G856),0)</f>
        <v>72.993613824192337</v>
      </c>
      <c r="Q856" t="str">
        <f>I856</f>
        <v>CAD</v>
      </c>
      <c r="R856" t="str">
        <f>LEFT(N856,FIND("/",N856)-1)</f>
        <v>publishing</v>
      </c>
      <c r="S856" t="str">
        <f>RIGHT(N856,LEN(N856)-FIND("/",N856))</f>
        <v>fiction</v>
      </c>
      <c r="T856" s="9">
        <f>(((J856/60)/60)/24)+DATE(1970,1,1)</f>
        <v>43787.25</v>
      </c>
      <c r="U856" s="9">
        <f>(((K856/60)/60)/24)+DATE(1970,1,1)</f>
        <v>43814.25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E857/D857</f>
        <v>1.0237606837606839</v>
      </c>
      <c r="P857" s="6">
        <f>IFERROR(AVERAGE(E857/G857),0)</f>
        <v>53</v>
      </c>
      <c r="Q857" t="str">
        <f>I857</f>
        <v>AUD</v>
      </c>
      <c r="R857" t="str">
        <f>LEFT(N857,FIND("/",N857)-1)</f>
        <v>theater</v>
      </c>
      <c r="S857" t="str">
        <f>RIGHT(N857,LEN(N857)-FIND("/",N857))</f>
        <v>plays</v>
      </c>
      <c r="T857" s="9">
        <f>(((J857/60)/60)/24)+DATE(1970,1,1)</f>
        <v>40712.208333333336</v>
      </c>
      <c r="U857" s="9">
        <f>(((K857/60)/60)/24)+DATE(1970,1,1)</f>
        <v>40743.208333333336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E858/D858</f>
        <v>3.5658333333333334</v>
      </c>
      <c r="P858" s="6">
        <f>IFERROR(AVERAGE(E858/G858),0)</f>
        <v>54.164556962025316</v>
      </c>
      <c r="Q858" t="str">
        <f>I858</f>
        <v>USD</v>
      </c>
      <c r="R858" t="str">
        <f>LEFT(N858,FIND("/",N858)-1)</f>
        <v>food</v>
      </c>
      <c r="S858" t="str">
        <f>RIGHT(N858,LEN(N858)-FIND("/",N858))</f>
        <v>food trucks</v>
      </c>
      <c r="T858" s="9">
        <f>(((J858/60)/60)/24)+DATE(1970,1,1)</f>
        <v>41023.208333333336</v>
      </c>
      <c r="U858" s="9">
        <f>(((K858/60)/60)/24)+DATE(1970,1,1)</f>
        <v>41040.208333333336</v>
      </c>
    </row>
    <row r="859" spans="1:21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E859/D859</f>
        <v>1.3986792452830188</v>
      </c>
      <c r="P859" s="6">
        <f>IFERROR(AVERAGE(E859/G859),0)</f>
        <v>32.946666666666665</v>
      </c>
      <c r="Q859" t="str">
        <f>I859</f>
        <v>CHF</v>
      </c>
      <c r="R859" t="str">
        <f>LEFT(N859,FIND("/",N859)-1)</f>
        <v>film &amp; video</v>
      </c>
      <c r="S859" t="str">
        <f>RIGHT(N859,LEN(N859)-FIND("/",N859))</f>
        <v>shorts</v>
      </c>
      <c r="T859" s="9">
        <f>(((J859/60)/60)/24)+DATE(1970,1,1)</f>
        <v>40944.25</v>
      </c>
      <c r="U859" s="9">
        <f>(((K859/60)/60)/24)+DATE(1970,1,1)</f>
        <v>40967.25</v>
      </c>
    </row>
    <row r="860" spans="1:21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E860/D860</f>
        <v>0.69450000000000001</v>
      </c>
      <c r="P860" s="6">
        <f>IFERROR(AVERAGE(E860/G860),0)</f>
        <v>79.371428571428567</v>
      </c>
      <c r="Q860" t="str">
        <f>I860</f>
        <v>USD</v>
      </c>
      <c r="R860" t="str">
        <f>LEFT(N860,FIND("/",N860)-1)</f>
        <v>food</v>
      </c>
      <c r="S860" t="str">
        <f>RIGHT(N860,LEN(N860)-FIND("/",N860))</f>
        <v>food trucks</v>
      </c>
      <c r="T860" s="9">
        <f>(((J860/60)/60)/24)+DATE(1970,1,1)</f>
        <v>43211.208333333328</v>
      </c>
      <c r="U860" s="9">
        <f>(((K860/60)/60)/24)+DATE(1970,1,1)</f>
        <v>43218.208333333328</v>
      </c>
    </row>
    <row r="861" spans="1:21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E861/D861</f>
        <v>0.35534246575342465</v>
      </c>
      <c r="P861" s="6">
        <f>IFERROR(AVERAGE(E861/G861),0)</f>
        <v>41.174603174603178</v>
      </c>
      <c r="Q861" t="str">
        <f>I861</f>
        <v>USD</v>
      </c>
      <c r="R861" t="str">
        <f>LEFT(N861,FIND("/",N861)-1)</f>
        <v>theater</v>
      </c>
      <c r="S861" t="str">
        <f>RIGHT(N861,LEN(N861)-FIND("/",N861))</f>
        <v>plays</v>
      </c>
      <c r="T861" s="9">
        <f>(((J861/60)/60)/24)+DATE(1970,1,1)</f>
        <v>41334.25</v>
      </c>
      <c r="U861" s="9">
        <f>(((K861/60)/60)/24)+DATE(1970,1,1)</f>
        <v>41352.208333333336</v>
      </c>
    </row>
    <row r="862" spans="1:21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E862/D862</f>
        <v>2.5165000000000002</v>
      </c>
      <c r="P862" s="6">
        <f>IFERROR(AVERAGE(E862/G862),0)</f>
        <v>77.430769230769229</v>
      </c>
      <c r="Q862" t="str">
        <f>I862</f>
        <v>USD</v>
      </c>
      <c r="R862" t="str">
        <f>LEFT(N862,FIND("/",N862)-1)</f>
        <v>technology</v>
      </c>
      <c r="S862" t="str">
        <f>RIGHT(N862,LEN(N862)-FIND("/",N862))</f>
        <v>wearables</v>
      </c>
      <c r="T862" s="9">
        <f>(((J862/60)/60)/24)+DATE(1970,1,1)</f>
        <v>43515.25</v>
      </c>
      <c r="U862" s="9">
        <f>(((K862/60)/60)/24)+DATE(1970,1,1)</f>
        <v>43525.25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E863/D863</f>
        <v>1.0587500000000001</v>
      </c>
      <c r="P863" s="6">
        <f>IFERROR(AVERAGE(E863/G863),0)</f>
        <v>57.159509202453989</v>
      </c>
      <c r="Q863" t="str">
        <f>I863</f>
        <v>USD</v>
      </c>
      <c r="R863" t="str">
        <f>LEFT(N863,FIND("/",N863)-1)</f>
        <v>theater</v>
      </c>
      <c r="S863" t="str">
        <f>RIGHT(N863,LEN(N863)-FIND("/",N863))</f>
        <v>plays</v>
      </c>
      <c r="T863" s="9">
        <f>(((J863/60)/60)/24)+DATE(1970,1,1)</f>
        <v>40258.208333333336</v>
      </c>
      <c r="U863" s="9">
        <f>(((K863/60)/60)/24)+DATE(1970,1,1)</f>
        <v>40266.208333333336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E864/D864</f>
        <v>1.8742857142857143</v>
      </c>
      <c r="P864" s="6">
        <f>IFERROR(AVERAGE(E864/G864),0)</f>
        <v>77.17647058823529</v>
      </c>
      <c r="Q864" t="str">
        <f>I864</f>
        <v>USD</v>
      </c>
      <c r="R864" t="str">
        <f>LEFT(N864,FIND("/",N864)-1)</f>
        <v>theater</v>
      </c>
      <c r="S864" t="str">
        <f>RIGHT(N864,LEN(N864)-FIND("/",N864))</f>
        <v>plays</v>
      </c>
      <c r="T864" s="9">
        <f>(((J864/60)/60)/24)+DATE(1970,1,1)</f>
        <v>40756.208333333336</v>
      </c>
      <c r="U864" s="9">
        <f>(((K864/60)/60)/24)+DATE(1970,1,1)</f>
        <v>40760.208333333336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E865/D865</f>
        <v>3.8678571428571429</v>
      </c>
      <c r="P865" s="6">
        <f>IFERROR(AVERAGE(E865/G865),0)</f>
        <v>24.953917050691246</v>
      </c>
      <c r="Q865" t="str">
        <f>I865</f>
        <v>USD</v>
      </c>
      <c r="R865" t="str">
        <f>LEFT(N865,FIND("/",N865)-1)</f>
        <v>film &amp; video</v>
      </c>
      <c r="S865" t="str">
        <f>RIGHT(N865,LEN(N865)-FIND("/",N865))</f>
        <v>television</v>
      </c>
      <c r="T865" s="9">
        <f>(((J865/60)/60)/24)+DATE(1970,1,1)</f>
        <v>42172.208333333328</v>
      </c>
      <c r="U865" s="9">
        <f>(((K865/60)/60)/24)+DATE(1970,1,1)</f>
        <v>42195.208333333328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E866/D866</f>
        <v>3.4707142857142856</v>
      </c>
      <c r="P866" s="6">
        <f>IFERROR(AVERAGE(E866/G866),0)</f>
        <v>97.18</v>
      </c>
      <c r="Q866" t="str">
        <f>I866</f>
        <v>USD</v>
      </c>
      <c r="R866" t="str">
        <f>LEFT(N866,FIND("/",N866)-1)</f>
        <v>film &amp; video</v>
      </c>
      <c r="S866" t="str">
        <f>RIGHT(N866,LEN(N866)-FIND("/",N866))</f>
        <v>shorts</v>
      </c>
      <c r="T866" s="9">
        <f>(((J866/60)/60)/24)+DATE(1970,1,1)</f>
        <v>42601.208333333328</v>
      </c>
      <c r="U866" s="9">
        <f>(((K866/60)/60)/24)+DATE(1970,1,1)</f>
        <v>42606.208333333328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E867/D867</f>
        <v>1.8582098765432098</v>
      </c>
      <c r="P867" s="6">
        <f>IFERROR(AVERAGE(E867/G867),0)</f>
        <v>46.000916870415651</v>
      </c>
      <c r="Q867" t="str">
        <f>I867</f>
        <v>USD</v>
      </c>
      <c r="R867" t="str">
        <f>LEFT(N867,FIND("/",N867)-1)</f>
        <v>theater</v>
      </c>
      <c r="S867" t="str">
        <f>RIGHT(N867,LEN(N867)-FIND("/",N867))</f>
        <v>plays</v>
      </c>
      <c r="T867" s="9">
        <f>(((J867/60)/60)/24)+DATE(1970,1,1)</f>
        <v>41897.208333333336</v>
      </c>
      <c r="U867" s="9">
        <f>(((K867/60)/60)/24)+DATE(1970,1,1)</f>
        <v>41906.208333333336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E868/D868</f>
        <v>0.43241247264770238</v>
      </c>
      <c r="P868" s="6">
        <f>IFERROR(AVERAGE(E868/G868),0)</f>
        <v>88.023385300668153</v>
      </c>
      <c r="Q868" t="str">
        <f>I868</f>
        <v>USD</v>
      </c>
      <c r="R868" t="str">
        <f>LEFT(N868,FIND("/",N868)-1)</f>
        <v>photography</v>
      </c>
      <c r="S868" t="str">
        <f>RIGHT(N868,LEN(N868)-FIND("/",N868))</f>
        <v>photography books</v>
      </c>
      <c r="T868" s="9">
        <f>(((J868/60)/60)/24)+DATE(1970,1,1)</f>
        <v>40671.208333333336</v>
      </c>
      <c r="U868" s="9">
        <f>(((K868/60)/60)/24)+DATE(1970,1,1)</f>
        <v>40672.208333333336</v>
      </c>
    </row>
    <row r="869" spans="1:21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E869/D869</f>
        <v>1.6243749999999999</v>
      </c>
      <c r="P869" s="6">
        <f>IFERROR(AVERAGE(E869/G869),0)</f>
        <v>25.99</v>
      </c>
      <c r="Q869" t="str">
        <f>I869</f>
        <v>USD</v>
      </c>
      <c r="R869" t="str">
        <f>LEFT(N869,FIND("/",N869)-1)</f>
        <v>food</v>
      </c>
      <c r="S869" t="str">
        <f>RIGHT(N869,LEN(N869)-FIND("/",N869))</f>
        <v>food trucks</v>
      </c>
      <c r="T869" s="9">
        <f>(((J869/60)/60)/24)+DATE(1970,1,1)</f>
        <v>43382.208333333328</v>
      </c>
      <c r="U869" s="9">
        <f>(((K869/60)/60)/24)+DATE(1970,1,1)</f>
        <v>43388.208333333328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E870/D870</f>
        <v>1.8484285714285715</v>
      </c>
      <c r="P870" s="6">
        <f>IFERROR(AVERAGE(E870/G870),0)</f>
        <v>102.69047619047619</v>
      </c>
      <c r="Q870" t="str">
        <f>I870</f>
        <v>USD</v>
      </c>
      <c r="R870" t="str">
        <f>LEFT(N870,FIND("/",N870)-1)</f>
        <v>theater</v>
      </c>
      <c r="S870" t="str">
        <f>RIGHT(N870,LEN(N870)-FIND("/",N870))</f>
        <v>plays</v>
      </c>
      <c r="T870" s="9">
        <f>(((J870/60)/60)/24)+DATE(1970,1,1)</f>
        <v>41559.208333333336</v>
      </c>
      <c r="U870" s="9">
        <f>(((K870/60)/60)/24)+DATE(1970,1,1)</f>
        <v>41570.208333333336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E871/D871</f>
        <v>0.23703520691785052</v>
      </c>
      <c r="P871" s="6">
        <f>IFERROR(AVERAGE(E871/G871),0)</f>
        <v>72.958174904942965</v>
      </c>
      <c r="Q871" t="str">
        <f>I871</f>
        <v>USD</v>
      </c>
      <c r="R871" t="str">
        <f>LEFT(N871,FIND("/",N871)-1)</f>
        <v>film &amp; video</v>
      </c>
      <c r="S871" t="str">
        <f>RIGHT(N871,LEN(N871)-FIND("/",N871))</f>
        <v>drama</v>
      </c>
      <c r="T871" s="9">
        <f>(((J871/60)/60)/24)+DATE(1970,1,1)</f>
        <v>40350.208333333336</v>
      </c>
      <c r="U871" s="9">
        <f>(((K871/60)/60)/24)+DATE(1970,1,1)</f>
        <v>40364.208333333336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E872/D872</f>
        <v>0.89870129870129867</v>
      </c>
      <c r="P872" s="6">
        <f>IFERROR(AVERAGE(E872/G872),0)</f>
        <v>57.190082644628099</v>
      </c>
      <c r="Q872" t="str">
        <f>I872</f>
        <v>USD</v>
      </c>
      <c r="R872" t="str">
        <f>LEFT(N872,FIND("/",N872)-1)</f>
        <v>theater</v>
      </c>
      <c r="S872" t="str">
        <f>RIGHT(N872,LEN(N872)-FIND("/",N872))</f>
        <v>plays</v>
      </c>
      <c r="T872" s="9">
        <f>(((J872/60)/60)/24)+DATE(1970,1,1)</f>
        <v>42240.208333333328</v>
      </c>
      <c r="U872" s="9">
        <f>(((K872/60)/60)/24)+DATE(1970,1,1)</f>
        <v>42265.208333333328</v>
      </c>
    </row>
    <row r="873" spans="1:21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E873/D873</f>
        <v>2.7260419580419581</v>
      </c>
      <c r="P873" s="6">
        <f>IFERROR(AVERAGE(E873/G873),0)</f>
        <v>84.013793103448279</v>
      </c>
      <c r="Q873" t="str">
        <f>I873</f>
        <v>USD</v>
      </c>
      <c r="R873" t="str">
        <f>LEFT(N873,FIND("/",N873)-1)</f>
        <v>theater</v>
      </c>
      <c r="S873" t="str">
        <f>RIGHT(N873,LEN(N873)-FIND("/",N873))</f>
        <v>plays</v>
      </c>
      <c r="T873" s="9">
        <f>(((J873/60)/60)/24)+DATE(1970,1,1)</f>
        <v>43040.208333333328</v>
      </c>
      <c r="U873" s="9">
        <f>(((K873/60)/60)/24)+DATE(1970,1,1)</f>
        <v>43058.25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E874/D874</f>
        <v>1.7004255319148935</v>
      </c>
      <c r="P874" s="6">
        <f>IFERROR(AVERAGE(E874/G874),0)</f>
        <v>98.666666666666671</v>
      </c>
      <c r="Q874" t="str">
        <f>I874</f>
        <v>AUD</v>
      </c>
      <c r="R874" t="str">
        <f>LEFT(N874,FIND("/",N874)-1)</f>
        <v>film &amp; video</v>
      </c>
      <c r="S874" t="str">
        <f>RIGHT(N874,LEN(N874)-FIND("/",N874))</f>
        <v>science fiction</v>
      </c>
      <c r="T874" s="9">
        <f>(((J874/60)/60)/24)+DATE(1970,1,1)</f>
        <v>43346.208333333328</v>
      </c>
      <c r="U874" s="9">
        <f>(((K874/60)/60)/24)+DATE(1970,1,1)</f>
        <v>43351.208333333328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E875/D875</f>
        <v>1.8828503562945369</v>
      </c>
      <c r="P875" s="6">
        <f>IFERROR(AVERAGE(E875/G875),0)</f>
        <v>42.007419183889773</v>
      </c>
      <c r="Q875" t="str">
        <f>I875</f>
        <v>USD</v>
      </c>
      <c r="R875" t="str">
        <f>LEFT(N875,FIND("/",N875)-1)</f>
        <v>photography</v>
      </c>
      <c r="S875" t="str">
        <f>RIGHT(N875,LEN(N875)-FIND("/",N875))</f>
        <v>photography books</v>
      </c>
      <c r="T875" s="9">
        <f>(((J875/60)/60)/24)+DATE(1970,1,1)</f>
        <v>41647.25</v>
      </c>
      <c r="U875" s="9">
        <f>(((K875/60)/60)/24)+DATE(1970,1,1)</f>
        <v>41652.25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E876/D876</f>
        <v>3.4693532338308457</v>
      </c>
      <c r="P876" s="6">
        <f>IFERROR(AVERAGE(E876/G876),0)</f>
        <v>32.002753556677376</v>
      </c>
      <c r="Q876" t="str">
        <f>I876</f>
        <v>USD</v>
      </c>
      <c r="R876" t="str">
        <f>LEFT(N876,FIND("/",N876)-1)</f>
        <v>photography</v>
      </c>
      <c r="S876" t="str">
        <f>RIGHT(N876,LEN(N876)-FIND("/",N876))</f>
        <v>photography books</v>
      </c>
      <c r="T876" s="9">
        <f>(((J876/60)/60)/24)+DATE(1970,1,1)</f>
        <v>40291.208333333336</v>
      </c>
      <c r="U876" s="9">
        <f>(((K876/60)/60)/24)+DATE(1970,1,1)</f>
        <v>40329.208333333336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E877/D877</f>
        <v>0.6917721518987342</v>
      </c>
      <c r="P877" s="6">
        <f>IFERROR(AVERAGE(E877/G877),0)</f>
        <v>81.567164179104481</v>
      </c>
      <c r="Q877" t="str">
        <f>I877</f>
        <v>USD</v>
      </c>
      <c r="R877" t="str">
        <f>LEFT(N877,FIND("/",N877)-1)</f>
        <v>music</v>
      </c>
      <c r="S877" t="str">
        <f>RIGHT(N877,LEN(N877)-FIND("/",N877))</f>
        <v>rock</v>
      </c>
      <c r="T877" s="9">
        <f>(((J877/60)/60)/24)+DATE(1970,1,1)</f>
        <v>40556.25</v>
      </c>
      <c r="U877" s="9">
        <f>(((K877/60)/60)/24)+DATE(1970,1,1)</f>
        <v>40557.25</v>
      </c>
    </row>
    <row r="878" spans="1:21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E878/D878</f>
        <v>0.25433734939759034</v>
      </c>
      <c r="P878" s="6">
        <f>IFERROR(AVERAGE(E878/G878),0)</f>
        <v>37.035087719298247</v>
      </c>
      <c r="Q878" t="str">
        <f>I878</f>
        <v>CAD</v>
      </c>
      <c r="R878" t="str">
        <f>LEFT(N878,FIND("/",N878)-1)</f>
        <v>photography</v>
      </c>
      <c r="S878" t="str">
        <f>RIGHT(N878,LEN(N878)-FIND("/",N878))</f>
        <v>photography books</v>
      </c>
      <c r="T878" s="9">
        <f>(((J878/60)/60)/24)+DATE(1970,1,1)</f>
        <v>43624.208333333328</v>
      </c>
      <c r="U878" s="9">
        <f>(((K878/60)/60)/24)+DATE(1970,1,1)</f>
        <v>43648.208333333328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E879/D879</f>
        <v>0.77400977995110021</v>
      </c>
      <c r="P879" s="6">
        <f>IFERROR(AVERAGE(E879/G879),0)</f>
        <v>103.033360455655</v>
      </c>
      <c r="Q879" t="str">
        <f>I879</f>
        <v>USD</v>
      </c>
      <c r="R879" t="str">
        <f>LEFT(N879,FIND("/",N879)-1)</f>
        <v>food</v>
      </c>
      <c r="S879" t="str">
        <f>RIGHT(N879,LEN(N879)-FIND("/",N879))</f>
        <v>food trucks</v>
      </c>
      <c r="T879" s="9">
        <f>(((J879/60)/60)/24)+DATE(1970,1,1)</f>
        <v>42577.208333333328</v>
      </c>
      <c r="U879" s="9">
        <f>(((K879/60)/60)/24)+DATE(1970,1,1)</f>
        <v>42578.208333333328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E880/D880</f>
        <v>0.37481481481481482</v>
      </c>
      <c r="P880" s="6">
        <f>IFERROR(AVERAGE(E880/G880),0)</f>
        <v>84.333333333333329</v>
      </c>
      <c r="Q880" t="str">
        <f>I880</f>
        <v>EUR</v>
      </c>
      <c r="R880" t="str">
        <f>LEFT(N880,FIND("/",N880)-1)</f>
        <v>music</v>
      </c>
      <c r="S880" t="str">
        <f>RIGHT(N880,LEN(N880)-FIND("/",N880))</f>
        <v>metal</v>
      </c>
      <c r="T880" s="9">
        <f>(((J880/60)/60)/24)+DATE(1970,1,1)</f>
        <v>43845.25</v>
      </c>
      <c r="U880" s="9">
        <f>(((K880/60)/60)/24)+DATE(1970,1,1)</f>
        <v>43869.25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E881/D881</f>
        <v>5.4379999999999997</v>
      </c>
      <c r="P881" s="6">
        <f>IFERROR(AVERAGE(E881/G881),0)</f>
        <v>102.60377358490567</v>
      </c>
      <c r="Q881" t="str">
        <f>I881</f>
        <v>USD</v>
      </c>
      <c r="R881" t="str">
        <f>LEFT(N881,FIND("/",N881)-1)</f>
        <v>publishing</v>
      </c>
      <c r="S881" t="str">
        <f>RIGHT(N881,LEN(N881)-FIND("/",N881))</f>
        <v>nonfiction</v>
      </c>
      <c r="T881" s="9">
        <f>(((J881/60)/60)/24)+DATE(1970,1,1)</f>
        <v>42788.25</v>
      </c>
      <c r="U881" s="9">
        <f>(((K881/60)/60)/24)+DATE(1970,1,1)</f>
        <v>42797.25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E882/D882</f>
        <v>2.2852189349112426</v>
      </c>
      <c r="P882" s="6">
        <f>IFERROR(AVERAGE(E882/G882),0)</f>
        <v>79.992129246064621</v>
      </c>
      <c r="Q882" t="str">
        <f>I882</f>
        <v>USD</v>
      </c>
      <c r="R882" t="str">
        <f>LEFT(N882,FIND("/",N882)-1)</f>
        <v>music</v>
      </c>
      <c r="S882" t="str">
        <f>RIGHT(N882,LEN(N882)-FIND("/",N882))</f>
        <v>electric music</v>
      </c>
      <c r="T882" s="9">
        <f>(((J882/60)/60)/24)+DATE(1970,1,1)</f>
        <v>43667.208333333328</v>
      </c>
      <c r="U882" s="9">
        <f>(((K882/60)/60)/24)+DATE(1970,1,1)</f>
        <v>43669.208333333328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E883/D883</f>
        <v>0.38948339483394834</v>
      </c>
      <c r="P883" s="6">
        <f>IFERROR(AVERAGE(E883/G883),0)</f>
        <v>70.055309734513273</v>
      </c>
      <c r="Q883" t="str">
        <f>I883</f>
        <v>USD</v>
      </c>
      <c r="R883" t="str">
        <f>LEFT(N883,FIND("/",N883)-1)</f>
        <v>theater</v>
      </c>
      <c r="S883" t="str">
        <f>RIGHT(N883,LEN(N883)-FIND("/",N883))</f>
        <v>plays</v>
      </c>
      <c r="T883" s="9">
        <f>(((J883/60)/60)/24)+DATE(1970,1,1)</f>
        <v>42194.208333333328</v>
      </c>
      <c r="U883" s="9">
        <f>(((K883/60)/60)/24)+DATE(1970,1,1)</f>
        <v>42223.208333333328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E884/D884</f>
        <v>3.7</v>
      </c>
      <c r="P884" s="6">
        <f>IFERROR(AVERAGE(E884/G884),0)</f>
        <v>37</v>
      </c>
      <c r="Q884" t="str">
        <f>I884</f>
        <v>USD</v>
      </c>
      <c r="R884" t="str">
        <f>LEFT(N884,FIND("/",N884)-1)</f>
        <v>theater</v>
      </c>
      <c r="S884" t="str">
        <f>RIGHT(N884,LEN(N884)-FIND("/",N884))</f>
        <v>plays</v>
      </c>
      <c r="T884" s="9">
        <f>(((J884/60)/60)/24)+DATE(1970,1,1)</f>
        <v>42025.25</v>
      </c>
      <c r="U884" s="9">
        <f>(((K884/60)/60)/24)+DATE(1970,1,1)</f>
        <v>42029.25</v>
      </c>
    </row>
    <row r="885" spans="1:21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E885/D885</f>
        <v>2.3791176470588233</v>
      </c>
      <c r="P885" s="6">
        <f>IFERROR(AVERAGE(E885/G885),0)</f>
        <v>41.911917098445599</v>
      </c>
      <c r="Q885" t="str">
        <f>I885</f>
        <v>USD</v>
      </c>
      <c r="R885" t="str">
        <f>LEFT(N885,FIND("/",N885)-1)</f>
        <v>film &amp; video</v>
      </c>
      <c r="S885" t="str">
        <f>RIGHT(N885,LEN(N885)-FIND("/",N885))</f>
        <v>shorts</v>
      </c>
      <c r="T885" s="9">
        <f>(((J885/60)/60)/24)+DATE(1970,1,1)</f>
        <v>40323.208333333336</v>
      </c>
      <c r="U885" s="9">
        <f>(((K885/60)/60)/24)+DATE(1970,1,1)</f>
        <v>40359.208333333336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E886/D886</f>
        <v>0.64036299765807958</v>
      </c>
      <c r="P886" s="6">
        <f>IFERROR(AVERAGE(E886/G886),0)</f>
        <v>57.992576882290564</v>
      </c>
      <c r="Q886" t="str">
        <f>I886</f>
        <v>USD</v>
      </c>
      <c r="R886" t="str">
        <f>LEFT(N886,FIND("/",N886)-1)</f>
        <v>theater</v>
      </c>
      <c r="S886" t="str">
        <f>RIGHT(N886,LEN(N886)-FIND("/",N886))</f>
        <v>plays</v>
      </c>
      <c r="T886" s="9">
        <f>(((J886/60)/60)/24)+DATE(1970,1,1)</f>
        <v>41763.208333333336</v>
      </c>
      <c r="U886" s="9">
        <f>(((K886/60)/60)/24)+DATE(1970,1,1)</f>
        <v>41765.208333333336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E887/D887</f>
        <v>1.1827777777777777</v>
      </c>
      <c r="P887" s="6">
        <f>IFERROR(AVERAGE(E887/G887),0)</f>
        <v>40.942307692307693</v>
      </c>
      <c r="Q887" t="str">
        <f>I887</f>
        <v>USD</v>
      </c>
      <c r="R887" t="str">
        <f>LEFT(N887,FIND("/",N887)-1)</f>
        <v>theater</v>
      </c>
      <c r="S887" t="str">
        <f>RIGHT(N887,LEN(N887)-FIND("/",N887))</f>
        <v>plays</v>
      </c>
      <c r="T887" s="9">
        <f>(((J887/60)/60)/24)+DATE(1970,1,1)</f>
        <v>40335.208333333336</v>
      </c>
      <c r="U887" s="9">
        <f>(((K887/60)/60)/24)+DATE(1970,1,1)</f>
        <v>40373.208333333336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E888/D888</f>
        <v>0.84824037184594958</v>
      </c>
      <c r="P888" s="6">
        <f>IFERROR(AVERAGE(E888/G888),0)</f>
        <v>69.9972602739726</v>
      </c>
      <c r="Q888" t="str">
        <f>I888</f>
        <v>USD</v>
      </c>
      <c r="R888" t="str">
        <f>LEFT(N888,FIND("/",N888)-1)</f>
        <v>music</v>
      </c>
      <c r="S888" t="str">
        <f>RIGHT(N888,LEN(N888)-FIND("/",N888))</f>
        <v>indie rock</v>
      </c>
      <c r="T888" s="9">
        <f>(((J888/60)/60)/24)+DATE(1970,1,1)</f>
        <v>40416.208333333336</v>
      </c>
      <c r="U888" s="9">
        <f>(((K888/60)/60)/24)+DATE(1970,1,1)</f>
        <v>40434.208333333336</v>
      </c>
    </row>
    <row r="889" spans="1:21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E889/D889</f>
        <v>0.29346153846153844</v>
      </c>
      <c r="P889" s="6">
        <f>IFERROR(AVERAGE(E889/G889),0)</f>
        <v>73.838709677419359</v>
      </c>
      <c r="Q889" t="str">
        <f>I889</f>
        <v>USD</v>
      </c>
      <c r="R889" t="str">
        <f>LEFT(N889,FIND("/",N889)-1)</f>
        <v>theater</v>
      </c>
      <c r="S889" t="str">
        <f>RIGHT(N889,LEN(N889)-FIND("/",N889))</f>
        <v>plays</v>
      </c>
      <c r="T889" s="9">
        <f>(((J889/60)/60)/24)+DATE(1970,1,1)</f>
        <v>42202.208333333328</v>
      </c>
      <c r="U889" s="9">
        <f>(((K889/60)/60)/24)+DATE(1970,1,1)</f>
        <v>42249.208333333328</v>
      </c>
    </row>
    <row r="890" spans="1:21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E890/D890</f>
        <v>2.0989655172413793</v>
      </c>
      <c r="P890" s="6">
        <f>IFERROR(AVERAGE(E890/G890),0)</f>
        <v>41.979310344827589</v>
      </c>
      <c r="Q890" t="str">
        <f>I890</f>
        <v>USD</v>
      </c>
      <c r="R890" t="str">
        <f>LEFT(N890,FIND("/",N890)-1)</f>
        <v>theater</v>
      </c>
      <c r="S890" t="str">
        <f>RIGHT(N890,LEN(N890)-FIND("/",N890))</f>
        <v>plays</v>
      </c>
      <c r="T890" s="9">
        <f>(((J890/60)/60)/24)+DATE(1970,1,1)</f>
        <v>42836.208333333328</v>
      </c>
      <c r="U890" s="9">
        <f>(((K890/60)/60)/24)+DATE(1970,1,1)</f>
        <v>42855.208333333328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E891/D891</f>
        <v>1.697857142857143</v>
      </c>
      <c r="P891" s="6">
        <f>IFERROR(AVERAGE(E891/G891),0)</f>
        <v>77.93442622950819</v>
      </c>
      <c r="Q891" t="str">
        <f>I891</f>
        <v>USD</v>
      </c>
      <c r="R891" t="str">
        <f>LEFT(N891,FIND("/",N891)-1)</f>
        <v>music</v>
      </c>
      <c r="S891" t="str">
        <f>RIGHT(N891,LEN(N891)-FIND("/",N891))</f>
        <v>electric music</v>
      </c>
      <c r="T891" s="9">
        <f>(((J891/60)/60)/24)+DATE(1970,1,1)</f>
        <v>41710.208333333336</v>
      </c>
      <c r="U891" s="9">
        <f>(((K891/60)/60)/24)+DATE(1970,1,1)</f>
        <v>41717.208333333336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E892/D892</f>
        <v>1.1595907738095239</v>
      </c>
      <c r="P892" s="6">
        <f>IFERROR(AVERAGE(E892/G892),0)</f>
        <v>106.01972789115646</v>
      </c>
      <c r="Q892" t="str">
        <f>I892</f>
        <v>USD</v>
      </c>
      <c r="R892" t="str">
        <f>LEFT(N892,FIND("/",N892)-1)</f>
        <v>music</v>
      </c>
      <c r="S892" t="str">
        <f>RIGHT(N892,LEN(N892)-FIND("/",N892))</f>
        <v>indie rock</v>
      </c>
      <c r="T892" s="9">
        <f>(((J892/60)/60)/24)+DATE(1970,1,1)</f>
        <v>43640.208333333328</v>
      </c>
      <c r="U892" s="9">
        <f>(((K892/60)/60)/24)+DATE(1970,1,1)</f>
        <v>43641.208333333328</v>
      </c>
    </row>
    <row r="893" spans="1:21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E893/D893</f>
        <v>2.5859999999999999</v>
      </c>
      <c r="P893" s="6">
        <f>IFERROR(AVERAGE(E893/G893),0)</f>
        <v>47.018181818181816</v>
      </c>
      <c r="Q893" t="str">
        <f>I893</f>
        <v>CAD</v>
      </c>
      <c r="R893" t="str">
        <f>LEFT(N893,FIND("/",N893)-1)</f>
        <v>film &amp; video</v>
      </c>
      <c r="S893" t="str">
        <f>RIGHT(N893,LEN(N893)-FIND("/",N893))</f>
        <v>documentary</v>
      </c>
      <c r="T893" s="9">
        <f>(((J893/60)/60)/24)+DATE(1970,1,1)</f>
        <v>40880.25</v>
      </c>
      <c r="U893" s="9">
        <f>(((K893/60)/60)/24)+DATE(1970,1,1)</f>
        <v>40924.25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E894/D894</f>
        <v>2.3058333333333332</v>
      </c>
      <c r="P894" s="6">
        <f>IFERROR(AVERAGE(E894/G894),0)</f>
        <v>76.016483516483518</v>
      </c>
      <c r="Q894" t="str">
        <f>I894</f>
        <v>USD</v>
      </c>
      <c r="R894" t="str">
        <f>LEFT(N894,FIND("/",N894)-1)</f>
        <v>publishing</v>
      </c>
      <c r="S894" t="str">
        <f>RIGHT(N894,LEN(N894)-FIND("/",N894))</f>
        <v>translations</v>
      </c>
      <c r="T894" s="9">
        <f>(((J894/60)/60)/24)+DATE(1970,1,1)</f>
        <v>40319.208333333336</v>
      </c>
      <c r="U894" s="9">
        <f>(((K894/60)/60)/24)+DATE(1970,1,1)</f>
        <v>40360.208333333336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E895/D895</f>
        <v>1.2821428571428573</v>
      </c>
      <c r="P895" s="6">
        <f>IFERROR(AVERAGE(E895/G895),0)</f>
        <v>54.120603015075375</v>
      </c>
      <c r="Q895" t="str">
        <f>I895</f>
        <v>EUR</v>
      </c>
      <c r="R895" t="str">
        <f>LEFT(N895,FIND("/",N895)-1)</f>
        <v>film &amp; video</v>
      </c>
      <c r="S895" t="str">
        <f>RIGHT(N895,LEN(N895)-FIND("/",N895))</f>
        <v>documentary</v>
      </c>
      <c r="T895" s="9">
        <f>(((J895/60)/60)/24)+DATE(1970,1,1)</f>
        <v>42170.208333333328</v>
      </c>
      <c r="U895" s="9">
        <f>(((K895/60)/60)/24)+DATE(1970,1,1)</f>
        <v>42174.208333333328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E896/D896</f>
        <v>1.8870588235294117</v>
      </c>
      <c r="P896" s="6">
        <f>IFERROR(AVERAGE(E896/G896),0)</f>
        <v>57.285714285714285</v>
      </c>
      <c r="Q896" t="str">
        <f>I896</f>
        <v>GBP</v>
      </c>
      <c r="R896" t="str">
        <f>LEFT(N896,FIND("/",N896)-1)</f>
        <v>film &amp; video</v>
      </c>
      <c r="S896" t="str">
        <f>RIGHT(N896,LEN(N896)-FIND("/",N896))</f>
        <v>television</v>
      </c>
      <c r="T896" s="9">
        <f>(((J896/60)/60)/24)+DATE(1970,1,1)</f>
        <v>41466.208333333336</v>
      </c>
      <c r="U896" s="9">
        <f>(((K896/60)/60)/24)+DATE(1970,1,1)</f>
        <v>41496.208333333336</v>
      </c>
    </row>
    <row r="897" spans="1:21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E897/D897</f>
        <v>6.9511889862327911E-2</v>
      </c>
      <c r="P897" s="6">
        <f>IFERROR(AVERAGE(E897/G897),0)</f>
        <v>103.81308411214954</v>
      </c>
      <c r="Q897" t="str">
        <f>I897</f>
        <v>USD</v>
      </c>
      <c r="R897" t="str">
        <f>LEFT(N897,FIND("/",N897)-1)</f>
        <v>theater</v>
      </c>
      <c r="S897" t="str">
        <f>RIGHT(N897,LEN(N897)-FIND("/",N897))</f>
        <v>plays</v>
      </c>
      <c r="T897" s="9">
        <f>(((J897/60)/60)/24)+DATE(1970,1,1)</f>
        <v>43134.25</v>
      </c>
      <c r="U897" s="9">
        <f>(((K897/60)/60)/24)+DATE(1970,1,1)</f>
        <v>43143.25</v>
      </c>
    </row>
    <row r="898" spans="1:21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E898/D898</f>
        <v>7.7443434343434348</v>
      </c>
      <c r="P898" s="6">
        <f>IFERROR(AVERAGE(E898/G898),0)</f>
        <v>105.02602739726028</v>
      </c>
      <c r="Q898" t="str">
        <f>I898</f>
        <v>AUD</v>
      </c>
      <c r="R898" t="str">
        <f>LEFT(N898,FIND("/",N898)-1)</f>
        <v>food</v>
      </c>
      <c r="S898" t="str">
        <f>RIGHT(N898,LEN(N898)-FIND("/",N898))</f>
        <v>food trucks</v>
      </c>
      <c r="T898" s="9">
        <f>(((J898/60)/60)/24)+DATE(1970,1,1)</f>
        <v>40738.208333333336</v>
      </c>
      <c r="U898" s="9">
        <f>(((K898/60)/60)/24)+DATE(1970,1,1)</f>
        <v>40741.208333333336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E899/D899</f>
        <v>0.27693181818181817</v>
      </c>
      <c r="P899" s="6">
        <f>IFERROR(AVERAGE(E899/G899),0)</f>
        <v>90.259259259259252</v>
      </c>
      <c r="Q899" t="str">
        <f>I899</f>
        <v>USD</v>
      </c>
      <c r="R899" t="str">
        <f>LEFT(N899,FIND("/",N899)-1)</f>
        <v>theater</v>
      </c>
      <c r="S899" t="str">
        <f>RIGHT(N899,LEN(N899)-FIND("/",N899))</f>
        <v>plays</v>
      </c>
      <c r="T899" s="9">
        <f>(((J899/60)/60)/24)+DATE(1970,1,1)</f>
        <v>43583.208333333328</v>
      </c>
      <c r="U899" s="9">
        <f>(((K899/60)/60)/24)+DATE(1970,1,1)</f>
        <v>43585.208333333328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E900/D900</f>
        <v>0.52479620323841425</v>
      </c>
      <c r="P900" s="6">
        <f>IFERROR(AVERAGE(E900/G900),0)</f>
        <v>76.978705978705975</v>
      </c>
      <c r="Q900" t="str">
        <f>I900</f>
        <v>USD</v>
      </c>
      <c r="R900" t="str">
        <f>LEFT(N900,FIND("/",N900)-1)</f>
        <v>film &amp; video</v>
      </c>
      <c r="S900" t="str">
        <f>RIGHT(N900,LEN(N900)-FIND("/",N900))</f>
        <v>documentary</v>
      </c>
      <c r="T900" s="9">
        <f>(((J900/60)/60)/24)+DATE(1970,1,1)</f>
        <v>43815.25</v>
      </c>
      <c r="U900" s="9">
        <f>(((K900/60)/60)/24)+DATE(1970,1,1)</f>
        <v>43821.25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E901/D901</f>
        <v>4.0709677419354842</v>
      </c>
      <c r="P901" s="6">
        <f>IFERROR(AVERAGE(E901/G901),0)</f>
        <v>102.60162601626017</v>
      </c>
      <c r="Q901" t="str">
        <f>I901</f>
        <v>CHF</v>
      </c>
      <c r="R901" t="str">
        <f>LEFT(N901,FIND("/",N901)-1)</f>
        <v>music</v>
      </c>
      <c r="S901" t="str">
        <f>RIGHT(N901,LEN(N901)-FIND("/",N901))</f>
        <v>jazz</v>
      </c>
      <c r="T901" s="9">
        <f>(((J901/60)/60)/24)+DATE(1970,1,1)</f>
        <v>41554.208333333336</v>
      </c>
      <c r="U901" s="9">
        <f>(((K901/60)/60)/24)+DATE(1970,1,1)</f>
        <v>41572.208333333336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E902/D902</f>
        <v>0.02</v>
      </c>
      <c r="P902" s="6">
        <f>IFERROR(AVERAGE(E902/G902),0)</f>
        <v>2</v>
      </c>
      <c r="Q902" t="str">
        <f>I902</f>
        <v>USD</v>
      </c>
      <c r="R902" t="str">
        <f>LEFT(N902,FIND("/",N902)-1)</f>
        <v>technology</v>
      </c>
      <c r="S902" t="str">
        <f>RIGHT(N902,LEN(N902)-FIND("/",N902))</f>
        <v>web</v>
      </c>
      <c r="T902" s="9">
        <f>(((J902/60)/60)/24)+DATE(1970,1,1)</f>
        <v>41901.208333333336</v>
      </c>
      <c r="U902" s="9">
        <f>(((K902/60)/60)/24)+DATE(1970,1,1)</f>
        <v>41902.208333333336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E903/D903</f>
        <v>1.5617857142857143</v>
      </c>
      <c r="P903" s="6">
        <f>IFERROR(AVERAGE(E903/G903),0)</f>
        <v>55.0062893081761</v>
      </c>
      <c r="Q903" t="str">
        <f>I903</f>
        <v>USD</v>
      </c>
      <c r="R903" t="str">
        <f>LEFT(N903,FIND("/",N903)-1)</f>
        <v>music</v>
      </c>
      <c r="S903" t="str">
        <f>RIGHT(N903,LEN(N903)-FIND("/",N903))</f>
        <v>rock</v>
      </c>
      <c r="T903" s="9">
        <f>(((J903/60)/60)/24)+DATE(1970,1,1)</f>
        <v>43298.208333333328</v>
      </c>
      <c r="U903" s="9">
        <f>(((K903/60)/60)/24)+DATE(1970,1,1)</f>
        <v>43331.208333333328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E904/D904</f>
        <v>2.5242857142857145</v>
      </c>
      <c r="P904" s="6">
        <f>IFERROR(AVERAGE(E904/G904),0)</f>
        <v>32.127272727272725</v>
      </c>
      <c r="Q904" t="str">
        <f>I904</f>
        <v>USD</v>
      </c>
      <c r="R904" t="str">
        <f>LEFT(N904,FIND("/",N904)-1)</f>
        <v>technology</v>
      </c>
      <c r="S904" t="str">
        <f>RIGHT(N904,LEN(N904)-FIND("/",N904))</f>
        <v>web</v>
      </c>
      <c r="T904" s="9">
        <f>(((J904/60)/60)/24)+DATE(1970,1,1)</f>
        <v>42399.25</v>
      </c>
      <c r="U904" s="9">
        <f>(((K904/60)/60)/24)+DATE(1970,1,1)</f>
        <v>42441.25</v>
      </c>
    </row>
    <row r="905" spans="1:21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E905/D905</f>
        <v>1.729268292682927E-2</v>
      </c>
      <c r="P905" s="6">
        <f>IFERROR(AVERAGE(E905/G905),0)</f>
        <v>50.642857142857146</v>
      </c>
      <c r="Q905" t="str">
        <f>I905</f>
        <v>USD</v>
      </c>
      <c r="R905" t="str">
        <f>LEFT(N905,FIND("/",N905)-1)</f>
        <v>publishing</v>
      </c>
      <c r="S905" t="str">
        <f>RIGHT(N905,LEN(N905)-FIND("/",N905))</f>
        <v>nonfiction</v>
      </c>
      <c r="T905" s="9">
        <f>(((J905/60)/60)/24)+DATE(1970,1,1)</f>
        <v>41034.208333333336</v>
      </c>
      <c r="U905" s="9">
        <f>(((K905/60)/60)/24)+DATE(1970,1,1)</f>
        <v>41049.208333333336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E906/D906</f>
        <v>0.12230769230769231</v>
      </c>
      <c r="P906" s="6">
        <f>IFERROR(AVERAGE(E906/G906),0)</f>
        <v>49.6875</v>
      </c>
      <c r="Q906" t="str">
        <f>I906</f>
        <v>USD</v>
      </c>
      <c r="R906" t="str">
        <f>LEFT(N906,FIND("/",N906)-1)</f>
        <v>publishing</v>
      </c>
      <c r="S906" t="str">
        <f>RIGHT(N906,LEN(N906)-FIND("/",N906))</f>
        <v>radio &amp; podcasts</v>
      </c>
      <c r="T906" s="9">
        <f>(((J906/60)/60)/24)+DATE(1970,1,1)</f>
        <v>41186.208333333336</v>
      </c>
      <c r="U906" s="9">
        <f>(((K906/60)/60)/24)+DATE(1970,1,1)</f>
        <v>41190.208333333336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E907/D907</f>
        <v>1.6398734177215191</v>
      </c>
      <c r="P907" s="6">
        <f>IFERROR(AVERAGE(E907/G907),0)</f>
        <v>54.894067796610166</v>
      </c>
      <c r="Q907" t="str">
        <f>I907</f>
        <v>USD</v>
      </c>
      <c r="R907" t="str">
        <f>LEFT(N907,FIND("/",N907)-1)</f>
        <v>theater</v>
      </c>
      <c r="S907" t="str">
        <f>RIGHT(N907,LEN(N907)-FIND("/",N907))</f>
        <v>plays</v>
      </c>
      <c r="T907" s="9">
        <f>(((J907/60)/60)/24)+DATE(1970,1,1)</f>
        <v>41536.208333333336</v>
      </c>
      <c r="U907" s="9">
        <f>(((K907/60)/60)/24)+DATE(1970,1,1)</f>
        <v>41539.208333333336</v>
      </c>
    </row>
    <row r="908" spans="1:21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E908/D908</f>
        <v>1.6298181818181818</v>
      </c>
      <c r="P908" s="6">
        <f>IFERROR(AVERAGE(E908/G908),0)</f>
        <v>46.931937172774866</v>
      </c>
      <c r="Q908" t="str">
        <f>I908</f>
        <v>USD</v>
      </c>
      <c r="R908" t="str">
        <f>LEFT(N908,FIND("/",N908)-1)</f>
        <v>film &amp; video</v>
      </c>
      <c r="S908" t="str">
        <f>RIGHT(N908,LEN(N908)-FIND("/",N908))</f>
        <v>documentary</v>
      </c>
      <c r="T908" s="9">
        <f>(((J908/60)/60)/24)+DATE(1970,1,1)</f>
        <v>42868.208333333328</v>
      </c>
      <c r="U908" s="9">
        <f>(((K908/60)/60)/24)+DATE(1970,1,1)</f>
        <v>42904.208333333328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E909/D909</f>
        <v>0.20252747252747252</v>
      </c>
      <c r="P909" s="6">
        <f>IFERROR(AVERAGE(E909/G909),0)</f>
        <v>44.951219512195124</v>
      </c>
      <c r="Q909" t="str">
        <f>I909</f>
        <v>USD</v>
      </c>
      <c r="R909" t="str">
        <f>LEFT(N909,FIND("/",N909)-1)</f>
        <v>theater</v>
      </c>
      <c r="S909" t="str">
        <f>RIGHT(N909,LEN(N909)-FIND("/",N909))</f>
        <v>plays</v>
      </c>
      <c r="T909" s="9">
        <f>(((J909/60)/60)/24)+DATE(1970,1,1)</f>
        <v>40660.208333333336</v>
      </c>
      <c r="U909" s="9">
        <f>(((K909/60)/60)/24)+DATE(1970,1,1)</f>
        <v>40667.208333333336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E910/D910</f>
        <v>3.1924083769633507</v>
      </c>
      <c r="P910" s="6">
        <f>IFERROR(AVERAGE(E910/G910),0)</f>
        <v>30.99898322318251</v>
      </c>
      <c r="Q910" t="str">
        <f>I910</f>
        <v>USD</v>
      </c>
      <c r="R910" t="str">
        <f>LEFT(N910,FIND("/",N910)-1)</f>
        <v>games</v>
      </c>
      <c r="S910" t="str">
        <f>RIGHT(N910,LEN(N910)-FIND("/",N910))</f>
        <v>video games</v>
      </c>
      <c r="T910" s="9">
        <f>(((J910/60)/60)/24)+DATE(1970,1,1)</f>
        <v>41031.208333333336</v>
      </c>
      <c r="U910" s="9">
        <f>(((K910/60)/60)/24)+DATE(1970,1,1)</f>
        <v>41042.208333333336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E911/D911</f>
        <v>4.7894444444444444</v>
      </c>
      <c r="P911" s="6">
        <f>IFERROR(AVERAGE(E911/G911),0)</f>
        <v>107.7625</v>
      </c>
      <c r="Q911" t="str">
        <f>I911</f>
        <v>CAD</v>
      </c>
      <c r="R911" t="str">
        <f>LEFT(N911,FIND("/",N911)-1)</f>
        <v>theater</v>
      </c>
      <c r="S911" t="str">
        <f>RIGHT(N911,LEN(N911)-FIND("/",N911))</f>
        <v>plays</v>
      </c>
      <c r="T911" s="9">
        <f>(((J911/60)/60)/24)+DATE(1970,1,1)</f>
        <v>43255.208333333328</v>
      </c>
      <c r="U911" s="9">
        <f>(((K911/60)/60)/24)+DATE(1970,1,1)</f>
        <v>43282.208333333328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E912/D912</f>
        <v>0.19556634304207121</v>
      </c>
      <c r="P912" s="6">
        <f>IFERROR(AVERAGE(E912/G912),0)</f>
        <v>102.07770270270271</v>
      </c>
      <c r="Q912" t="str">
        <f>I912</f>
        <v>USD</v>
      </c>
      <c r="R912" t="str">
        <f>LEFT(N912,FIND("/",N912)-1)</f>
        <v>theater</v>
      </c>
      <c r="S912" t="str">
        <f>RIGHT(N912,LEN(N912)-FIND("/",N912))</f>
        <v>plays</v>
      </c>
      <c r="T912" s="9">
        <f>(((J912/60)/60)/24)+DATE(1970,1,1)</f>
        <v>42026.25</v>
      </c>
      <c r="U912" s="9">
        <f>(((K912/60)/60)/24)+DATE(1970,1,1)</f>
        <v>42027.25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E913/D913</f>
        <v>1.9894827586206896</v>
      </c>
      <c r="P913" s="6">
        <f>IFERROR(AVERAGE(E913/G913),0)</f>
        <v>24.976190476190474</v>
      </c>
      <c r="Q913" t="str">
        <f>I913</f>
        <v>USD</v>
      </c>
      <c r="R913" t="str">
        <f>LEFT(N913,FIND("/",N913)-1)</f>
        <v>technology</v>
      </c>
      <c r="S913" t="str">
        <f>RIGHT(N913,LEN(N913)-FIND("/",N913))</f>
        <v>web</v>
      </c>
      <c r="T913" s="9">
        <f>(((J913/60)/60)/24)+DATE(1970,1,1)</f>
        <v>43717.208333333328</v>
      </c>
      <c r="U913" s="9">
        <f>(((K913/60)/60)/24)+DATE(1970,1,1)</f>
        <v>43719.208333333328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E914/D914</f>
        <v>7.95</v>
      </c>
      <c r="P914" s="6">
        <f>IFERROR(AVERAGE(E914/G914),0)</f>
        <v>79.944134078212286</v>
      </c>
      <c r="Q914" t="str">
        <f>I914</f>
        <v>USD</v>
      </c>
      <c r="R914" t="str">
        <f>LEFT(N914,FIND("/",N914)-1)</f>
        <v>film &amp; video</v>
      </c>
      <c r="S914" t="str">
        <f>RIGHT(N914,LEN(N914)-FIND("/",N914))</f>
        <v>drama</v>
      </c>
      <c r="T914" s="9">
        <f>(((J914/60)/60)/24)+DATE(1970,1,1)</f>
        <v>41157.208333333336</v>
      </c>
      <c r="U914" s="9">
        <f>(((K914/60)/60)/24)+DATE(1970,1,1)</f>
        <v>41170.208333333336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E915/D915</f>
        <v>0.50621082621082625</v>
      </c>
      <c r="P915" s="6">
        <f>IFERROR(AVERAGE(E915/G915),0)</f>
        <v>67.946462715105156</v>
      </c>
      <c r="Q915" t="str">
        <f>I915</f>
        <v>AUD</v>
      </c>
      <c r="R915" t="str">
        <f>LEFT(N915,FIND("/",N915)-1)</f>
        <v>film &amp; video</v>
      </c>
      <c r="S915" t="str">
        <f>RIGHT(N915,LEN(N915)-FIND("/",N915))</f>
        <v>drama</v>
      </c>
      <c r="T915" s="9">
        <f>(((J915/60)/60)/24)+DATE(1970,1,1)</f>
        <v>43597.208333333328</v>
      </c>
      <c r="U915" s="9">
        <f>(((K915/60)/60)/24)+DATE(1970,1,1)</f>
        <v>43610.208333333328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E916/D916</f>
        <v>0.57437499999999997</v>
      </c>
      <c r="P916" s="6">
        <f>IFERROR(AVERAGE(E916/G916),0)</f>
        <v>26.070921985815602</v>
      </c>
      <c r="Q916" t="str">
        <f>I916</f>
        <v>GBP</v>
      </c>
      <c r="R916" t="str">
        <f>LEFT(N916,FIND("/",N916)-1)</f>
        <v>theater</v>
      </c>
      <c r="S916" t="str">
        <f>RIGHT(N916,LEN(N916)-FIND("/",N916))</f>
        <v>plays</v>
      </c>
      <c r="T916" s="9">
        <f>(((J916/60)/60)/24)+DATE(1970,1,1)</f>
        <v>41490.208333333336</v>
      </c>
      <c r="U916" s="9">
        <f>(((K916/60)/60)/24)+DATE(1970,1,1)</f>
        <v>41502.208333333336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E917/D917</f>
        <v>1.5562827640984909</v>
      </c>
      <c r="P917" s="6">
        <f>IFERROR(AVERAGE(E917/G917),0)</f>
        <v>105.0032154340836</v>
      </c>
      <c r="Q917" t="str">
        <f>I917</f>
        <v>GBP</v>
      </c>
      <c r="R917" t="str">
        <f>LEFT(N917,FIND("/",N917)-1)</f>
        <v>film &amp; video</v>
      </c>
      <c r="S917" t="str">
        <f>RIGHT(N917,LEN(N917)-FIND("/",N917))</f>
        <v>television</v>
      </c>
      <c r="T917" s="9">
        <f>(((J917/60)/60)/24)+DATE(1970,1,1)</f>
        <v>42976.208333333328</v>
      </c>
      <c r="U917" s="9">
        <f>(((K917/60)/60)/24)+DATE(1970,1,1)</f>
        <v>42985.208333333328</v>
      </c>
    </row>
    <row r="918" spans="1:21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E918/D918</f>
        <v>0.36297297297297298</v>
      </c>
      <c r="P918" s="6">
        <f>IFERROR(AVERAGE(E918/G918),0)</f>
        <v>25.826923076923077</v>
      </c>
      <c r="Q918" t="str">
        <f>I918</f>
        <v>USD</v>
      </c>
      <c r="R918" t="str">
        <f>LEFT(N918,FIND("/",N918)-1)</f>
        <v>photography</v>
      </c>
      <c r="S918" t="str">
        <f>RIGHT(N918,LEN(N918)-FIND("/",N918))</f>
        <v>photography books</v>
      </c>
      <c r="T918" s="9">
        <f>(((J918/60)/60)/24)+DATE(1970,1,1)</f>
        <v>41991.25</v>
      </c>
      <c r="U918" s="9">
        <f>(((K918/60)/60)/24)+DATE(1970,1,1)</f>
        <v>42000.25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E919/D919</f>
        <v>0.58250000000000002</v>
      </c>
      <c r="P919" s="6">
        <f>IFERROR(AVERAGE(E919/G919),0)</f>
        <v>77.666666666666671</v>
      </c>
      <c r="Q919" t="str">
        <f>I919</f>
        <v>GBP</v>
      </c>
      <c r="R919" t="str">
        <f>LEFT(N919,FIND("/",N919)-1)</f>
        <v>film &amp; video</v>
      </c>
      <c r="S919" t="str">
        <f>RIGHT(N919,LEN(N919)-FIND("/",N919))</f>
        <v>shorts</v>
      </c>
      <c r="T919" s="9">
        <f>(((J919/60)/60)/24)+DATE(1970,1,1)</f>
        <v>40722.208333333336</v>
      </c>
      <c r="U919" s="9">
        <f>(((K919/60)/60)/24)+DATE(1970,1,1)</f>
        <v>40746.208333333336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E920/D920</f>
        <v>2.3739473684210526</v>
      </c>
      <c r="P920" s="6">
        <f>IFERROR(AVERAGE(E920/G920),0)</f>
        <v>57.82692307692308</v>
      </c>
      <c r="Q920" t="str">
        <f>I920</f>
        <v>CHF</v>
      </c>
      <c r="R920" t="str">
        <f>LEFT(N920,FIND("/",N920)-1)</f>
        <v>publishing</v>
      </c>
      <c r="S920" t="str">
        <f>RIGHT(N920,LEN(N920)-FIND("/",N920))</f>
        <v>radio &amp; podcasts</v>
      </c>
      <c r="T920" s="9">
        <f>(((J920/60)/60)/24)+DATE(1970,1,1)</f>
        <v>41117.208333333336</v>
      </c>
      <c r="U920" s="9">
        <f>(((K920/60)/60)/24)+DATE(1970,1,1)</f>
        <v>41128.208333333336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E921/D921</f>
        <v>0.58750000000000002</v>
      </c>
      <c r="P921" s="6">
        <f>IFERROR(AVERAGE(E921/G921),0)</f>
        <v>92.955555555555549</v>
      </c>
      <c r="Q921" t="str">
        <f>I921</f>
        <v>AUD</v>
      </c>
      <c r="R921" t="str">
        <f>LEFT(N921,FIND("/",N921)-1)</f>
        <v>theater</v>
      </c>
      <c r="S921" t="str">
        <f>RIGHT(N921,LEN(N921)-FIND("/",N921))</f>
        <v>plays</v>
      </c>
      <c r="T921" s="9">
        <f>(((J921/60)/60)/24)+DATE(1970,1,1)</f>
        <v>43022.208333333328</v>
      </c>
      <c r="U921" s="9">
        <f>(((K921/60)/60)/24)+DATE(1970,1,1)</f>
        <v>43054.25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E922/D922</f>
        <v>1.8256603773584905</v>
      </c>
      <c r="P922" s="6">
        <f>IFERROR(AVERAGE(E922/G922),0)</f>
        <v>37.945098039215686</v>
      </c>
      <c r="Q922" t="str">
        <f>I922</f>
        <v>USD</v>
      </c>
      <c r="R922" t="str">
        <f>LEFT(N922,FIND("/",N922)-1)</f>
        <v>film &amp; video</v>
      </c>
      <c r="S922" t="str">
        <f>RIGHT(N922,LEN(N922)-FIND("/",N922))</f>
        <v>animation</v>
      </c>
      <c r="T922" s="9">
        <f>(((J922/60)/60)/24)+DATE(1970,1,1)</f>
        <v>43503.25</v>
      </c>
      <c r="U922" s="9">
        <f>(((K922/60)/60)/24)+DATE(1970,1,1)</f>
        <v>43523.25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E923/D923</f>
        <v>7.5436408977556111E-3</v>
      </c>
      <c r="P923" s="6">
        <f>IFERROR(AVERAGE(E923/G923),0)</f>
        <v>31.842105263157894</v>
      </c>
      <c r="Q923" t="str">
        <f>I923</f>
        <v>USD</v>
      </c>
      <c r="R923" t="str">
        <f>LEFT(N923,FIND("/",N923)-1)</f>
        <v>technology</v>
      </c>
      <c r="S923" t="str">
        <f>RIGHT(N923,LEN(N923)-FIND("/",N923))</f>
        <v>web</v>
      </c>
      <c r="T923" s="9">
        <f>(((J923/60)/60)/24)+DATE(1970,1,1)</f>
        <v>40951.25</v>
      </c>
      <c r="U923" s="9">
        <f>(((K923/60)/60)/24)+DATE(1970,1,1)</f>
        <v>40965.25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E924/D924</f>
        <v>1.7595330739299611</v>
      </c>
      <c r="P924" s="6">
        <f>IFERROR(AVERAGE(E924/G924),0)</f>
        <v>40</v>
      </c>
      <c r="Q924" t="str">
        <f>I924</f>
        <v>USD</v>
      </c>
      <c r="R924" t="str">
        <f>LEFT(N924,FIND("/",N924)-1)</f>
        <v>music</v>
      </c>
      <c r="S924" t="str">
        <f>RIGHT(N924,LEN(N924)-FIND("/",N924))</f>
        <v>world music</v>
      </c>
      <c r="T924" s="9">
        <f>(((J924/60)/60)/24)+DATE(1970,1,1)</f>
        <v>43443.25</v>
      </c>
      <c r="U924" s="9">
        <f>(((K924/60)/60)/24)+DATE(1970,1,1)</f>
        <v>43452.25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E925/D925</f>
        <v>2.3788235294117648</v>
      </c>
      <c r="P925" s="6">
        <f>IFERROR(AVERAGE(E925/G925),0)</f>
        <v>101.1</v>
      </c>
      <c r="Q925" t="str">
        <f>I925</f>
        <v>USD</v>
      </c>
      <c r="R925" t="str">
        <f>LEFT(N925,FIND("/",N925)-1)</f>
        <v>theater</v>
      </c>
      <c r="S925" t="str">
        <f>RIGHT(N925,LEN(N925)-FIND("/",N925))</f>
        <v>plays</v>
      </c>
      <c r="T925" s="9">
        <f>(((J925/60)/60)/24)+DATE(1970,1,1)</f>
        <v>40373.208333333336</v>
      </c>
      <c r="U925" s="9">
        <f>(((K925/60)/60)/24)+DATE(1970,1,1)</f>
        <v>40374.208333333336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E926/D926</f>
        <v>4.8805076142131982</v>
      </c>
      <c r="P926" s="6">
        <f>IFERROR(AVERAGE(E926/G926),0)</f>
        <v>84.006989951944078</v>
      </c>
      <c r="Q926" t="str">
        <f>I926</f>
        <v>EUR</v>
      </c>
      <c r="R926" t="str">
        <f>LEFT(N926,FIND("/",N926)-1)</f>
        <v>theater</v>
      </c>
      <c r="S926" t="str">
        <f>RIGHT(N926,LEN(N926)-FIND("/",N926))</f>
        <v>plays</v>
      </c>
      <c r="T926" s="9">
        <f>(((J926/60)/60)/24)+DATE(1970,1,1)</f>
        <v>43769.208333333328</v>
      </c>
      <c r="U926" s="9">
        <f>(((K926/60)/60)/24)+DATE(1970,1,1)</f>
        <v>43780.25</v>
      </c>
    </row>
    <row r="927" spans="1:21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E927/D927</f>
        <v>2.2406666666666668</v>
      </c>
      <c r="P927" s="6">
        <f>IFERROR(AVERAGE(E927/G927),0)</f>
        <v>103.41538461538461</v>
      </c>
      <c r="Q927" t="str">
        <f>I927</f>
        <v>USD</v>
      </c>
      <c r="R927" t="str">
        <f>LEFT(N927,FIND("/",N927)-1)</f>
        <v>theater</v>
      </c>
      <c r="S927" t="str">
        <f>RIGHT(N927,LEN(N927)-FIND("/",N927))</f>
        <v>plays</v>
      </c>
      <c r="T927" s="9">
        <f>(((J927/60)/60)/24)+DATE(1970,1,1)</f>
        <v>43000.208333333328</v>
      </c>
      <c r="U927" s="9">
        <f>(((K927/60)/60)/24)+DATE(1970,1,1)</f>
        <v>43012.208333333328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E928/D928</f>
        <v>0.18126436781609195</v>
      </c>
      <c r="P928" s="6">
        <f>IFERROR(AVERAGE(E928/G928),0)</f>
        <v>105.13333333333334</v>
      </c>
      <c r="Q928" t="str">
        <f>I928</f>
        <v>USD</v>
      </c>
      <c r="R928" t="str">
        <f>LEFT(N928,FIND("/",N928)-1)</f>
        <v>food</v>
      </c>
      <c r="S928" t="str">
        <f>RIGHT(N928,LEN(N928)-FIND("/",N928))</f>
        <v>food trucks</v>
      </c>
      <c r="T928" s="9">
        <f>(((J928/60)/60)/24)+DATE(1970,1,1)</f>
        <v>42502.208333333328</v>
      </c>
      <c r="U928" s="9">
        <f>(((K928/60)/60)/24)+DATE(1970,1,1)</f>
        <v>42506.208333333328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E929/D929</f>
        <v>0.45847222222222223</v>
      </c>
      <c r="P929" s="6">
        <f>IFERROR(AVERAGE(E929/G929),0)</f>
        <v>89.21621621621621</v>
      </c>
      <c r="Q929" t="str">
        <f>I929</f>
        <v>USD</v>
      </c>
      <c r="R929" t="str">
        <f>LEFT(N929,FIND("/",N929)-1)</f>
        <v>theater</v>
      </c>
      <c r="S929" t="str">
        <f>RIGHT(N929,LEN(N929)-FIND("/",N929))</f>
        <v>plays</v>
      </c>
      <c r="T929" s="9">
        <f>(((J929/60)/60)/24)+DATE(1970,1,1)</f>
        <v>41102.208333333336</v>
      </c>
      <c r="U929" s="9">
        <f>(((K929/60)/60)/24)+DATE(1970,1,1)</f>
        <v>41131.208333333336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E930/D930</f>
        <v>1.1731541218637993</v>
      </c>
      <c r="P930" s="6">
        <f>IFERROR(AVERAGE(E930/G930),0)</f>
        <v>51.995234312946785</v>
      </c>
      <c r="Q930" t="str">
        <f>I930</f>
        <v>EUR</v>
      </c>
      <c r="R930" t="str">
        <f>LEFT(N930,FIND("/",N930)-1)</f>
        <v>technology</v>
      </c>
      <c r="S930" t="str">
        <f>RIGHT(N930,LEN(N930)-FIND("/",N930))</f>
        <v>web</v>
      </c>
      <c r="T930" s="9">
        <f>(((J930/60)/60)/24)+DATE(1970,1,1)</f>
        <v>41637.25</v>
      </c>
      <c r="U930" s="9">
        <f>(((K930/60)/60)/24)+DATE(1970,1,1)</f>
        <v>41646.25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E931/D931</f>
        <v>2.173090909090909</v>
      </c>
      <c r="P931" s="6">
        <f>IFERROR(AVERAGE(E931/G931),0)</f>
        <v>64.956521739130437</v>
      </c>
      <c r="Q931" t="str">
        <f>I931</f>
        <v>GBP</v>
      </c>
      <c r="R931" t="str">
        <f>LEFT(N931,FIND("/",N931)-1)</f>
        <v>theater</v>
      </c>
      <c r="S931" t="str">
        <f>RIGHT(N931,LEN(N931)-FIND("/",N931))</f>
        <v>plays</v>
      </c>
      <c r="T931" s="9">
        <f>(((J931/60)/60)/24)+DATE(1970,1,1)</f>
        <v>42858.208333333328</v>
      </c>
      <c r="U931" s="9">
        <f>(((K931/60)/60)/24)+DATE(1970,1,1)</f>
        <v>42872.208333333328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E932/D932</f>
        <v>1.1228571428571428</v>
      </c>
      <c r="P932" s="6">
        <f>IFERROR(AVERAGE(E932/G932),0)</f>
        <v>46.235294117647058</v>
      </c>
      <c r="Q932" t="str">
        <f>I932</f>
        <v>USD</v>
      </c>
      <c r="R932" t="str">
        <f>LEFT(N932,FIND("/",N932)-1)</f>
        <v>theater</v>
      </c>
      <c r="S932" t="str">
        <f>RIGHT(N932,LEN(N932)-FIND("/",N932))</f>
        <v>plays</v>
      </c>
      <c r="T932" s="9">
        <f>(((J932/60)/60)/24)+DATE(1970,1,1)</f>
        <v>42060.25</v>
      </c>
      <c r="U932" s="9">
        <f>(((K932/60)/60)/24)+DATE(1970,1,1)</f>
        <v>42067.25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E933/D933</f>
        <v>0.72518987341772156</v>
      </c>
      <c r="P933" s="6">
        <f>IFERROR(AVERAGE(E933/G933),0)</f>
        <v>51.151785714285715</v>
      </c>
      <c r="Q933" t="str">
        <f>I933</f>
        <v>USD</v>
      </c>
      <c r="R933" t="str">
        <f>LEFT(N933,FIND("/",N933)-1)</f>
        <v>theater</v>
      </c>
      <c r="S933" t="str">
        <f>RIGHT(N933,LEN(N933)-FIND("/",N933))</f>
        <v>plays</v>
      </c>
      <c r="T933" s="9">
        <f>(((J933/60)/60)/24)+DATE(1970,1,1)</f>
        <v>41818.208333333336</v>
      </c>
      <c r="U933" s="9">
        <f>(((K933/60)/60)/24)+DATE(1970,1,1)</f>
        <v>41820.208333333336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E934/D934</f>
        <v>2.1230434782608696</v>
      </c>
      <c r="P934" s="6">
        <f>IFERROR(AVERAGE(E934/G934),0)</f>
        <v>33.909722222222221</v>
      </c>
      <c r="Q934" t="str">
        <f>I934</f>
        <v>USD</v>
      </c>
      <c r="R934" t="str">
        <f>LEFT(N934,FIND("/",N934)-1)</f>
        <v>music</v>
      </c>
      <c r="S934" t="str">
        <f>RIGHT(N934,LEN(N934)-FIND("/",N934))</f>
        <v>rock</v>
      </c>
      <c r="T934" s="9">
        <f>(((J934/60)/60)/24)+DATE(1970,1,1)</f>
        <v>41709.208333333336</v>
      </c>
      <c r="U934" s="9">
        <f>(((K934/60)/60)/24)+DATE(1970,1,1)</f>
        <v>41712.208333333336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E935/D935</f>
        <v>2.3974657534246577</v>
      </c>
      <c r="P935" s="6">
        <f>IFERROR(AVERAGE(E935/G935),0)</f>
        <v>92.016298633017882</v>
      </c>
      <c r="Q935" t="str">
        <f>I935</f>
        <v>USD</v>
      </c>
      <c r="R935" t="str">
        <f>LEFT(N935,FIND("/",N935)-1)</f>
        <v>theater</v>
      </c>
      <c r="S935" t="str">
        <f>RIGHT(N935,LEN(N935)-FIND("/",N935))</f>
        <v>plays</v>
      </c>
      <c r="T935" s="9">
        <f>(((J935/60)/60)/24)+DATE(1970,1,1)</f>
        <v>41372.208333333336</v>
      </c>
      <c r="U935" s="9">
        <f>(((K935/60)/60)/24)+DATE(1970,1,1)</f>
        <v>41385.208333333336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E936/D936</f>
        <v>1.8193548387096774</v>
      </c>
      <c r="P936" s="6">
        <f>IFERROR(AVERAGE(E936/G936),0)</f>
        <v>107.42857142857143</v>
      </c>
      <c r="Q936" t="str">
        <f>I936</f>
        <v>USD</v>
      </c>
      <c r="R936" t="str">
        <f>LEFT(N936,FIND("/",N936)-1)</f>
        <v>theater</v>
      </c>
      <c r="S936" t="str">
        <f>RIGHT(N936,LEN(N936)-FIND("/",N936))</f>
        <v>plays</v>
      </c>
      <c r="T936" s="9">
        <f>(((J936/60)/60)/24)+DATE(1970,1,1)</f>
        <v>42422.25</v>
      </c>
      <c r="U936" s="9">
        <f>(((K936/60)/60)/24)+DATE(1970,1,1)</f>
        <v>42428.25</v>
      </c>
    </row>
    <row r="937" spans="1:21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E937/D937</f>
        <v>1.6413114754098361</v>
      </c>
      <c r="P937" s="6">
        <f>IFERROR(AVERAGE(E937/G937),0)</f>
        <v>75.848484848484844</v>
      </c>
      <c r="Q937" t="str">
        <f>I937</f>
        <v>USD</v>
      </c>
      <c r="R937" t="str">
        <f>LEFT(N937,FIND("/",N937)-1)</f>
        <v>theater</v>
      </c>
      <c r="S937" t="str">
        <f>RIGHT(N937,LEN(N937)-FIND("/",N937))</f>
        <v>plays</v>
      </c>
      <c r="T937" s="9">
        <f>(((J937/60)/60)/24)+DATE(1970,1,1)</f>
        <v>42209.208333333328</v>
      </c>
      <c r="U937" s="9">
        <f>(((K937/60)/60)/24)+DATE(1970,1,1)</f>
        <v>42216.208333333328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E938/D938</f>
        <v>1.6375968992248063E-2</v>
      </c>
      <c r="P938" s="6">
        <f>IFERROR(AVERAGE(E938/G938),0)</f>
        <v>80.476190476190482</v>
      </c>
      <c r="Q938" t="str">
        <f>I938</f>
        <v>USD</v>
      </c>
      <c r="R938" t="str">
        <f>LEFT(N938,FIND("/",N938)-1)</f>
        <v>theater</v>
      </c>
      <c r="S938" t="str">
        <f>RIGHT(N938,LEN(N938)-FIND("/",N938))</f>
        <v>plays</v>
      </c>
      <c r="T938" s="9">
        <f>(((J938/60)/60)/24)+DATE(1970,1,1)</f>
        <v>43668.208333333328</v>
      </c>
      <c r="U938" s="9">
        <f>(((K938/60)/60)/24)+DATE(1970,1,1)</f>
        <v>43671.208333333328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E939/D939</f>
        <v>0.49643859649122807</v>
      </c>
      <c r="P939" s="6">
        <f>IFERROR(AVERAGE(E939/G939),0)</f>
        <v>86.978483606557376</v>
      </c>
      <c r="Q939" t="str">
        <f>I939</f>
        <v>USD</v>
      </c>
      <c r="R939" t="str">
        <f>LEFT(N939,FIND("/",N939)-1)</f>
        <v>film &amp; video</v>
      </c>
      <c r="S939" t="str">
        <f>RIGHT(N939,LEN(N939)-FIND("/",N939))</f>
        <v>documentary</v>
      </c>
      <c r="T939" s="9">
        <f>(((J939/60)/60)/24)+DATE(1970,1,1)</f>
        <v>42334.25</v>
      </c>
      <c r="U939" s="9">
        <f>(((K939/60)/60)/24)+DATE(1970,1,1)</f>
        <v>42343.25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E940/D940</f>
        <v>1.0970652173913042</v>
      </c>
      <c r="P940" s="6">
        <f>IFERROR(AVERAGE(E940/G940),0)</f>
        <v>105.13541666666667</v>
      </c>
      <c r="Q940" t="str">
        <f>I940</f>
        <v>USD</v>
      </c>
      <c r="R940" t="str">
        <f>LEFT(N940,FIND("/",N940)-1)</f>
        <v>publishing</v>
      </c>
      <c r="S940" t="str">
        <f>RIGHT(N940,LEN(N940)-FIND("/",N940))</f>
        <v>fiction</v>
      </c>
      <c r="T940" s="9">
        <f>(((J940/60)/60)/24)+DATE(1970,1,1)</f>
        <v>43263.208333333328</v>
      </c>
      <c r="U940" s="9">
        <f>(((K940/60)/60)/24)+DATE(1970,1,1)</f>
        <v>43299.208333333328</v>
      </c>
    </row>
    <row r="941" spans="1:21" ht="17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E941/D941</f>
        <v>0.49217948717948717</v>
      </c>
      <c r="P941" s="6">
        <f>IFERROR(AVERAGE(E941/G941),0)</f>
        <v>57.298507462686565</v>
      </c>
      <c r="Q941" t="str">
        <f>I941</f>
        <v>USD</v>
      </c>
      <c r="R941" t="str">
        <f>LEFT(N941,FIND("/",N941)-1)</f>
        <v>games</v>
      </c>
      <c r="S941" t="str">
        <f>RIGHT(N941,LEN(N941)-FIND("/",N941))</f>
        <v>video games</v>
      </c>
      <c r="T941" s="9">
        <f>(((J941/60)/60)/24)+DATE(1970,1,1)</f>
        <v>40670.208333333336</v>
      </c>
      <c r="U941" s="9">
        <f>(((K941/60)/60)/24)+DATE(1970,1,1)</f>
        <v>40687.208333333336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E942/D942</f>
        <v>0.62232323232323228</v>
      </c>
      <c r="P942" s="6">
        <f>IFERROR(AVERAGE(E942/G942),0)</f>
        <v>93.348484848484844</v>
      </c>
      <c r="Q942" t="str">
        <f>I942</f>
        <v>CAD</v>
      </c>
      <c r="R942" t="str">
        <f>LEFT(N942,FIND("/",N942)-1)</f>
        <v>technology</v>
      </c>
      <c r="S942" t="str">
        <f>RIGHT(N942,LEN(N942)-FIND("/",N942))</f>
        <v>web</v>
      </c>
      <c r="T942" s="9">
        <f>(((J942/60)/60)/24)+DATE(1970,1,1)</f>
        <v>41244.25</v>
      </c>
      <c r="U942" s="9">
        <f>(((K942/60)/60)/24)+DATE(1970,1,1)</f>
        <v>41266.25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E943/D943</f>
        <v>0.1305813953488372</v>
      </c>
      <c r="P943" s="6">
        <f>IFERROR(AVERAGE(E943/G943),0)</f>
        <v>71.987179487179489</v>
      </c>
      <c r="Q943" t="str">
        <f>I943</f>
        <v>USD</v>
      </c>
      <c r="R943" t="str">
        <f>LEFT(N943,FIND("/",N943)-1)</f>
        <v>theater</v>
      </c>
      <c r="S943" t="str">
        <f>RIGHT(N943,LEN(N943)-FIND("/",N943))</f>
        <v>plays</v>
      </c>
      <c r="T943" s="9">
        <f>(((J943/60)/60)/24)+DATE(1970,1,1)</f>
        <v>40552.25</v>
      </c>
      <c r="U943" s="9">
        <f>(((K943/60)/60)/24)+DATE(1970,1,1)</f>
        <v>40587.25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E944/D944</f>
        <v>0.64635416666666667</v>
      </c>
      <c r="P944" s="6">
        <f>IFERROR(AVERAGE(E944/G944),0)</f>
        <v>92.611940298507463</v>
      </c>
      <c r="Q944" t="str">
        <f>I944</f>
        <v>AUD</v>
      </c>
      <c r="R944" t="str">
        <f>LEFT(N944,FIND("/",N944)-1)</f>
        <v>theater</v>
      </c>
      <c r="S944" t="str">
        <f>RIGHT(N944,LEN(N944)-FIND("/",N944))</f>
        <v>plays</v>
      </c>
      <c r="T944" s="9">
        <f>(((J944/60)/60)/24)+DATE(1970,1,1)</f>
        <v>40568.25</v>
      </c>
      <c r="U944" s="9">
        <f>(((K944/60)/60)/24)+DATE(1970,1,1)</f>
        <v>40571.25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E945/D945</f>
        <v>1.5958666666666668</v>
      </c>
      <c r="P945" s="6">
        <f>IFERROR(AVERAGE(E945/G945),0)</f>
        <v>104.99122807017544</v>
      </c>
      <c r="Q945" t="str">
        <f>I945</f>
        <v>USD</v>
      </c>
      <c r="R945" t="str">
        <f>LEFT(N945,FIND("/",N945)-1)</f>
        <v>food</v>
      </c>
      <c r="S945" t="str">
        <f>RIGHT(N945,LEN(N945)-FIND("/",N945))</f>
        <v>food trucks</v>
      </c>
      <c r="T945" s="9">
        <f>(((J945/60)/60)/24)+DATE(1970,1,1)</f>
        <v>41906.208333333336</v>
      </c>
      <c r="U945" s="9">
        <f>(((K945/60)/60)/24)+DATE(1970,1,1)</f>
        <v>41941.208333333336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E946/D946</f>
        <v>0.81420000000000003</v>
      </c>
      <c r="P946" s="6">
        <f>IFERROR(AVERAGE(E946/G946),0)</f>
        <v>30.958174904942965</v>
      </c>
      <c r="Q946" t="str">
        <f>I946</f>
        <v>AUD</v>
      </c>
      <c r="R946" t="str">
        <f>LEFT(N946,FIND("/",N946)-1)</f>
        <v>photography</v>
      </c>
      <c r="S946" t="str">
        <f>RIGHT(N946,LEN(N946)-FIND("/",N946))</f>
        <v>photography books</v>
      </c>
      <c r="T946" s="9">
        <f>(((J946/60)/60)/24)+DATE(1970,1,1)</f>
        <v>42776.25</v>
      </c>
      <c r="U946" s="9">
        <f>(((K946/60)/60)/24)+DATE(1970,1,1)</f>
        <v>42795.25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E947/D947</f>
        <v>0.32444767441860467</v>
      </c>
      <c r="P947" s="6">
        <f>IFERROR(AVERAGE(E947/G947),0)</f>
        <v>33.001182732111175</v>
      </c>
      <c r="Q947" t="str">
        <f>I947</f>
        <v>USD</v>
      </c>
      <c r="R947" t="str">
        <f>LEFT(N947,FIND("/",N947)-1)</f>
        <v>photography</v>
      </c>
      <c r="S947" t="str">
        <f>RIGHT(N947,LEN(N947)-FIND("/",N947))</f>
        <v>photography books</v>
      </c>
      <c r="T947" s="9">
        <f>(((J947/60)/60)/24)+DATE(1970,1,1)</f>
        <v>41004.208333333336</v>
      </c>
      <c r="U947" s="9">
        <f>(((K947/60)/60)/24)+DATE(1970,1,1)</f>
        <v>41019.208333333336</v>
      </c>
    </row>
    <row r="948" spans="1:21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E948/D948</f>
        <v>9.9141184124918666E-2</v>
      </c>
      <c r="P948" s="6">
        <f>IFERROR(AVERAGE(E948/G948),0)</f>
        <v>84.187845303867405</v>
      </c>
      <c r="Q948" t="str">
        <f>I948</f>
        <v>USD</v>
      </c>
      <c r="R948" t="str">
        <f>LEFT(N948,FIND("/",N948)-1)</f>
        <v>theater</v>
      </c>
      <c r="S948" t="str">
        <f>RIGHT(N948,LEN(N948)-FIND("/",N948))</f>
        <v>plays</v>
      </c>
      <c r="T948" s="9">
        <f>(((J948/60)/60)/24)+DATE(1970,1,1)</f>
        <v>40710.208333333336</v>
      </c>
      <c r="U948" s="9">
        <f>(((K948/60)/60)/24)+DATE(1970,1,1)</f>
        <v>40712.208333333336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E949/D949</f>
        <v>0.26694444444444443</v>
      </c>
      <c r="P949" s="6">
        <f>IFERROR(AVERAGE(E949/G949),0)</f>
        <v>73.92307692307692</v>
      </c>
      <c r="Q949" t="str">
        <f>I949</f>
        <v>USD</v>
      </c>
      <c r="R949" t="str">
        <f>LEFT(N949,FIND("/",N949)-1)</f>
        <v>theater</v>
      </c>
      <c r="S949" t="str">
        <f>RIGHT(N949,LEN(N949)-FIND("/",N949))</f>
        <v>plays</v>
      </c>
      <c r="T949" s="9">
        <f>(((J949/60)/60)/24)+DATE(1970,1,1)</f>
        <v>41908.208333333336</v>
      </c>
      <c r="U949" s="9">
        <f>(((K949/60)/60)/24)+DATE(1970,1,1)</f>
        <v>41915.208333333336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E950/D950</f>
        <v>0.62957446808510642</v>
      </c>
      <c r="P950" s="6">
        <f>IFERROR(AVERAGE(E950/G950),0)</f>
        <v>36.987499999999997</v>
      </c>
      <c r="Q950" t="str">
        <f>I950</f>
        <v>USD</v>
      </c>
      <c r="R950" t="str">
        <f>LEFT(N950,FIND("/",N950)-1)</f>
        <v>film &amp; video</v>
      </c>
      <c r="S950" t="str">
        <f>RIGHT(N950,LEN(N950)-FIND("/",N950))</f>
        <v>documentary</v>
      </c>
      <c r="T950" s="9">
        <f>(((J950/60)/60)/24)+DATE(1970,1,1)</f>
        <v>41985.25</v>
      </c>
      <c r="U950" s="9">
        <f>(((K950/60)/60)/24)+DATE(1970,1,1)</f>
        <v>41995.25</v>
      </c>
    </row>
    <row r="951" spans="1:21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E951/D951</f>
        <v>1.6135593220338984</v>
      </c>
      <c r="P951" s="6">
        <f>IFERROR(AVERAGE(E951/G951),0)</f>
        <v>46.896551724137929</v>
      </c>
      <c r="Q951" t="str">
        <f>I951</f>
        <v>USD</v>
      </c>
      <c r="R951" t="str">
        <f>LEFT(N951,FIND("/",N951)-1)</f>
        <v>technology</v>
      </c>
      <c r="S951" t="str">
        <f>RIGHT(N951,LEN(N951)-FIND("/",N951))</f>
        <v>web</v>
      </c>
      <c r="T951" s="9">
        <f>(((J951/60)/60)/24)+DATE(1970,1,1)</f>
        <v>42112.208333333328</v>
      </c>
      <c r="U951" s="9">
        <f>(((K951/60)/60)/24)+DATE(1970,1,1)</f>
        <v>42131.208333333328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E952/D952</f>
        <v>0.05</v>
      </c>
      <c r="P952" s="6">
        <f>IFERROR(AVERAGE(E952/G952),0)</f>
        <v>5</v>
      </c>
      <c r="Q952" t="str">
        <f>I952</f>
        <v>USD</v>
      </c>
      <c r="R952" t="str">
        <f>LEFT(N952,FIND("/",N952)-1)</f>
        <v>theater</v>
      </c>
      <c r="S952" t="str">
        <f>RIGHT(N952,LEN(N952)-FIND("/",N952))</f>
        <v>plays</v>
      </c>
      <c r="T952" s="9">
        <f>(((J952/60)/60)/24)+DATE(1970,1,1)</f>
        <v>43571.208333333328</v>
      </c>
      <c r="U952" s="9">
        <f>(((K952/60)/60)/24)+DATE(1970,1,1)</f>
        <v>43576.208333333328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E953/D953</f>
        <v>10.969379310344827</v>
      </c>
      <c r="P953" s="6">
        <f>IFERROR(AVERAGE(E953/G953),0)</f>
        <v>102.02437459910199</v>
      </c>
      <c r="Q953" t="str">
        <f>I953</f>
        <v>USD</v>
      </c>
      <c r="R953" t="str">
        <f>LEFT(N953,FIND("/",N953)-1)</f>
        <v>music</v>
      </c>
      <c r="S953" t="str">
        <f>RIGHT(N953,LEN(N953)-FIND("/",N953))</f>
        <v>rock</v>
      </c>
      <c r="T953" s="9">
        <f>(((J953/60)/60)/24)+DATE(1970,1,1)</f>
        <v>42730.25</v>
      </c>
      <c r="U953" s="9">
        <f>(((K953/60)/60)/24)+DATE(1970,1,1)</f>
        <v>42731.25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E954/D954</f>
        <v>0.70094158075601376</v>
      </c>
      <c r="P954" s="6">
        <f>IFERROR(AVERAGE(E954/G954),0)</f>
        <v>45.007502206531335</v>
      </c>
      <c r="Q954" t="str">
        <f>I954</f>
        <v>USD</v>
      </c>
      <c r="R954" t="str">
        <f>LEFT(N954,FIND("/",N954)-1)</f>
        <v>film &amp; video</v>
      </c>
      <c r="S954" t="str">
        <f>RIGHT(N954,LEN(N954)-FIND("/",N954))</f>
        <v>documentary</v>
      </c>
      <c r="T954" s="9">
        <f>(((J954/60)/60)/24)+DATE(1970,1,1)</f>
        <v>42591.208333333328</v>
      </c>
      <c r="U954" s="9">
        <f>(((K954/60)/60)/24)+DATE(1970,1,1)</f>
        <v>42605.208333333328</v>
      </c>
    </row>
    <row r="955" spans="1:21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E955/D955</f>
        <v>0.6</v>
      </c>
      <c r="P955" s="6">
        <f>IFERROR(AVERAGE(E955/G955),0)</f>
        <v>94.285714285714292</v>
      </c>
      <c r="Q955" t="str">
        <f>I955</f>
        <v>USD</v>
      </c>
      <c r="R955" t="str">
        <f>LEFT(N955,FIND("/",N955)-1)</f>
        <v>film &amp; video</v>
      </c>
      <c r="S955" t="str">
        <f>RIGHT(N955,LEN(N955)-FIND("/",N955))</f>
        <v>science fiction</v>
      </c>
      <c r="T955" s="9">
        <f>(((J955/60)/60)/24)+DATE(1970,1,1)</f>
        <v>42358.25</v>
      </c>
      <c r="U955" s="9">
        <f>(((K955/60)/60)/24)+DATE(1970,1,1)</f>
        <v>42394.25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E956/D956</f>
        <v>3.6709859154929578</v>
      </c>
      <c r="P956" s="6">
        <f>IFERROR(AVERAGE(E956/G956),0)</f>
        <v>101.02325581395348</v>
      </c>
      <c r="Q956" t="str">
        <f>I956</f>
        <v>AUD</v>
      </c>
      <c r="R956" t="str">
        <f>LEFT(N956,FIND("/",N956)-1)</f>
        <v>technology</v>
      </c>
      <c r="S956" t="str">
        <f>RIGHT(N956,LEN(N956)-FIND("/",N956))</f>
        <v>web</v>
      </c>
      <c r="T956" s="9">
        <f>(((J956/60)/60)/24)+DATE(1970,1,1)</f>
        <v>41174.208333333336</v>
      </c>
      <c r="U956" s="9">
        <f>(((K956/60)/60)/24)+DATE(1970,1,1)</f>
        <v>41198.208333333336</v>
      </c>
    </row>
    <row r="957" spans="1:21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E957/D957</f>
        <v>11.09</v>
      </c>
      <c r="P957" s="6">
        <f>IFERROR(AVERAGE(E957/G957),0)</f>
        <v>97.037499999999994</v>
      </c>
      <c r="Q957" t="str">
        <f>I957</f>
        <v>USD</v>
      </c>
      <c r="R957" t="str">
        <f>LEFT(N957,FIND("/",N957)-1)</f>
        <v>theater</v>
      </c>
      <c r="S957" t="str">
        <f>RIGHT(N957,LEN(N957)-FIND("/",N957))</f>
        <v>plays</v>
      </c>
      <c r="T957" s="9">
        <f>(((J957/60)/60)/24)+DATE(1970,1,1)</f>
        <v>41238.25</v>
      </c>
      <c r="U957" s="9">
        <f>(((K957/60)/60)/24)+DATE(1970,1,1)</f>
        <v>41240.25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E958/D958</f>
        <v>0.19028784648187633</v>
      </c>
      <c r="P958" s="6">
        <f>IFERROR(AVERAGE(E958/G958),0)</f>
        <v>43.00963855421687</v>
      </c>
      <c r="Q958" t="str">
        <f>I958</f>
        <v>USD</v>
      </c>
      <c r="R958" t="str">
        <f>LEFT(N958,FIND("/",N958)-1)</f>
        <v>film &amp; video</v>
      </c>
      <c r="S958" t="str">
        <f>RIGHT(N958,LEN(N958)-FIND("/",N958))</f>
        <v>science fiction</v>
      </c>
      <c r="T958" s="9">
        <f>(((J958/60)/60)/24)+DATE(1970,1,1)</f>
        <v>42360.25</v>
      </c>
      <c r="U958" s="9">
        <f>(((K958/60)/60)/24)+DATE(1970,1,1)</f>
        <v>42364.25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E959/D959</f>
        <v>1.2687755102040816</v>
      </c>
      <c r="P959" s="6">
        <f>IFERROR(AVERAGE(E959/G959),0)</f>
        <v>94.916030534351151</v>
      </c>
      <c r="Q959" t="str">
        <f>I959</f>
        <v>USD</v>
      </c>
      <c r="R959" t="str">
        <f>LEFT(N959,FIND("/",N959)-1)</f>
        <v>theater</v>
      </c>
      <c r="S959" t="str">
        <f>RIGHT(N959,LEN(N959)-FIND("/",N959))</f>
        <v>plays</v>
      </c>
      <c r="T959" s="9">
        <f>(((J959/60)/60)/24)+DATE(1970,1,1)</f>
        <v>40955.25</v>
      </c>
      <c r="U959" s="9">
        <f>(((K959/60)/60)/24)+DATE(1970,1,1)</f>
        <v>40958.25</v>
      </c>
    </row>
    <row r="960" spans="1:21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E960/D960</f>
        <v>7.3463636363636367</v>
      </c>
      <c r="P960" s="6">
        <f>IFERROR(AVERAGE(E960/G960),0)</f>
        <v>72.151785714285708</v>
      </c>
      <c r="Q960" t="str">
        <f>I960</f>
        <v>USD</v>
      </c>
      <c r="R960" t="str">
        <f>LEFT(N960,FIND("/",N960)-1)</f>
        <v>film &amp; video</v>
      </c>
      <c r="S960" t="str">
        <f>RIGHT(N960,LEN(N960)-FIND("/",N960))</f>
        <v>animation</v>
      </c>
      <c r="T960" s="9">
        <f>(((J960/60)/60)/24)+DATE(1970,1,1)</f>
        <v>40350.208333333336</v>
      </c>
      <c r="U960" s="9">
        <f>(((K960/60)/60)/24)+DATE(1970,1,1)</f>
        <v>40372.208333333336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E961/D961</f>
        <v>4.5731034482758622E-2</v>
      </c>
      <c r="P961" s="6">
        <f>IFERROR(AVERAGE(E961/G961),0)</f>
        <v>51.007692307692309</v>
      </c>
      <c r="Q961" t="str">
        <f>I961</f>
        <v>USD</v>
      </c>
      <c r="R961" t="str">
        <f>LEFT(N961,FIND("/",N961)-1)</f>
        <v>publishing</v>
      </c>
      <c r="S961" t="str">
        <f>RIGHT(N961,LEN(N961)-FIND("/",N961))</f>
        <v>translations</v>
      </c>
      <c r="T961" s="9">
        <f>(((J961/60)/60)/24)+DATE(1970,1,1)</f>
        <v>40357.208333333336</v>
      </c>
      <c r="U961" s="9">
        <f>(((K961/60)/60)/24)+DATE(1970,1,1)</f>
        <v>40385.208333333336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E962/D962</f>
        <v>0.85054545454545449</v>
      </c>
      <c r="P962" s="6">
        <f>IFERROR(AVERAGE(E962/G962),0)</f>
        <v>85.054545454545448</v>
      </c>
      <c r="Q962" t="str">
        <f>I962</f>
        <v>USD</v>
      </c>
      <c r="R962" t="str">
        <f>LEFT(N962,FIND("/",N962)-1)</f>
        <v>technology</v>
      </c>
      <c r="S962" t="str">
        <f>RIGHT(N962,LEN(N962)-FIND("/",N962))</f>
        <v>web</v>
      </c>
      <c r="T962" s="9">
        <f>(((J962/60)/60)/24)+DATE(1970,1,1)</f>
        <v>42408.25</v>
      </c>
      <c r="U962" s="9">
        <f>(((K962/60)/60)/24)+DATE(1970,1,1)</f>
        <v>42445.208333333328</v>
      </c>
    </row>
    <row r="963" spans="1:21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E963/D963</f>
        <v>1.1929824561403508</v>
      </c>
      <c r="P963" s="6">
        <f>IFERROR(AVERAGE(E963/G963),0)</f>
        <v>43.87096774193548</v>
      </c>
      <c r="Q963" t="str">
        <f>I963</f>
        <v>USD</v>
      </c>
      <c r="R963" t="str">
        <f>LEFT(N963,FIND("/",N963)-1)</f>
        <v>publishing</v>
      </c>
      <c r="S963" t="str">
        <f>RIGHT(N963,LEN(N963)-FIND("/",N963))</f>
        <v>translations</v>
      </c>
      <c r="T963" s="9">
        <f>(((J963/60)/60)/24)+DATE(1970,1,1)</f>
        <v>40591.25</v>
      </c>
      <c r="U963" s="9">
        <f>(((K963/60)/60)/24)+DATE(1970,1,1)</f>
        <v>40595.25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E964/D964</f>
        <v>2.9602777777777778</v>
      </c>
      <c r="P964" s="6">
        <f>IFERROR(AVERAGE(E964/G964),0)</f>
        <v>40.063909774436091</v>
      </c>
      <c r="Q964" t="str">
        <f>I964</f>
        <v>USD</v>
      </c>
      <c r="R964" t="str">
        <f>LEFT(N964,FIND("/",N964)-1)</f>
        <v>food</v>
      </c>
      <c r="S964" t="str">
        <f>RIGHT(N964,LEN(N964)-FIND("/",N964))</f>
        <v>food trucks</v>
      </c>
      <c r="T964" s="9">
        <f>(((J964/60)/60)/24)+DATE(1970,1,1)</f>
        <v>41592.25</v>
      </c>
      <c r="U964" s="9">
        <f>(((K964/60)/60)/24)+DATE(1970,1,1)</f>
        <v>41613.25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E965/D965</f>
        <v>0.84694915254237291</v>
      </c>
      <c r="P965" s="6">
        <f>IFERROR(AVERAGE(E965/G965),0)</f>
        <v>43.833333333333336</v>
      </c>
      <c r="Q965" t="str">
        <f>I965</f>
        <v>EUR</v>
      </c>
      <c r="R965" t="str">
        <f>LEFT(N965,FIND("/",N965)-1)</f>
        <v>photography</v>
      </c>
      <c r="S965" t="str">
        <f>RIGHT(N965,LEN(N965)-FIND("/",N965))</f>
        <v>photography books</v>
      </c>
      <c r="T965" s="9">
        <f>(((J965/60)/60)/24)+DATE(1970,1,1)</f>
        <v>40607.25</v>
      </c>
      <c r="U965" s="9">
        <f>(((K965/60)/60)/24)+DATE(1970,1,1)</f>
        <v>40613.25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E966/D966</f>
        <v>3.5578378378378379</v>
      </c>
      <c r="P966" s="6">
        <f>IFERROR(AVERAGE(E966/G966),0)</f>
        <v>84.92903225806451</v>
      </c>
      <c r="Q966" t="str">
        <f>I966</f>
        <v>USD</v>
      </c>
      <c r="R966" t="str">
        <f>LEFT(N966,FIND("/",N966)-1)</f>
        <v>theater</v>
      </c>
      <c r="S966" t="str">
        <f>RIGHT(N966,LEN(N966)-FIND("/",N966))</f>
        <v>plays</v>
      </c>
      <c r="T966" s="9">
        <f>(((J966/60)/60)/24)+DATE(1970,1,1)</f>
        <v>42135.208333333328</v>
      </c>
      <c r="U966" s="9">
        <f>(((K966/60)/60)/24)+DATE(1970,1,1)</f>
        <v>42140.208333333328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E967/D967</f>
        <v>3.8640909090909092</v>
      </c>
      <c r="P967" s="6">
        <f>IFERROR(AVERAGE(E967/G967),0)</f>
        <v>41.067632850241544</v>
      </c>
      <c r="Q967" t="str">
        <f>I967</f>
        <v>GBP</v>
      </c>
      <c r="R967" t="str">
        <f>LEFT(N967,FIND("/",N967)-1)</f>
        <v>music</v>
      </c>
      <c r="S967" t="str">
        <f>RIGHT(N967,LEN(N967)-FIND("/",N967))</f>
        <v>rock</v>
      </c>
      <c r="T967" s="9">
        <f>(((J967/60)/60)/24)+DATE(1970,1,1)</f>
        <v>40203.25</v>
      </c>
      <c r="U967" s="9">
        <f>(((K967/60)/60)/24)+DATE(1970,1,1)</f>
        <v>40243.25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E968/D968</f>
        <v>7.9223529411764702</v>
      </c>
      <c r="P968" s="6">
        <f>IFERROR(AVERAGE(E968/G968),0)</f>
        <v>54.971428571428568</v>
      </c>
      <c r="Q968" t="str">
        <f>I968</f>
        <v>USD</v>
      </c>
      <c r="R968" t="str">
        <f>LEFT(N968,FIND("/",N968)-1)</f>
        <v>theater</v>
      </c>
      <c r="S968" t="str">
        <f>RIGHT(N968,LEN(N968)-FIND("/",N968))</f>
        <v>plays</v>
      </c>
      <c r="T968" s="9">
        <f>(((J968/60)/60)/24)+DATE(1970,1,1)</f>
        <v>42901.208333333328</v>
      </c>
      <c r="U968" s="9">
        <f>(((K968/60)/60)/24)+DATE(1970,1,1)</f>
        <v>42903.208333333328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E969/D969</f>
        <v>1.3703393665158372</v>
      </c>
      <c r="P969" s="6">
        <f>IFERROR(AVERAGE(E969/G969),0)</f>
        <v>77.010807374443743</v>
      </c>
      <c r="Q969" t="str">
        <f>I969</f>
        <v>USD</v>
      </c>
      <c r="R969" t="str">
        <f>LEFT(N969,FIND("/",N969)-1)</f>
        <v>music</v>
      </c>
      <c r="S969" t="str">
        <f>RIGHT(N969,LEN(N969)-FIND("/",N969))</f>
        <v>world music</v>
      </c>
      <c r="T969" s="9">
        <f>(((J969/60)/60)/24)+DATE(1970,1,1)</f>
        <v>41005.208333333336</v>
      </c>
      <c r="U969" s="9">
        <f>(((K969/60)/60)/24)+DATE(1970,1,1)</f>
        <v>41042.208333333336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E970/D970</f>
        <v>3.3820833333333336</v>
      </c>
      <c r="P970" s="6">
        <f>IFERROR(AVERAGE(E970/G970),0)</f>
        <v>71.201754385964918</v>
      </c>
      <c r="Q970" t="str">
        <f>I970</f>
        <v>USD</v>
      </c>
      <c r="R970" t="str">
        <f>LEFT(N970,FIND("/",N970)-1)</f>
        <v>food</v>
      </c>
      <c r="S970" t="str">
        <f>RIGHT(N970,LEN(N970)-FIND("/",N970))</f>
        <v>food trucks</v>
      </c>
      <c r="T970" s="9">
        <f>(((J970/60)/60)/24)+DATE(1970,1,1)</f>
        <v>40544.25</v>
      </c>
      <c r="U970" s="9">
        <f>(((K970/60)/60)/24)+DATE(1970,1,1)</f>
        <v>40559.25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E971/D971</f>
        <v>1.0822784810126582</v>
      </c>
      <c r="P971" s="6">
        <f>IFERROR(AVERAGE(E971/G971),0)</f>
        <v>91.935483870967744</v>
      </c>
      <c r="Q971" t="str">
        <f>I971</f>
        <v>USD</v>
      </c>
      <c r="R971" t="str">
        <f>LEFT(N971,FIND("/",N971)-1)</f>
        <v>theater</v>
      </c>
      <c r="S971" t="str">
        <f>RIGHT(N971,LEN(N971)-FIND("/",N971))</f>
        <v>plays</v>
      </c>
      <c r="T971" s="9">
        <f>(((J971/60)/60)/24)+DATE(1970,1,1)</f>
        <v>43821.25</v>
      </c>
      <c r="U971" s="9">
        <f>(((K971/60)/60)/24)+DATE(1970,1,1)</f>
        <v>43828.25</v>
      </c>
    </row>
    <row r="972" spans="1:21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E972/D972</f>
        <v>0.60757639620653314</v>
      </c>
      <c r="P972" s="6">
        <f>IFERROR(AVERAGE(E972/G972),0)</f>
        <v>97.069023569023571</v>
      </c>
      <c r="Q972" t="str">
        <f>I972</f>
        <v>USD</v>
      </c>
      <c r="R972" t="str">
        <f>LEFT(N972,FIND("/",N972)-1)</f>
        <v>theater</v>
      </c>
      <c r="S972" t="str">
        <f>RIGHT(N972,LEN(N972)-FIND("/",N972))</f>
        <v>plays</v>
      </c>
      <c r="T972" s="9">
        <f>(((J972/60)/60)/24)+DATE(1970,1,1)</f>
        <v>40672.208333333336</v>
      </c>
      <c r="U972" s="9">
        <f>(((K972/60)/60)/24)+DATE(1970,1,1)</f>
        <v>40673.208333333336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E973/D973</f>
        <v>0.27725490196078434</v>
      </c>
      <c r="P973" s="6">
        <f>IFERROR(AVERAGE(E973/G973),0)</f>
        <v>58.916666666666664</v>
      </c>
      <c r="Q973" t="str">
        <f>I973</f>
        <v>USD</v>
      </c>
      <c r="R973" t="str">
        <f>LEFT(N973,FIND("/",N973)-1)</f>
        <v>film &amp; video</v>
      </c>
      <c r="S973" t="str">
        <f>RIGHT(N973,LEN(N973)-FIND("/",N973))</f>
        <v>television</v>
      </c>
      <c r="T973" s="9">
        <f>(((J973/60)/60)/24)+DATE(1970,1,1)</f>
        <v>41555.208333333336</v>
      </c>
      <c r="U973" s="9">
        <f>(((K973/60)/60)/24)+DATE(1970,1,1)</f>
        <v>41561.208333333336</v>
      </c>
    </row>
    <row r="974" spans="1:21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E974/D974</f>
        <v>2.283934426229508</v>
      </c>
      <c r="P974" s="6">
        <f>IFERROR(AVERAGE(E974/G974),0)</f>
        <v>58.015466983938133</v>
      </c>
      <c r="Q974" t="str">
        <f>I974</f>
        <v>USD</v>
      </c>
      <c r="R974" t="str">
        <f>LEFT(N974,FIND("/",N974)-1)</f>
        <v>technology</v>
      </c>
      <c r="S974" t="str">
        <f>RIGHT(N974,LEN(N974)-FIND("/",N974))</f>
        <v>web</v>
      </c>
      <c r="T974" s="9">
        <f>(((J974/60)/60)/24)+DATE(1970,1,1)</f>
        <v>41792.208333333336</v>
      </c>
      <c r="U974" s="9">
        <f>(((K974/60)/60)/24)+DATE(1970,1,1)</f>
        <v>41801.208333333336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E975/D975</f>
        <v>0.21615194054500414</v>
      </c>
      <c r="P975" s="6">
        <f>IFERROR(AVERAGE(E975/G975),0)</f>
        <v>103.87301587301587</v>
      </c>
      <c r="Q975" t="str">
        <f>I975</f>
        <v>USD</v>
      </c>
      <c r="R975" t="str">
        <f>LEFT(N975,FIND("/",N975)-1)</f>
        <v>theater</v>
      </c>
      <c r="S975" t="str">
        <f>RIGHT(N975,LEN(N975)-FIND("/",N975))</f>
        <v>plays</v>
      </c>
      <c r="T975" s="9">
        <f>(((J975/60)/60)/24)+DATE(1970,1,1)</f>
        <v>40522.25</v>
      </c>
      <c r="U975" s="9">
        <f>(((K975/60)/60)/24)+DATE(1970,1,1)</f>
        <v>40524.25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E976/D976</f>
        <v>3.73875</v>
      </c>
      <c r="P976" s="6">
        <f>IFERROR(AVERAGE(E976/G976),0)</f>
        <v>93.46875</v>
      </c>
      <c r="Q976" t="str">
        <f>I976</f>
        <v>USD</v>
      </c>
      <c r="R976" t="str">
        <f>LEFT(N976,FIND("/",N976)-1)</f>
        <v>music</v>
      </c>
      <c r="S976" t="str">
        <f>RIGHT(N976,LEN(N976)-FIND("/",N976))</f>
        <v>indie rock</v>
      </c>
      <c r="T976" s="9">
        <f>(((J976/60)/60)/24)+DATE(1970,1,1)</f>
        <v>41412.208333333336</v>
      </c>
      <c r="U976" s="9">
        <f>(((K976/60)/60)/24)+DATE(1970,1,1)</f>
        <v>41413.208333333336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E977/D977</f>
        <v>1.5492592592592593</v>
      </c>
      <c r="P977" s="6">
        <f>IFERROR(AVERAGE(E977/G977),0)</f>
        <v>61.970370370370368</v>
      </c>
      <c r="Q977" t="str">
        <f>I977</f>
        <v>USD</v>
      </c>
      <c r="R977" t="str">
        <f>LEFT(N977,FIND("/",N977)-1)</f>
        <v>theater</v>
      </c>
      <c r="S977" t="str">
        <f>RIGHT(N977,LEN(N977)-FIND("/",N977))</f>
        <v>plays</v>
      </c>
      <c r="T977" s="9">
        <f>(((J977/60)/60)/24)+DATE(1970,1,1)</f>
        <v>42337.25</v>
      </c>
      <c r="U977" s="9">
        <f>(((K977/60)/60)/24)+DATE(1970,1,1)</f>
        <v>42376.25</v>
      </c>
    </row>
    <row r="978" spans="1:21" ht="17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E978/D978</f>
        <v>3.2214999999999998</v>
      </c>
      <c r="P978" s="6">
        <f>IFERROR(AVERAGE(E978/G978),0)</f>
        <v>92.042857142857144</v>
      </c>
      <c r="Q978" t="str">
        <f>I978</f>
        <v>USD</v>
      </c>
      <c r="R978" t="str">
        <f>LEFT(N978,FIND("/",N978)-1)</f>
        <v>theater</v>
      </c>
      <c r="S978" t="str">
        <f>RIGHT(N978,LEN(N978)-FIND("/",N978))</f>
        <v>plays</v>
      </c>
      <c r="T978" s="9">
        <f>(((J978/60)/60)/24)+DATE(1970,1,1)</f>
        <v>40571.25</v>
      </c>
      <c r="U978" s="9">
        <f>(((K978/60)/60)/24)+DATE(1970,1,1)</f>
        <v>40577.25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E979/D979</f>
        <v>0.73957142857142855</v>
      </c>
      <c r="P979" s="6">
        <f>IFERROR(AVERAGE(E979/G979),0)</f>
        <v>77.268656716417908</v>
      </c>
      <c r="Q979" t="str">
        <f>I979</f>
        <v>USD</v>
      </c>
      <c r="R979" t="str">
        <f>LEFT(N979,FIND("/",N979)-1)</f>
        <v>food</v>
      </c>
      <c r="S979" t="str">
        <f>RIGHT(N979,LEN(N979)-FIND("/",N979))</f>
        <v>food trucks</v>
      </c>
      <c r="T979" s="9">
        <f>(((J979/60)/60)/24)+DATE(1970,1,1)</f>
        <v>43138.25</v>
      </c>
      <c r="U979" s="9">
        <f>(((K979/60)/60)/24)+DATE(1970,1,1)</f>
        <v>43170.25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E980/D980</f>
        <v>8.641</v>
      </c>
      <c r="P980" s="6">
        <f>IFERROR(AVERAGE(E980/G980),0)</f>
        <v>93.923913043478265</v>
      </c>
      <c r="Q980" t="str">
        <f>I980</f>
        <v>USD</v>
      </c>
      <c r="R980" t="str">
        <f>LEFT(N980,FIND("/",N980)-1)</f>
        <v>games</v>
      </c>
      <c r="S980" t="str">
        <f>RIGHT(N980,LEN(N980)-FIND("/",N980))</f>
        <v>video games</v>
      </c>
      <c r="T980" s="9">
        <f>(((J980/60)/60)/24)+DATE(1970,1,1)</f>
        <v>42686.25</v>
      </c>
      <c r="U980" s="9">
        <f>(((K980/60)/60)/24)+DATE(1970,1,1)</f>
        <v>42708.25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E981/D981</f>
        <v>1.432624584717608</v>
      </c>
      <c r="P981" s="6">
        <f>IFERROR(AVERAGE(E981/G981),0)</f>
        <v>84.969458128078813</v>
      </c>
      <c r="Q981" t="str">
        <f>I981</f>
        <v>GBP</v>
      </c>
      <c r="R981" t="str">
        <f>LEFT(N981,FIND("/",N981)-1)</f>
        <v>theater</v>
      </c>
      <c r="S981" t="str">
        <f>RIGHT(N981,LEN(N981)-FIND("/",N981))</f>
        <v>plays</v>
      </c>
      <c r="T981" s="9">
        <f>(((J981/60)/60)/24)+DATE(1970,1,1)</f>
        <v>42078.208333333328</v>
      </c>
      <c r="U981" s="9">
        <f>(((K981/60)/60)/24)+DATE(1970,1,1)</f>
        <v>42084.208333333328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E982/D982</f>
        <v>0.40281762295081969</v>
      </c>
      <c r="P982" s="6">
        <f>IFERROR(AVERAGE(E982/G982),0)</f>
        <v>105.97035040431267</v>
      </c>
      <c r="Q982" t="str">
        <f>I982</f>
        <v>USD</v>
      </c>
      <c r="R982" t="str">
        <f>LEFT(N982,FIND("/",N982)-1)</f>
        <v>publishing</v>
      </c>
      <c r="S982" t="str">
        <f>RIGHT(N982,LEN(N982)-FIND("/",N982))</f>
        <v>nonfiction</v>
      </c>
      <c r="T982" s="9">
        <f>(((J982/60)/60)/24)+DATE(1970,1,1)</f>
        <v>42307.208333333328</v>
      </c>
      <c r="U982" s="9">
        <f>(((K982/60)/60)/24)+DATE(1970,1,1)</f>
        <v>42312.25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E983/D983</f>
        <v>1.7822388059701493</v>
      </c>
      <c r="P983" s="6">
        <f>IFERROR(AVERAGE(E983/G983),0)</f>
        <v>36.969040247678016</v>
      </c>
      <c r="Q983" t="str">
        <f>I983</f>
        <v>USD</v>
      </c>
      <c r="R983" t="str">
        <f>LEFT(N983,FIND("/",N983)-1)</f>
        <v>technology</v>
      </c>
      <c r="S983" t="str">
        <f>RIGHT(N983,LEN(N983)-FIND("/",N983))</f>
        <v>web</v>
      </c>
      <c r="T983" s="9">
        <f>(((J983/60)/60)/24)+DATE(1970,1,1)</f>
        <v>43094.25</v>
      </c>
      <c r="U983" s="9">
        <f>(((K983/60)/60)/24)+DATE(1970,1,1)</f>
        <v>43127.25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E984/D984</f>
        <v>0.84930555555555554</v>
      </c>
      <c r="P984" s="6">
        <f>IFERROR(AVERAGE(E984/G984),0)</f>
        <v>81.533333333333331</v>
      </c>
      <c r="Q984" t="str">
        <f>I984</f>
        <v>USD</v>
      </c>
      <c r="R984" t="str">
        <f>LEFT(N984,FIND("/",N984)-1)</f>
        <v>film &amp; video</v>
      </c>
      <c r="S984" t="str">
        <f>RIGHT(N984,LEN(N984)-FIND("/",N984))</f>
        <v>documentary</v>
      </c>
      <c r="T984" s="9">
        <f>(((J984/60)/60)/24)+DATE(1970,1,1)</f>
        <v>40743.208333333336</v>
      </c>
      <c r="U984" s="9">
        <f>(((K984/60)/60)/24)+DATE(1970,1,1)</f>
        <v>40745.208333333336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E985/D985</f>
        <v>1.4593648334624323</v>
      </c>
      <c r="P985" s="6">
        <f>IFERROR(AVERAGE(E985/G985),0)</f>
        <v>80.999140154772135</v>
      </c>
      <c r="Q985" t="str">
        <f>I985</f>
        <v>USD</v>
      </c>
      <c r="R985" t="str">
        <f>LEFT(N985,FIND("/",N985)-1)</f>
        <v>film &amp; video</v>
      </c>
      <c r="S985" t="str">
        <f>RIGHT(N985,LEN(N985)-FIND("/",N985))</f>
        <v>documentary</v>
      </c>
      <c r="T985" s="9">
        <f>(((J985/60)/60)/24)+DATE(1970,1,1)</f>
        <v>43681.208333333328</v>
      </c>
      <c r="U985" s="9">
        <f>(((K985/60)/60)/24)+DATE(1970,1,1)</f>
        <v>43696.208333333328</v>
      </c>
    </row>
    <row r="986" spans="1:21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E986/D986</f>
        <v>1.5246153846153847</v>
      </c>
      <c r="P986" s="6">
        <f>IFERROR(AVERAGE(E986/G986),0)</f>
        <v>26.010498687664043</v>
      </c>
      <c r="Q986" t="str">
        <f>I986</f>
        <v>USD</v>
      </c>
      <c r="R986" t="str">
        <f>LEFT(N986,FIND("/",N986)-1)</f>
        <v>theater</v>
      </c>
      <c r="S986" t="str">
        <f>RIGHT(N986,LEN(N986)-FIND("/",N986))</f>
        <v>plays</v>
      </c>
      <c r="T986" s="9">
        <f>(((J986/60)/60)/24)+DATE(1970,1,1)</f>
        <v>43716.208333333328</v>
      </c>
      <c r="U986" s="9">
        <f>(((K986/60)/60)/24)+DATE(1970,1,1)</f>
        <v>43742.208333333328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E987/D987</f>
        <v>0.67129542790152408</v>
      </c>
      <c r="P987" s="6">
        <f>IFERROR(AVERAGE(E987/G987),0)</f>
        <v>25.998410896708286</v>
      </c>
      <c r="Q987" t="str">
        <f>I987</f>
        <v>USD</v>
      </c>
      <c r="R987" t="str">
        <f>LEFT(N987,FIND("/",N987)-1)</f>
        <v>music</v>
      </c>
      <c r="S987" t="str">
        <f>RIGHT(N987,LEN(N987)-FIND("/",N987))</f>
        <v>rock</v>
      </c>
      <c r="T987" s="9">
        <f>(((J987/60)/60)/24)+DATE(1970,1,1)</f>
        <v>41614.25</v>
      </c>
      <c r="U987" s="9">
        <f>(((K987/60)/60)/24)+DATE(1970,1,1)</f>
        <v>41640.25</v>
      </c>
    </row>
    <row r="988" spans="1:21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E988/D988</f>
        <v>0.40307692307692305</v>
      </c>
      <c r="P988" s="6">
        <f>IFERROR(AVERAGE(E988/G988),0)</f>
        <v>34.173913043478258</v>
      </c>
      <c r="Q988" t="str">
        <f>I988</f>
        <v>USD</v>
      </c>
      <c r="R988" t="str">
        <f>LEFT(N988,FIND("/",N988)-1)</f>
        <v>music</v>
      </c>
      <c r="S988" t="str">
        <f>RIGHT(N988,LEN(N988)-FIND("/",N988))</f>
        <v>rock</v>
      </c>
      <c r="T988" s="9">
        <f>(((J988/60)/60)/24)+DATE(1970,1,1)</f>
        <v>40638.208333333336</v>
      </c>
      <c r="U988" s="9">
        <f>(((K988/60)/60)/24)+DATE(1970,1,1)</f>
        <v>40652.208333333336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E989/D989</f>
        <v>2.1679032258064517</v>
      </c>
      <c r="P989" s="6">
        <f>IFERROR(AVERAGE(E989/G989),0)</f>
        <v>28.002083333333335</v>
      </c>
      <c r="Q989" t="str">
        <f>I989</f>
        <v>USD</v>
      </c>
      <c r="R989" t="str">
        <f>LEFT(N989,FIND("/",N989)-1)</f>
        <v>film &amp; video</v>
      </c>
      <c r="S989" t="str">
        <f>RIGHT(N989,LEN(N989)-FIND("/",N989))</f>
        <v>documentary</v>
      </c>
      <c r="T989" s="9">
        <f>(((J989/60)/60)/24)+DATE(1970,1,1)</f>
        <v>42852.208333333328</v>
      </c>
      <c r="U989" s="9">
        <f>(((K989/60)/60)/24)+DATE(1970,1,1)</f>
        <v>42866.208333333328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E990/D990</f>
        <v>0.52117021276595743</v>
      </c>
      <c r="P990" s="6">
        <f>IFERROR(AVERAGE(E990/G990),0)</f>
        <v>76.546875</v>
      </c>
      <c r="Q990" t="str">
        <f>I990</f>
        <v>USD</v>
      </c>
      <c r="R990" t="str">
        <f>LEFT(N990,FIND("/",N990)-1)</f>
        <v>publishing</v>
      </c>
      <c r="S990" t="str">
        <f>RIGHT(N990,LEN(N990)-FIND("/",N990))</f>
        <v>radio &amp; podcasts</v>
      </c>
      <c r="T990" s="9">
        <f>(((J990/60)/60)/24)+DATE(1970,1,1)</f>
        <v>42686.25</v>
      </c>
      <c r="U990" s="9">
        <f>(((K990/60)/60)/24)+DATE(1970,1,1)</f>
        <v>42707.25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E991/D991</f>
        <v>4.9958333333333336</v>
      </c>
      <c r="P991" s="6">
        <f>IFERROR(AVERAGE(E991/G991),0)</f>
        <v>53.053097345132741</v>
      </c>
      <c r="Q991" t="str">
        <f>I991</f>
        <v>USD</v>
      </c>
      <c r="R991" t="str">
        <f>LEFT(N991,FIND("/",N991)-1)</f>
        <v>publishing</v>
      </c>
      <c r="S991" t="str">
        <f>RIGHT(N991,LEN(N991)-FIND("/",N991))</f>
        <v>translations</v>
      </c>
      <c r="T991" s="9">
        <f>(((J991/60)/60)/24)+DATE(1970,1,1)</f>
        <v>43571.208333333328</v>
      </c>
      <c r="U991" s="9">
        <f>(((K991/60)/60)/24)+DATE(1970,1,1)</f>
        <v>43576.208333333328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E992/D992</f>
        <v>0.87679487179487181</v>
      </c>
      <c r="P992" s="6">
        <f>IFERROR(AVERAGE(E992/G992),0)</f>
        <v>106.859375</v>
      </c>
      <c r="Q992" t="str">
        <f>I992</f>
        <v>USD</v>
      </c>
      <c r="R992" t="str">
        <f>LEFT(N992,FIND("/",N992)-1)</f>
        <v>film &amp; video</v>
      </c>
      <c r="S992" t="str">
        <f>RIGHT(N992,LEN(N992)-FIND("/",N992))</f>
        <v>drama</v>
      </c>
      <c r="T992" s="9">
        <f>(((J992/60)/60)/24)+DATE(1970,1,1)</f>
        <v>42432.25</v>
      </c>
      <c r="U992" s="9">
        <f>(((K992/60)/60)/24)+DATE(1970,1,1)</f>
        <v>42454.208333333328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E993/D993</f>
        <v>1.131734693877551</v>
      </c>
      <c r="P993" s="6">
        <f>IFERROR(AVERAGE(E993/G993),0)</f>
        <v>46.020746887966808</v>
      </c>
      <c r="Q993" t="str">
        <f>I993</f>
        <v>USD</v>
      </c>
      <c r="R993" t="str">
        <f>LEFT(N993,FIND("/",N993)-1)</f>
        <v>music</v>
      </c>
      <c r="S993" t="str">
        <f>RIGHT(N993,LEN(N993)-FIND("/",N993))</f>
        <v>rock</v>
      </c>
      <c r="T993" s="9">
        <f>(((J993/60)/60)/24)+DATE(1970,1,1)</f>
        <v>41907.208333333336</v>
      </c>
      <c r="U993" s="9">
        <f>(((K993/60)/60)/24)+DATE(1970,1,1)</f>
        <v>41911.208333333336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E994/D994</f>
        <v>4.2654838709677421</v>
      </c>
      <c r="P994" s="6">
        <f>IFERROR(AVERAGE(E994/G994),0)</f>
        <v>100.17424242424242</v>
      </c>
      <c r="Q994" t="str">
        <f>I994</f>
        <v>USD</v>
      </c>
      <c r="R994" t="str">
        <f>LEFT(N994,FIND("/",N994)-1)</f>
        <v>film &amp; video</v>
      </c>
      <c r="S994" t="str">
        <f>RIGHT(N994,LEN(N994)-FIND("/",N994))</f>
        <v>drama</v>
      </c>
      <c r="T994" s="9">
        <f>(((J994/60)/60)/24)+DATE(1970,1,1)</f>
        <v>43227.208333333328</v>
      </c>
      <c r="U994" s="9">
        <f>(((K994/60)/60)/24)+DATE(1970,1,1)</f>
        <v>43241.208333333328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E995/D995</f>
        <v>0.77632653061224488</v>
      </c>
      <c r="P995" s="6">
        <f>IFERROR(AVERAGE(E995/G995),0)</f>
        <v>101.44</v>
      </c>
      <c r="Q995" t="str">
        <f>I995</f>
        <v>EUR</v>
      </c>
      <c r="R995" t="str">
        <f>LEFT(N995,FIND("/",N995)-1)</f>
        <v>photography</v>
      </c>
      <c r="S995" t="str">
        <f>RIGHT(N995,LEN(N995)-FIND("/",N995))</f>
        <v>photography books</v>
      </c>
      <c r="T995" s="9">
        <f>(((J995/60)/60)/24)+DATE(1970,1,1)</f>
        <v>42362.25</v>
      </c>
      <c r="U995" s="9">
        <f>(((K995/60)/60)/24)+DATE(1970,1,1)</f>
        <v>42379.25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E996/D996</f>
        <v>0.52496810772501767</v>
      </c>
      <c r="P996" s="6">
        <f>IFERROR(AVERAGE(E996/G996),0)</f>
        <v>87.972684085510693</v>
      </c>
      <c r="Q996" t="str">
        <f>I996</f>
        <v>USD</v>
      </c>
      <c r="R996" t="str">
        <f>LEFT(N996,FIND("/",N996)-1)</f>
        <v>publishing</v>
      </c>
      <c r="S996" t="str">
        <f>RIGHT(N996,LEN(N996)-FIND("/",N996))</f>
        <v>translations</v>
      </c>
      <c r="T996" s="9">
        <f>(((J996/60)/60)/24)+DATE(1970,1,1)</f>
        <v>41929.208333333336</v>
      </c>
      <c r="U996" s="9">
        <f>(((K996/60)/60)/24)+DATE(1970,1,1)</f>
        <v>41935.208333333336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E997/D997</f>
        <v>1.5746762589928058</v>
      </c>
      <c r="P997" s="6">
        <f>IFERROR(AVERAGE(E997/G997),0)</f>
        <v>74.995594713656388</v>
      </c>
      <c r="Q997" t="str">
        <f>I997</f>
        <v>USD</v>
      </c>
      <c r="R997" t="str">
        <f>LEFT(N997,FIND("/",N997)-1)</f>
        <v>food</v>
      </c>
      <c r="S997" t="str">
        <f>RIGHT(N997,LEN(N997)-FIND("/",N997))</f>
        <v>food trucks</v>
      </c>
      <c r="T997" s="9">
        <f>(((J997/60)/60)/24)+DATE(1970,1,1)</f>
        <v>43408.208333333328</v>
      </c>
      <c r="U997" s="9">
        <f>(((K997/60)/60)/24)+DATE(1970,1,1)</f>
        <v>43437.25</v>
      </c>
    </row>
    <row r="998" spans="1:21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E998/D998</f>
        <v>0.72939393939393937</v>
      </c>
      <c r="P998" s="6">
        <f>IFERROR(AVERAGE(E998/G998),0)</f>
        <v>42.982142857142854</v>
      </c>
      <c r="Q998" t="str">
        <f>I998</f>
        <v>USD</v>
      </c>
      <c r="R998" t="str">
        <f>LEFT(N998,FIND("/",N998)-1)</f>
        <v>theater</v>
      </c>
      <c r="S998" t="str">
        <f>RIGHT(N998,LEN(N998)-FIND("/",N998))</f>
        <v>plays</v>
      </c>
      <c r="T998" s="9">
        <f>(((J998/60)/60)/24)+DATE(1970,1,1)</f>
        <v>41276.25</v>
      </c>
      <c r="U998" s="9">
        <f>(((K998/60)/60)/24)+DATE(1970,1,1)</f>
        <v>41306.25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E999/D999</f>
        <v>0.60565789473684206</v>
      </c>
      <c r="P999" s="6">
        <f>IFERROR(AVERAGE(E999/G999),0)</f>
        <v>33.115107913669064</v>
      </c>
      <c r="Q999" t="str">
        <f>I999</f>
        <v>EUR</v>
      </c>
      <c r="R999" t="str">
        <f>LEFT(N999,FIND("/",N999)-1)</f>
        <v>theater</v>
      </c>
      <c r="S999" t="str">
        <f>RIGHT(N999,LEN(N999)-FIND("/",N999))</f>
        <v>plays</v>
      </c>
      <c r="T999" s="9">
        <f>(((J999/60)/60)/24)+DATE(1970,1,1)</f>
        <v>41659.25</v>
      </c>
      <c r="U999" s="9">
        <f>(((K999/60)/60)/24)+DATE(1970,1,1)</f>
        <v>41664.25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E1000/D1000</f>
        <v>0.5679129129129129</v>
      </c>
      <c r="P1000" s="6">
        <f>IFERROR(AVERAGE(E1000/G1000),0)</f>
        <v>101.13101604278074</v>
      </c>
      <c r="Q1000" t="str">
        <f>I1000</f>
        <v>USD</v>
      </c>
      <c r="R1000" t="str">
        <f>LEFT(N1000,FIND("/",N1000)-1)</f>
        <v>music</v>
      </c>
      <c r="S1000" t="str">
        <f>RIGHT(N1000,LEN(N1000)-FIND("/",N1000))</f>
        <v>indie rock</v>
      </c>
      <c r="T1000" s="9">
        <f>(((J1000/60)/60)/24)+DATE(1970,1,1)</f>
        <v>40220.25</v>
      </c>
      <c r="U1000" s="9">
        <f>(((K1000/60)/60)/24)+DATE(1970,1,1)</f>
        <v>40234.25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E1001/D1001</f>
        <v>0.56542754275427543</v>
      </c>
      <c r="P1001" s="6">
        <f>IFERROR(AVERAGE(E1001/G1001),0)</f>
        <v>55.98841354723708</v>
      </c>
      <c r="Q1001" t="str">
        <f>I1001</f>
        <v>USD</v>
      </c>
      <c r="R1001" t="str">
        <f>LEFT(N1001,FIND("/",N1001)-1)</f>
        <v>food</v>
      </c>
      <c r="S1001" t="str">
        <f>RIGHT(N1001,LEN(N1001)-FIND("/",N1001))</f>
        <v>food trucks</v>
      </c>
      <c r="T1001" s="9">
        <f>(((J1001/60)/60)/24)+DATE(1970,1,1)</f>
        <v>42550.208333333328</v>
      </c>
      <c r="U1001" s="9">
        <f>(((K1001/60)/60)/24)+DATE(1970,1,1)</f>
        <v>42557.208333333328</v>
      </c>
    </row>
  </sheetData>
  <autoFilter ref="A1:U1001" xr:uid="{00000000-0001-0000-0000-000000000000}">
    <sortState xmlns:xlrd2="http://schemas.microsoft.com/office/spreadsheetml/2017/richdata2" ref="A2:U1001">
      <sortCondition ref="A1:A1001"/>
    </sortState>
  </autoFilter>
  <conditionalFormatting sqref="F1:F1048576">
    <cfRule type="containsText" dxfId="11" priority="5" operator="containsText" text="failed">
      <formula>NOT(ISERROR(SEARCH("failed",F1)))</formula>
    </cfRule>
    <cfRule type="containsText" dxfId="10" priority="4" stopIfTrue="1" operator="containsText" text="successful">
      <formula>NOT(ISERROR(SEARCH("successful",F1)))</formula>
    </cfRule>
    <cfRule type="containsText" dxfId="9" priority="3" operator="containsText" text="canceled">
      <formula>NOT(ISERROR(SEARCH("canceled",F1)))</formula>
    </cfRule>
    <cfRule type="containsText" dxfId="8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D1A0-91D8-1F42-8F0B-86588D70F72F}">
  <sheetPr codeName="Sheet2"/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2047</v>
      </c>
    </row>
    <row r="3" spans="1:6" x14ac:dyDescent="0.2">
      <c r="A3" s="7" t="s">
        <v>2045</v>
      </c>
      <c r="B3" s="7" t="s">
        <v>2046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8" t="s">
        <v>2035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8" t="s">
        <v>2036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8" t="s">
        <v>2037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8" t="s">
        <v>2038</v>
      </c>
      <c r="B8" s="12"/>
      <c r="C8" s="12"/>
      <c r="D8" s="12"/>
      <c r="E8" s="12">
        <v>4</v>
      </c>
      <c r="F8" s="12">
        <v>4</v>
      </c>
    </row>
    <row r="9" spans="1:6" x14ac:dyDescent="0.2">
      <c r="A9" s="8" t="s">
        <v>2039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8" t="s">
        <v>2040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8" t="s">
        <v>2041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8" t="s">
        <v>2042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8" t="s">
        <v>2043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8" t="s">
        <v>2044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AAAF-F43F-7746-8309-59532B27099B}">
  <sheetPr codeName="Sheet3"/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2047</v>
      </c>
    </row>
    <row r="2" spans="1:6" x14ac:dyDescent="0.2">
      <c r="A2" s="7" t="s">
        <v>2032</v>
      </c>
      <c r="B2" t="s">
        <v>2047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8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8" t="s">
        <v>2049</v>
      </c>
      <c r="B7" s="12"/>
      <c r="C7" s="12"/>
      <c r="D7" s="12"/>
      <c r="E7" s="12">
        <v>4</v>
      </c>
      <c r="F7" s="12">
        <v>4</v>
      </c>
    </row>
    <row r="8" spans="1:6" x14ac:dyDescent="0.2">
      <c r="A8" s="8" t="s">
        <v>2050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8" t="s">
        <v>2051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8" t="s">
        <v>2052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8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8" t="s">
        <v>2054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8" t="s">
        <v>2055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8" t="s">
        <v>2056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8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8" t="s">
        <v>2058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8" t="s">
        <v>2059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8" t="s">
        <v>2060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8" t="s">
        <v>2061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8" t="s">
        <v>2062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8" t="s">
        <v>2063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8" t="s">
        <v>2064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8" t="s">
        <v>2065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8" t="s">
        <v>2066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8" t="s">
        <v>2067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8" t="s">
        <v>2068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8" t="s">
        <v>2069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8" t="s">
        <v>2070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8" t="s">
        <v>2071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8" t="s">
        <v>2044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1FE6-F75B-9D4B-9F14-4BB4777211AE}">
  <sheetPr codeName="Sheet4"/>
  <dimension ref="A1:F18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2032</v>
      </c>
      <c r="B1" t="s">
        <v>2047</v>
      </c>
    </row>
    <row r="2" spans="1:6" x14ac:dyDescent="0.2">
      <c r="A2" s="7" t="s">
        <v>2086</v>
      </c>
      <c r="B2" t="s">
        <v>2047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10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504F-1C35-BC44-969F-914736692F5F}">
  <dimension ref="A1:H13"/>
  <sheetViews>
    <sheetView workbookViewId="0"/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6" t="s">
        <v>2088</v>
      </c>
      <c r="B1" s="16" t="s">
        <v>2089</v>
      </c>
      <c r="C1" s="16" t="s">
        <v>2090</v>
      </c>
      <c r="D1" s="16" t="s">
        <v>2091</v>
      </c>
      <c r="E1" s="16" t="s">
        <v>2092</v>
      </c>
      <c r="F1" s="16" t="s">
        <v>2093</v>
      </c>
      <c r="G1" s="16" t="s">
        <v>2094</v>
      </c>
      <c r="H1" s="16" t="s">
        <v>2095</v>
      </c>
    </row>
    <row r="2" spans="1:8" x14ac:dyDescent="0.2">
      <c r="A2" s="16" t="s">
        <v>2096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">
      <c r="A3" s="16" t="s">
        <v>2097</v>
      </c>
      <c r="B3">
        <f>COUNTIFS(Crowdfunding!$F:$F,"=successful",Crowdfunding!$D:$D,"&gt;=1000",Crowdfunding!$D:$D,"&lt;5000")</f>
        <v>191</v>
      </c>
      <c r="C3">
        <f>COUNTIFS(Crowdfunding!$F:$F,"=failed",Crowdfunding!$D:$D,"&gt;=1000",Crowdfunding!$D:$D,"&lt;5000")</f>
        <v>38</v>
      </c>
      <c r="D3">
        <f>COUNTIFS(Crowdfunding!$F:$F,"=canceled",Crowdfunding!$D:$D,"&gt;=1000",Crowdfunding!$D:$D,"&lt;5000")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">
      <c r="A4" s="16" t="s">
        <v>2098</v>
      </c>
      <c r="B4">
        <f>COUNTIFS(Crowdfunding!$F:$F,"=successful",Crowdfunding!$D:$D,"&gt;=5000",Crowdfunding!$D:$D,"&lt;10000")</f>
        <v>164</v>
      </c>
      <c r="C4">
        <f>COUNTIFS(Crowdfunding!$F:$F,"=failed",Crowdfunding!$D:$D,"&gt;=5000",Crowdfunding!$D:$D,"&lt;10000")</f>
        <v>126</v>
      </c>
      <c r="D4">
        <f>COUNTIFS(Crowdfunding!$F:$F,"=canceled",Crowdfunding!$D:$D,"&gt;=5000",Crowdfunding!$D:$D,"&lt;10000")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6" t="s">
        <v>2099</v>
      </c>
      <c r="B5">
        <f>COUNTIFS(Crowdfunding!$F:$F,"=successful",Crowdfunding!$D:$D,"&gt;=10000",Crowdfunding!$D:$D,"&lt;15000")</f>
        <v>4</v>
      </c>
      <c r="C5">
        <f>COUNTIFS(Crowdfunding!$F:$F,"=failed",Crowdfunding!$D:$D,"&gt;=10000",Crowdfunding!$D:$D,"&lt;15000")</f>
        <v>5</v>
      </c>
      <c r="D5">
        <f>COUNTIFS(Crowdfunding!$F:$F,"=canceled",Crowdfunding!$D:$D,"&gt;=10000",Crowdfunding!$D:$D,"&lt;15000")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6" t="s">
        <v>2100</v>
      </c>
      <c r="B6">
        <f>COUNTIFS(Crowdfunding!$F:$F,"=successful",Crowdfunding!$D:$D,"&gt;=15000",Crowdfunding!$D:$D,"&lt;20000")</f>
        <v>10</v>
      </c>
      <c r="C6">
        <f>COUNTIFS(Crowdfunding!$F:$F,"=failed",Crowdfunding!$D:$D,"&gt;=15000",Crowdfunding!$D:$D,"&lt;20000")</f>
        <v>0</v>
      </c>
      <c r="D6">
        <f>COUNTIFS(Crowdfunding!$F:$F,"=canceled",Crowdfunding!$D:$D,"&gt;=15000",Crowdfunding!$D:$D,"&lt;20000")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6" t="s">
        <v>2101</v>
      </c>
      <c r="B7">
        <f>COUNTIFS(Crowdfunding!$F:$F,"=successful",Crowdfunding!$D:$D,"&gt;=20000",Crowdfunding!$D:$D,"&lt;25000")</f>
        <v>7</v>
      </c>
      <c r="C7">
        <f>COUNTIFS(Crowdfunding!$F:$F,"=failed",Crowdfunding!$D:$D,"&gt;=20000",Crowdfunding!$D:$D,"&lt;25000")</f>
        <v>0</v>
      </c>
      <c r="D7">
        <f>COUNTIFS(Crowdfunding!$F:$F,"=canceled",Crowdfunding!$D:$D,"&gt;=20000",Crowdfunding!$D:$D,"&lt;25000")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6" t="s">
        <v>2102</v>
      </c>
      <c r="B8">
        <f>COUNTIFS(Crowdfunding!$F:$F,"=successful",Crowdfunding!$D:$D,"&gt;=25000",Crowdfunding!$D:$D,"&lt;30000")</f>
        <v>11</v>
      </c>
      <c r="C8">
        <f>COUNTIFS(Crowdfunding!$F:$F,"=failed",Crowdfunding!$D:$D,"&gt;=25000",Crowdfunding!$D:$D,"&lt;30000")</f>
        <v>3</v>
      </c>
      <c r="D8">
        <f>COUNTIFS(Crowdfunding!$F:$F,"=canceled",Crowdfunding!$D:$D,"&gt;=25000",Crowdfunding!$D:$D,"&lt;30000")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6" t="s">
        <v>2103</v>
      </c>
      <c r="B9">
        <f>COUNTIFS(Crowdfunding!$F:$F,"=successful",Crowdfunding!$D:$D,"&gt;=30000",Crowdfunding!$D:$D,"&lt;35000")</f>
        <v>7</v>
      </c>
      <c r="C9">
        <f>COUNTIFS(Crowdfunding!$F:$F,"=failed",Crowdfunding!$D:$D,"&gt;=30000",Crowdfunding!$D:$D,"&lt;35000")</f>
        <v>0</v>
      </c>
      <c r="D9">
        <f>COUNTIFS(Crowdfunding!$F:$F,"=canceled",Crowdfunding!$D:$D,"&gt;=30000",Crowdfunding!$D:$D,"&lt;35000")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6" t="s">
        <v>2104</v>
      </c>
      <c r="B10">
        <f>COUNTIFS(Crowdfunding!$F:$F,"=successful",Crowdfunding!$D:$D,"&gt;=35000",Crowdfunding!$D:$D,"&lt;40000")</f>
        <v>8</v>
      </c>
      <c r="C10">
        <f>COUNTIFS(Crowdfunding!$F:$F,"=failed",Crowdfunding!$D:$D,"&gt;=35000",Crowdfunding!$D:$D,"&lt;40000")</f>
        <v>3</v>
      </c>
      <c r="D10">
        <f>COUNTIFS(Crowdfunding!$F:$F,"=canceled",Crowdfunding!$D:$D,"&gt;=35000",Crowdfunding!$D:$D,"&lt;40000")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16" t="s">
        <v>2105</v>
      </c>
      <c r="B11">
        <f>COUNTIFS(Crowdfunding!$F:$F,"=successful",Crowdfunding!$D:$D,"&gt;=40000",Crowdfunding!$D:$D,"&lt;45000")</f>
        <v>11</v>
      </c>
      <c r="C11">
        <f>COUNTIFS(Crowdfunding!$F:$F,"=failed",Crowdfunding!$D:$D,"&gt;=40000",Crowdfunding!$D:$D,"&lt;45000")</f>
        <v>3</v>
      </c>
      <c r="D11">
        <f>COUNTIFS(Crowdfunding!$F:$F,"=canceled",Crowdfunding!$D:$D,"&gt;=40000",Crowdfunding!$D:$D,"&lt;45000")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6" t="s">
        <v>2106</v>
      </c>
      <c r="B12">
        <f>COUNTIFS(Crowdfunding!$F:$F,"=successful",Crowdfunding!$D:$D,"&gt;=45000",Crowdfunding!$D:$D,"&lt;50000")</f>
        <v>8</v>
      </c>
      <c r="C12">
        <f>COUNTIFS(Crowdfunding!$F:$F,"=failed",Crowdfunding!$D:$D,"&gt;=45000",Crowdfunding!$D:$D,"&lt;50000")</f>
        <v>3</v>
      </c>
      <c r="D12">
        <f>COUNTIFS(Crowdfunding!$F:$F,"=canceled",Crowdfunding!$D:$D,"&gt;=45000",Crowdfunding!$D:$D,"&lt;50000")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6" t="s">
        <v>2107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horizontalDpi="0" verticalDpi="0"/>
  <ignoredErrors>
    <ignoredError sqref="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FF18-48A2-374C-AF82-9949EB31B6C9}">
  <dimension ref="A1:I566"/>
  <sheetViews>
    <sheetView workbookViewId="0"/>
  </sheetViews>
  <sheetFormatPr baseColWidth="10" defaultRowHeight="16" x14ac:dyDescent="0.2"/>
  <cols>
    <col min="1" max="1" width="8.6640625" bestFit="1" customWidth="1"/>
    <col min="2" max="2" width="13.1640625" bestFit="1" customWidth="1"/>
    <col min="4" max="4" width="8.6640625" bestFit="1" customWidth="1"/>
    <col min="5" max="5" width="13.1640625" bestFit="1" customWidth="1"/>
    <col min="7" max="7" width="20.1640625" bestFit="1" customWidth="1"/>
    <col min="8" max="8" width="19.33203125" bestFit="1" customWidth="1"/>
    <col min="9" max="9" width="21.6640625" bestFit="1" customWidth="1"/>
  </cols>
  <sheetData>
    <row r="1" spans="1:9" x14ac:dyDescent="0.2">
      <c r="A1" s="16" t="s">
        <v>2108</v>
      </c>
      <c r="B1" s="16" t="s">
        <v>2109</v>
      </c>
      <c r="C1" s="16"/>
      <c r="D1" s="16" t="s">
        <v>2108</v>
      </c>
      <c r="E1" s="16" t="s">
        <v>2109</v>
      </c>
      <c r="H1" s="16" t="s">
        <v>2110</v>
      </c>
      <c r="I1" s="16" t="s">
        <v>2111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16" t="s">
        <v>2112</v>
      </c>
      <c r="H2">
        <f>AVERAGE(B:B)</f>
        <v>851.14690265486729</v>
      </c>
      <c r="I2">
        <f>AVERAGE(E:E)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7" t="s">
        <v>2113</v>
      </c>
      <c r="H3" s="14">
        <f>MEDIAN(B:B)</f>
        <v>201</v>
      </c>
      <c r="I3" s="14">
        <f>MEDIAN(E:E)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6" t="s">
        <v>2114</v>
      </c>
      <c r="H4">
        <f>MIN(B:B)</f>
        <v>16</v>
      </c>
      <c r="I4">
        <f>MIN(E:E)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6" t="s">
        <v>2115</v>
      </c>
      <c r="H5">
        <f>MAX(B:B)</f>
        <v>7295</v>
      </c>
      <c r="I5">
        <f>MAX(E:E)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6" t="s">
        <v>2116</v>
      </c>
      <c r="H6">
        <f>_xlfn.VAR.P(B:B)</f>
        <v>1603373.7324019109</v>
      </c>
      <c r="I6">
        <f>_xlfn.VAR.P(E:E)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6" t="s">
        <v>2117</v>
      </c>
      <c r="H7">
        <f>STDEV(B:B)</f>
        <v>1267.366006183523</v>
      </c>
      <c r="I7">
        <f>STDEV(E:E)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ht="16" customHeight="1" x14ac:dyDescent="0.2">
      <c r="A9" t="s">
        <v>20</v>
      </c>
      <c r="B9">
        <v>1249</v>
      </c>
      <c r="D9" t="s">
        <v>14</v>
      </c>
      <c r="E9">
        <v>200</v>
      </c>
      <c r="G9" s="15" t="s">
        <v>2118</v>
      </c>
      <c r="H9" s="15"/>
      <c r="I9" s="15"/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s="15"/>
      <c r="H10" s="15"/>
      <c r="I10" s="15"/>
    </row>
    <row r="11" spans="1:9" x14ac:dyDescent="0.2">
      <c r="A11" t="s">
        <v>20</v>
      </c>
      <c r="B11">
        <v>890</v>
      </c>
      <c r="D11" t="s">
        <v>14</v>
      </c>
      <c r="E11">
        <v>674</v>
      </c>
      <c r="G11" s="15"/>
      <c r="H11" s="15"/>
      <c r="I11" s="15"/>
    </row>
    <row r="12" spans="1:9" x14ac:dyDescent="0.2">
      <c r="A12" t="s">
        <v>20</v>
      </c>
      <c r="B12">
        <v>142</v>
      </c>
      <c r="D12" t="s">
        <v>14</v>
      </c>
      <c r="E12">
        <v>558</v>
      </c>
      <c r="G12" s="15"/>
      <c r="H12" s="15"/>
      <c r="I12" s="15"/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9:I12"/>
  </mergeCells>
  <conditionalFormatting sqref="A2:A566">
    <cfRule type="containsText" dxfId="4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6" priority="7" stopIfTrue="1" operator="containsText" text="successful">
      <formula>NOT(ISERROR(SEARCH("successful",A2)))</formula>
    </cfRule>
    <cfRule type="containsText" dxfId="7" priority="8" operator="containsText" text="failed">
      <formula>NOT(ISERROR(SEARCH("failed",A2)))</formula>
    </cfRule>
  </conditionalFormatting>
  <conditionalFormatting sqref="D2:D365">
    <cfRule type="containsText" dxfId="0" priority="1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2" priority="3" stopIfTrue="1" operator="containsText" text="successful">
      <formula>NOT(ISERROR(SEARCH("successful",D2)))</formula>
    </cfRule>
    <cfRule type="containsText" dxfId="3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Analysis</vt:lpstr>
      <vt:lpstr>Sub-Category Analysis</vt:lpstr>
      <vt:lpstr>Over Time Analysis</vt:lpstr>
      <vt:lpstr>Goals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Frances Jay</cp:lastModifiedBy>
  <dcterms:created xsi:type="dcterms:W3CDTF">2021-09-29T18:52:28Z</dcterms:created>
  <dcterms:modified xsi:type="dcterms:W3CDTF">2022-12-08T22:45:30Z</dcterms:modified>
</cp:coreProperties>
</file>