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SGC_Index_Maps\Working_IndexMaps\JMM_B5_J16\"/>
    </mc:Choice>
  </mc:AlternateContent>
  <bookViews>
    <workbookView xWindow="0" yWindow="0" windowWidth="15030" windowHeight="11985"/>
  </bookViews>
  <sheets>
    <sheet name="Sheet5" sheetId="5" r:id="rId1"/>
    <sheet name="Central" sheetId="1" r:id="rId2"/>
    <sheet name="EAST" sheetId="2" r:id="rId3"/>
    <sheet name="South" sheetId="3" r:id="rId4"/>
    <sheet name="NW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A19" i="5" l="1"/>
  <c r="A20" i="5" s="1"/>
  <c r="A21" i="5" s="1"/>
  <c r="A22" i="5" s="1"/>
  <c r="A23" i="5" s="1"/>
  <c r="A18" i="5"/>
  <c r="A17" i="5"/>
  <c r="M1" i="5"/>
  <c r="N1" i="5" s="1"/>
  <c r="O1" i="5" s="1"/>
  <c r="L1" i="5"/>
  <c r="D1" i="5"/>
  <c r="C1" i="5" s="1"/>
  <c r="E1" i="5"/>
  <c r="V28" i="1" l="1"/>
  <c r="V27" i="1"/>
  <c r="W27" i="1"/>
  <c r="V22" i="1"/>
  <c r="W22" i="1" s="1"/>
  <c r="K22" i="1" s="1"/>
  <c r="T23" i="1"/>
  <c r="V23" i="1" s="1"/>
  <c r="T22" i="1"/>
  <c r="Q26" i="1"/>
  <c r="P26" i="1"/>
  <c r="O26" i="1"/>
  <c r="G8" i="1"/>
  <c r="W23" i="1" l="1"/>
  <c r="K23" i="1" s="1"/>
  <c r="X23" i="1"/>
  <c r="L23" i="1" s="1"/>
  <c r="X22" i="1"/>
  <c r="L22" i="1" s="1"/>
</calcChain>
</file>

<file path=xl/sharedStrings.xml><?xml version="1.0" encoding="utf-8"?>
<sst xmlns="http://schemas.openxmlformats.org/spreadsheetml/2006/main" count="292" uniqueCount="229">
  <si>
    <t>31° 24' 57</t>
  </si>
  <si>
    <t>121° 28' 48"</t>
  </si>
  <si>
    <t>Central 2</t>
  </si>
  <si>
    <t>Lat</t>
  </si>
  <si>
    <t>Log</t>
  </si>
  <si>
    <t xml:space="preserve">name of location </t>
  </si>
  <si>
    <t>Pao-shan</t>
  </si>
  <si>
    <t>Central 3</t>
  </si>
  <si>
    <t>http://www.tageo.com/index-e-ch-v-23-d-m2643624.htm</t>
  </si>
  <si>
    <t>Central 5</t>
  </si>
  <si>
    <t>San-Lin-T'ang</t>
  </si>
  <si>
    <t>Central 6</t>
  </si>
  <si>
    <t>Ch'en-chia-chai 
(Chen-Jia-zhai)</t>
  </si>
  <si>
    <t>Central 7</t>
  </si>
  <si>
    <t>Lo-tien-chen
(luo dian zhen)</t>
  </si>
  <si>
    <t>Central 8</t>
  </si>
  <si>
    <t>Central 9</t>
  </si>
  <si>
    <t>Central 10</t>
  </si>
  <si>
    <t>Ta-chang-chen
(Da-chang-zhen)</t>
  </si>
  <si>
    <t>Liu-Chia-hang</t>
  </si>
  <si>
    <t>Fa-hua-chen</t>
  </si>
  <si>
    <t>Cnetral 11</t>
  </si>
  <si>
    <t>Cnetral 12</t>
  </si>
  <si>
    <t>Cnetral 13</t>
  </si>
  <si>
    <t>Cnetral 14</t>
  </si>
  <si>
    <t>Cnetral 15</t>
  </si>
  <si>
    <t>Cnetral 16</t>
  </si>
  <si>
    <t>Cnetral 18</t>
  </si>
  <si>
    <t>Liu-ho-chen</t>
  </si>
  <si>
    <t>Cnetral 20</t>
  </si>
  <si>
    <t>Cnetral 21</t>
  </si>
  <si>
    <t>Cnetral 22</t>
  </si>
  <si>
    <t>Cnetral 23</t>
  </si>
  <si>
    <t>Cnetral 24</t>
  </si>
  <si>
    <t>Cnetral 25</t>
  </si>
  <si>
    <t>Lou-tang-chen</t>
  </si>
  <si>
    <t>Nan- heiang
(Nan xiang)</t>
  </si>
  <si>
    <t>Ssu-ching chen
(Si Jing)</t>
  </si>
  <si>
    <t>121.268
(121 16' 06'')</t>
  </si>
  <si>
    <t>31.114
(31 06' 52'' )</t>
  </si>
  <si>
    <t>Huang-ching-chen
(Huang jing)</t>
  </si>
  <si>
    <t>Tai-Toang-chen
(Taicang chen)</t>
  </si>
  <si>
    <t>31° 33′ 50.4″ N
(31.564)</t>
  </si>
  <si>
    <t>121° 10′ 26.4″ E
(121.174)</t>
  </si>
  <si>
    <t>Central 16</t>
  </si>
  <si>
    <t>Central 7
(羅店鎮)</t>
  </si>
  <si>
    <t>Central 6
(陳家宅)</t>
  </si>
  <si>
    <t>Central 8
(劉家行)</t>
  </si>
  <si>
    <t>Central 2
(宝山)</t>
  </si>
  <si>
    <t>Central 1
(宝山北)</t>
  </si>
  <si>
    <t>Central 4
(上海)</t>
  </si>
  <si>
    <t>Chiang-wan
(Jiang wan)</t>
  </si>
  <si>
    <t>31 18' 18'' 
(31.305)</t>
  </si>
  <si>
    <t>121 29' 49''
(121.497)</t>
  </si>
  <si>
    <t>Central 3
(江灣)</t>
  </si>
  <si>
    <t>Central 9
(大場鎮)</t>
  </si>
  <si>
    <t>Central 10
(法華鎮)</t>
  </si>
  <si>
    <t>Hua-chuang-chen
(Huazhuang chen)</t>
  </si>
  <si>
    <t>Central 11
(華莊鎮)</t>
  </si>
  <si>
    <t>Central 5
(三林塘)</t>
  </si>
  <si>
    <t>Central 16
(南翔)</t>
  </si>
  <si>
    <t>Central 18
(泗涇鎮)</t>
  </si>
  <si>
    <t>黃經</t>
  </si>
  <si>
    <t>Central 13
(劉河鎮)</t>
  </si>
  <si>
    <t>Central 12
(浮椿鎮)</t>
  </si>
  <si>
    <t>Fa-Chiao-chen
(Fu chun zhen)</t>
  </si>
  <si>
    <t>Central 14
(婁塘鎮)</t>
  </si>
  <si>
    <t>Central 19
(涇鎮)</t>
  </si>
  <si>
    <t>Central 15
(嘉定城)</t>
  </si>
  <si>
    <t xml:space="preserve">31.388
(31 23' 17'' ) </t>
  </si>
  <si>
    <t>121.24
(121 14' 23'')</t>
  </si>
  <si>
    <t>31.417
(31 25' 00'' )</t>
  </si>
  <si>
    <t>121.317
(121 19' 00'' )</t>
  </si>
  <si>
    <t>Central 23
(安亭)</t>
  </si>
  <si>
    <t>31.303
(31 18' 10'' )</t>
  </si>
  <si>
    <t>121.15
(121 09' 01'' )</t>
  </si>
  <si>
    <t>An-ting
(Anting)</t>
  </si>
  <si>
    <t>Chung-ku chen</t>
  </si>
  <si>
    <t>Central 24
(重固鎮)</t>
  </si>
  <si>
    <t>Ching-pu cheng
(Qingpu cheng)</t>
  </si>
  <si>
    <t>Central 25
(青浦城)</t>
  </si>
  <si>
    <t>31.15
(31 09' 01'' )</t>
  </si>
  <si>
    <t>121.104
(121 06' 15'' )</t>
  </si>
  <si>
    <t>Peng-lang</t>
  </si>
  <si>
    <t>Central 22
(蓬)</t>
  </si>
  <si>
    <t>Central 21
(太倉城)</t>
  </si>
  <si>
    <t>Yueh-wang shih
(Yue wang shi)</t>
  </si>
  <si>
    <t>Central 20
(岳王市)</t>
  </si>
  <si>
    <t>Central 17</t>
  </si>
  <si>
    <t>Panlong chen</t>
  </si>
  <si>
    <t>Central 17
(蟠龍鎮)</t>
  </si>
  <si>
    <t>31.191
(31 11' 28'')</t>
  </si>
  <si>
    <t>121.264
(121 15' 49'')</t>
  </si>
  <si>
    <t>Chia-ting-cheng
(Jiādìng chéng)</t>
  </si>
  <si>
    <t>Huangdu zhen</t>
  </si>
  <si>
    <t>Nanxiang zhen</t>
  </si>
  <si>
    <t>difference</t>
  </si>
  <si>
    <t>1 cell</t>
  </si>
  <si>
    <t>Lat.</t>
  </si>
  <si>
    <t>Long.</t>
  </si>
  <si>
    <t>left/bottom</t>
  </si>
  <si>
    <t>Right/top</t>
  </si>
  <si>
    <t>SOUTH 1</t>
  </si>
  <si>
    <t>SOUTH 2</t>
  </si>
  <si>
    <t>SOUTH 3</t>
  </si>
  <si>
    <t>SOUTH 4</t>
  </si>
  <si>
    <t>SOUTH 5</t>
  </si>
  <si>
    <t>SOUTH 6</t>
  </si>
  <si>
    <t>SOUTH 7</t>
  </si>
  <si>
    <t>SOUTH 8</t>
  </si>
  <si>
    <t>SOUTH 9</t>
  </si>
  <si>
    <t>SOUTH 10</t>
  </si>
  <si>
    <t>SOUTH 11</t>
  </si>
  <si>
    <t>SOUTH 12</t>
  </si>
  <si>
    <t>SOUTH 13</t>
  </si>
  <si>
    <t>SOUTH 14</t>
  </si>
  <si>
    <t>SOUTH 15</t>
  </si>
  <si>
    <t>SOUTH 16</t>
  </si>
  <si>
    <t>SOUTH 17</t>
  </si>
  <si>
    <t>SOUTH 18</t>
  </si>
  <si>
    <t>SOUTH 19</t>
  </si>
  <si>
    <t>SOUTH 20</t>
  </si>
  <si>
    <t>SOUTH 21</t>
  </si>
  <si>
    <t>SOUTH 22</t>
  </si>
  <si>
    <t>SOUTH 23</t>
  </si>
  <si>
    <t>SOUTH 24</t>
  </si>
  <si>
    <t>SOUTH 25</t>
  </si>
  <si>
    <t>SOUTH 26</t>
  </si>
  <si>
    <t>SOUTH 27</t>
  </si>
  <si>
    <t>SOUTH 28</t>
  </si>
  <si>
    <t>SOUTH 29</t>
  </si>
  <si>
    <t>SOUTH 30</t>
  </si>
  <si>
    <t>SOUTH 31</t>
  </si>
  <si>
    <t>NW 1</t>
  </si>
  <si>
    <t>NW 2</t>
  </si>
  <si>
    <t>NW 3</t>
  </si>
  <si>
    <t>NW 4</t>
  </si>
  <si>
    <t>NW 5</t>
  </si>
  <si>
    <t>NW 6</t>
  </si>
  <si>
    <t>NW 7</t>
  </si>
  <si>
    <t>NW 8</t>
  </si>
  <si>
    <t>NW 9</t>
  </si>
  <si>
    <t>NW 10</t>
  </si>
  <si>
    <t>NW 11</t>
  </si>
  <si>
    <t>NW 12</t>
  </si>
  <si>
    <t>NW 13</t>
  </si>
  <si>
    <t>NW 14</t>
  </si>
  <si>
    <t>NW 15</t>
  </si>
  <si>
    <t>NW 16</t>
  </si>
  <si>
    <t>NW 17</t>
  </si>
  <si>
    <t>NW 18</t>
  </si>
  <si>
    <t>NW 19</t>
  </si>
  <si>
    <t>NW 20</t>
  </si>
  <si>
    <t>NW 21</t>
  </si>
  <si>
    <t>NW 1
()</t>
  </si>
  <si>
    <t>NW 2
()</t>
  </si>
  <si>
    <t>NW 3
()</t>
  </si>
  <si>
    <t>NW 4
()</t>
  </si>
  <si>
    <t>NW 5
()</t>
  </si>
  <si>
    <t>NW 6
()</t>
  </si>
  <si>
    <t>NW 7
()</t>
  </si>
  <si>
    <t>NW 8
()</t>
  </si>
  <si>
    <t>NW 9
()</t>
  </si>
  <si>
    <t>NW 10
()</t>
  </si>
  <si>
    <t>NW 11
()</t>
  </si>
  <si>
    <t>NW 12
()</t>
  </si>
  <si>
    <t>NW 13
()</t>
  </si>
  <si>
    <t>NW 14
()</t>
  </si>
  <si>
    <t>NW 15
()</t>
  </si>
  <si>
    <t>NW 16
()</t>
  </si>
  <si>
    <t>NW 17
()</t>
  </si>
  <si>
    <t>NW 18
()</t>
  </si>
  <si>
    <t>NW 19
()</t>
  </si>
  <si>
    <t>NW 21
()</t>
  </si>
  <si>
    <t>NW 20
()</t>
  </si>
  <si>
    <t>SOUTH 1
()</t>
  </si>
  <si>
    <t>SOUTH 3
()</t>
  </si>
  <si>
    <t>SOUTH 2
()</t>
  </si>
  <si>
    <t>SOUTH 4
()</t>
  </si>
  <si>
    <t>SOUTH 5
()</t>
  </si>
  <si>
    <t>SOUTH 7
()</t>
  </si>
  <si>
    <t>SOUTH 6
()</t>
  </si>
  <si>
    <t>SOUTH 8
()</t>
  </si>
  <si>
    <t>SOUTH 9
()</t>
  </si>
  <si>
    <t>SOUTH 10
()</t>
  </si>
  <si>
    <t>SOUTH 11
()</t>
  </si>
  <si>
    <t>SOUTH 12
(松江)</t>
  </si>
  <si>
    <t>SOUTH 13
()</t>
  </si>
  <si>
    <t>SOUTH 14
()</t>
  </si>
  <si>
    <t>SOUTH 15
()</t>
  </si>
  <si>
    <t>SOUTH 16
()</t>
  </si>
  <si>
    <t>SOUTH 17
()</t>
  </si>
  <si>
    <t>SOUTH 20
()</t>
  </si>
  <si>
    <t>SOUTH 21
()</t>
  </si>
  <si>
    <t>SOUTH 22
()</t>
  </si>
  <si>
    <t>SOUTH 18
()</t>
  </si>
  <si>
    <t>SOUTH 19
()</t>
  </si>
  <si>
    <t>SOUTH 23
()</t>
  </si>
  <si>
    <t>SOUTH 24
()</t>
  </si>
  <si>
    <t>SOUTH 25
()</t>
  </si>
  <si>
    <t>SOUTH 26
()</t>
  </si>
  <si>
    <t>SOUTH 27
()</t>
  </si>
  <si>
    <t>SOUTH 28
()</t>
  </si>
  <si>
    <t>SOUTH 29
()</t>
  </si>
  <si>
    <t>SOUTH 30
()</t>
  </si>
  <si>
    <t>SOUTH 31
()</t>
  </si>
  <si>
    <t>EAST 1
(謝家河)</t>
  </si>
  <si>
    <t>EAST 1
(Xie Jiahe)</t>
  </si>
  <si>
    <t>EAST 3
(川沙城)</t>
  </si>
  <si>
    <t>EAST 2
(新港)</t>
  </si>
  <si>
    <t>EAST 2
(Hsin-chiang)
 -xingang</t>
  </si>
  <si>
    <t>EAST 3
(Chuan-sha cheng)</t>
  </si>
  <si>
    <t>EAST 4
(Chu-chia-chiao)</t>
  </si>
  <si>
    <t>EAST 5
(高橋鎮)</t>
  </si>
  <si>
    <t>EAST 5
(Kao-chiao-chen)
- Gaoqiao Chen</t>
  </si>
  <si>
    <t>EAST 8
(Chou-Pu Chen)
- Zhoupu Chen</t>
  </si>
  <si>
    <t>EAST 8
(周浦鎮)</t>
  </si>
  <si>
    <t>EAST 6
(高行鎮)</t>
  </si>
  <si>
    <t>EAST 6
(Kao-hsing-Chen)
-Gaoxing Chen</t>
  </si>
  <si>
    <t>EAST 7
(Chang-chiang-cha)
-zhangjiang</t>
  </si>
  <si>
    <t>EAST 7
(張江柵)</t>
  </si>
  <si>
    <t>EAST 4
(-家橋)</t>
  </si>
  <si>
    <t>EAST 4
(o家橋)</t>
  </si>
  <si>
    <t>1:25,000</t>
  </si>
  <si>
    <t>1 sheet</t>
  </si>
  <si>
    <t>length: 18 inches (45.72 cm)</t>
  </si>
  <si>
    <t>height: 14 inches (35.56 cm)</t>
  </si>
  <si>
    <t>cm</t>
  </si>
  <si>
    <t>*no actual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</si>
</sst>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tageo.com/index-e-ch-v-23-d-m2643624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/>
  </sheetViews>
  <sheetFormatPr defaultRowHeight="15" x14ac:dyDescent="0.25"/>
  <cols>
    <col min="1" max="1" width="14.7109375" style="9" customWidth="1"/>
    <col min="2" max="10" width="14.7109375" customWidth="1"/>
    <col min="11" max="15" width="15.140625" customWidth="1"/>
  </cols>
  <sheetData>
    <row r="1" spans="1:15" s="9" customFormat="1" x14ac:dyDescent="0.25">
      <c r="A1" s="9" t="s">
        <v>228</v>
      </c>
      <c r="C1" s="9">
        <f>D1-11.5</f>
        <v>14.5</v>
      </c>
      <c r="D1" s="9">
        <f>E1-11.5</f>
        <v>26</v>
      </c>
      <c r="E1" s="9">
        <f>F1-11.5</f>
        <v>37.5</v>
      </c>
      <c r="F1" s="9">
        <v>49</v>
      </c>
      <c r="G1" s="9">
        <v>60.5</v>
      </c>
      <c r="H1" s="9">
        <v>72</v>
      </c>
      <c r="I1" s="9">
        <v>83.5</v>
      </c>
      <c r="J1" s="9">
        <v>95</v>
      </c>
      <c r="K1" s="9">
        <v>106.5</v>
      </c>
      <c r="L1" s="9">
        <f>K1+11.5</f>
        <v>118</v>
      </c>
      <c r="M1" s="9">
        <f t="shared" ref="M1:O1" si="0">L1+11.5</f>
        <v>129.5</v>
      </c>
      <c r="N1" s="9">
        <f t="shared" si="0"/>
        <v>141</v>
      </c>
      <c r="O1" s="9">
        <f t="shared" si="0"/>
        <v>152.5</v>
      </c>
    </row>
    <row r="5" spans="1:15" x14ac:dyDescent="0.25">
      <c r="A5" s="9">
        <v>166.5</v>
      </c>
    </row>
    <row r="6" spans="1:15" x14ac:dyDescent="0.25">
      <c r="A6" s="9">
        <v>157.5</v>
      </c>
    </row>
    <row r="7" spans="1:15" ht="30" x14ac:dyDescent="0.25">
      <c r="A7" s="9">
        <v>148.5</v>
      </c>
      <c r="C7" s="11" t="s">
        <v>172</v>
      </c>
      <c r="D7" s="11" t="s">
        <v>168</v>
      </c>
      <c r="E7" s="11" t="s">
        <v>162</v>
      </c>
      <c r="F7" s="11" t="s">
        <v>155</v>
      </c>
    </row>
    <row r="8" spans="1:15" ht="30" x14ac:dyDescent="0.25">
      <c r="A8" s="9">
        <v>139.5</v>
      </c>
      <c r="C8" s="12" t="s">
        <v>174</v>
      </c>
      <c r="D8" s="11" t="s">
        <v>169</v>
      </c>
      <c r="E8" s="11" t="s">
        <v>163</v>
      </c>
      <c r="F8" s="12" t="s">
        <v>156</v>
      </c>
      <c r="G8" s="11" t="s">
        <v>154</v>
      </c>
    </row>
    <row r="9" spans="1:15" ht="35.25" customHeight="1" x14ac:dyDescent="0.25">
      <c r="A9" s="9">
        <v>130.5</v>
      </c>
      <c r="C9" s="11" t="s">
        <v>173</v>
      </c>
      <c r="D9" s="11" t="s">
        <v>170</v>
      </c>
      <c r="E9" s="11" t="s">
        <v>164</v>
      </c>
      <c r="F9" s="11" t="s">
        <v>157</v>
      </c>
      <c r="G9" s="6" t="s">
        <v>67</v>
      </c>
      <c r="H9" s="6" t="s">
        <v>64</v>
      </c>
      <c r="I9" s="3"/>
      <c r="J9" s="3"/>
    </row>
    <row r="10" spans="1:15" ht="35.25" customHeight="1" x14ac:dyDescent="0.25">
      <c r="A10" s="9">
        <v>121.5</v>
      </c>
      <c r="D10" s="11" t="s">
        <v>171</v>
      </c>
      <c r="E10" s="11" t="s">
        <v>165</v>
      </c>
      <c r="F10" s="11" t="s">
        <v>158</v>
      </c>
      <c r="G10" s="6" t="s">
        <v>87</v>
      </c>
      <c r="H10" s="6" t="s">
        <v>63</v>
      </c>
      <c r="I10" s="6" t="s">
        <v>46</v>
      </c>
      <c r="J10" s="3"/>
    </row>
    <row r="11" spans="1:15" ht="35.25" customHeight="1" x14ac:dyDescent="0.25">
      <c r="A11" s="9">
        <v>112.5</v>
      </c>
      <c r="E11" s="11" t="s">
        <v>166</v>
      </c>
      <c r="F11" s="11" t="s">
        <v>159</v>
      </c>
      <c r="G11" s="6" t="s">
        <v>85</v>
      </c>
      <c r="H11" s="6" t="s">
        <v>66</v>
      </c>
      <c r="I11" s="6" t="s">
        <v>45</v>
      </c>
      <c r="J11" s="5" t="s">
        <v>49</v>
      </c>
    </row>
    <row r="12" spans="1:15" ht="35.25" customHeight="1" x14ac:dyDescent="0.25">
      <c r="A12" s="9">
        <v>103.5</v>
      </c>
      <c r="E12" s="11" t="s">
        <v>167</v>
      </c>
      <c r="F12" s="11" t="s">
        <v>160</v>
      </c>
      <c r="G12" s="6" t="s">
        <v>84</v>
      </c>
      <c r="H12" s="6" t="s">
        <v>68</v>
      </c>
      <c r="I12" s="6" t="s">
        <v>47</v>
      </c>
      <c r="J12" s="6" t="s">
        <v>48</v>
      </c>
      <c r="K12" s="13" t="s">
        <v>213</v>
      </c>
      <c r="L12" s="3"/>
    </row>
    <row r="13" spans="1:15" ht="35.25" customHeight="1" x14ac:dyDescent="0.25">
      <c r="A13" s="9">
        <v>94.5</v>
      </c>
      <c r="F13" s="11" t="s">
        <v>161</v>
      </c>
      <c r="G13" s="6" t="s">
        <v>73</v>
      </c>
      <c r="H13" s="6" t="s">
        <v>60</v>
      </c>
      <c r="I13" s="6" t="s">
        <v>55</v>
      </c>
      <c r="J13" s="6" t="s">
        <v>54</v>
      </c>
      <c r="K13" s="13" t="s">
        <v>217</v>
      </c>
      <c r="L13" s="13" t="s">
        <v>209</v>
      </c>
    </row>
    <row r="14" spans="1:15" ht="35.25" customHeight="1" x14ac:dyDescent="0.25">
      <c r="A14" s="9">
        <v>85.5</v>
      </c>
      <c r="G14" s="6" t="s">
        <v>78</v>
      </c>
      <c r="H14" s="5" t="s">
        <v>90</v>
      </c>
      <c r="I14" s="6" t="s">
        <v>56</v>
      </c>
      <c r="J14" s="5" t="s">
        <v>50</v>
      </c>
      <c r="K14" s="13" t="s">
        <v>220</v>
      </c>
      <c r="L14" s="13" t="s">
        <v>208</v>
      </c>
    </row>
    <row r="15" spans="1:15" ht="35.25" customHeight="1" x14ac:dyDescent="0.25">
      <c r="A15" s="9">
        <v>76.5</v>
      </c>
      <c r="G15" s="6" t="s">
        <v>80</v>
      </c>
      <c r="H15" s="6" t="s">
        <v>61</v>
      </c>
      <c r="I15" s="6" t="s">
        <v>58</v>
      </c>
      <c r="J15" s="6" t="s">
        <v>59</v>
      </c>
      <c r="K15" s="13" t="s">
        <v>216</v>
      </c>
      <c r="L15" s="13" t="s">
        <v>222</v>
      </c>
      <c r="M15" s="13" t="s">
        <v>206</v>
      </c>
    </row>
    <row r="16" spans="1:15" ht="35.25" customHeight="1" x14ac:dyDescent="0.25">
      <c r="A16" s="9">
        <v>67.5</v>
      </c>
      <c r="G16" s="10" t="s">
        <v>191</v>
      </c>
      <c r="H16" s="10" t="s">
        <v>186</v>
      </c>
      <c r="I16" s="10" t="s">
        <v>180</v>
      </c>
      <c r="J16" s="10" t="s">
        <v>176</v>
      </c>
      <c r="K16" s="10" t="s">
        <v>175</v>
      </c>
    </row>
    <row r="17" spans="1:11" ht="30" x14ac:dyDescent="0.25">
      <c r="A17" s="9">
        <f>A16-9</f>
        <v>58.5</v>
      </c>
      <c r="F17" s="10" t="s">
        <v>197</v>
      </c>
      <c r="G17" s="10" t="s">
        <v>195</v>
      </c>
      <c r="H17" s="10" t="s">
        <v>187</v>
      </c>
      <c r="I17" s="10" t="s">
        <v>182</v>
      </c>
      <c r="J17" s="10" t="s">
        <v>178</v>
      </c>
    </row>
    <row r="18" spans="1:11" ht="30" x14ac:dyDescent="0.25">
      <c r="A18" s="9">
        <f>A17-9</f>
        <v>49.5</v>
      </c>
      <c r="E18" s="10" t="s">
        <v>202</v>
      </c>
      <c r="F18" s="10" t="s">
        <v>198</v>
      </c>
      <c r="G18" s="10" t="s">
        <v>196</v>
      </c>
      <c r="H18" s="10" t="s">
        <v>188</v>
      </c>
      <c r="I18" s="10" t="s">
        <v>183</v>
      </c>
      <c r="J18" s="10" t="s">
        <v>179</v>
      </c>
      <c r="K18" s="10" t="s">
        <v>177</v>
      </c>
    </row>
    <row r="19" spans="1:11" ht="30" x14ac:dyDescent="0.25">
      <c r="A19" s="9">
        <f t="shared" ref="A19:A23" si="1">A18-9</f>
        <v>40.5</v>
      </c>
      <c r="E19" s="10" t="s">
        <v>203</v>
      </c>
      <c r="F19" s="10" t="s">
        <v>199</v>
      </c>
      <c r="G19" s="10" t="s">
        <v>192</v>
      </c>
      <c r="H19" s="10" t="s">
        <v>189</v>
      </c>
      <c r="I19" s="10" t="s">
        <v>184</v>
      </c>
      <c r="J19" s="10" t="s">
        <v>181</v>
      </c>
    </row>
    <row r="20" spans="1:11" ht="30" x14ac:dyDescent="0.25">
      <c r="A20" s="9">
        <f t="shared" si="1"/>
        <v>31.5</v>
      </c>
      <c r="E20" s="10" t="s">
        <v>204</v>
      </c>
      <c r="F20" s="10" t="s">
        <v>200</v>
      </c>
      <c r="G20" s="10" t="s">
        <v>193</v>
      </c>
      <c r="H20" s="10" t="s">
        <v>190</v>
      </c>
      <c r="I20" s="10" t="s">
        <v>185</v>
      </c>
    </row>
    <row r="21" spans="1:11" ht="30" x14ac:dyDescent="0.25">
      <c r="A21" s="9">
        <f t="shared" si="1"/>
        <v>22.5</v>
      </c>
      <c r="E21" s="10" t="s">
        <v>205</v>
      </c>
      <c r="F21" s="10" t="s">
        <v>201</v>
      </c>
      <c r="G21" s="10" t="s">
        <v>194</v>
      </c>
    </row>
    <row r="22" spans="1:11" x14ac:dyDescent="0.25">
      <c r="A22" s="9">
        <f t="shared" si="1"/>
        <v>13.5</v>
      </c>
    </row>
    <row r="23" spans="1:11" x14ac:dyDescent="0.25">
      <c r="A23" s="9">
        <f t="shared" si="1"/>
        <v>4.5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A10" workbookViewId="0">
      <selection activeCell="C33" sqref="C33"/>
    </sheetView>
  </sheetViews>
  <sheetFormatPr defaultRowHeight="15" x14ac:dyDescent="0.25"/>
  <cols>
    <col min="1" max="1" width="12.140625" customWidth="1"/>
    <col min="2" max="2" width="17.42578125" customWidth="1"/>
    <col min="3" max="3" width="15" customWidth="1"/>
    <col min="4" max="4" width="13.7109375" customWidth="1"/>
    <col min="13" max="13" width="10.42578125" customWidth="1"/>
    <col min="14" max="14" width="10.140625" customWidth="1"/>
    <col min="15" max="15" width="10.42578125" customWidth="1"/>
    <col min="20" max="20" width="10.140625" customWidth="1"/>
    <col min="21" max="21" width="11.140625" customWidth="1"/>
    <col min="23" max="23" width="11.28515625" customWidth="1"/>
  </cols>
  <sheetData>
    <row r="1" spans="1:22" x14ac:dyDescent="0.25">
      <c r="B1" t="s">
        <v>5</v>
      </c>
    </row>
    <row r="4" spans="1:22" x14ac:dyDescent="0.25">
      <c r="C4" t="s">
        <v>4</v>
      </c>
      <c r="D4" t="s">
        <v>3</v>
      </c>
    </row>
    <row r="5" spans="1:22" x14ac:dyDescent="0.25">
      <c r="A5" t="s">
        <v>2</v>
      </c>
      <c r="B5" t="s">
        <v>6</v>
      </c>
      <c r="C5" t="s">
        <v>1</v>
      </c>
      <c r="D5" t="s">
        <v>0</v>
      </c>
    </row>
    <row r="6" spans="1:22" ht="30" x14ac:dyDescent="0.25">
      <c r="A6" t="s">
        <v>7</v>
      </c>
      <c r="B6" s="1" t="s">
        <v>51</v>
      </c>
      <c r="C6" s="1" t="s">
        <v>53</v>
      </c>
      <c r="D6" s="1" t="s">
        <v>52</v>
      </c>
      <c r="E6" s="2" t="s">
        <v>8</v>
      </c>
    </row>
    <row r="7" spans="1:22" x14ac:dyDescent="0.25">
      <c r="A7" t="s">
        <v>9</v>
      </c>
      <c r="B7" t="s">
        <v>10</v>
      </c>
    </row>
    <row r="8" spans="1:22" ht="30" x14ac:dyDescent="0.25">
      <c r="A8" t="s">
        <v>11</v>
      </c>
      <c r="B8" s="1" t="s">
        <v>12</v>
      </c>
      <c r="C8">
        <v>121.485</v>
      </c>
      <c r="D8">
        <v>31.297000000000001</v>
      </c>
      <c r="G8">
        <f>C8-C9</f>
        <v>0.1384000000000043</v>
      </c>
    </row>
    <row r="9" spans="1:22" ht="30" x14ac:dyDescent="0.25">
      <c r="A9" t="s">
        <v>13</v>
      </c>
      <c r="B9" s="1" t="s">
        <v>14</v>
      </c>
      <c r="C9">
        <v>121.3466</v>
      </c>
      <c r="D9">
        <v>31.415299999999998</v>
      </c>
      <c r="Q9" t="s">
        <v>62</v>
      </c>
    </row>
    <row r="10" spans="1:22" x14ac:dyDescent="0.25">
      <c r="A10" t="s">
        <v>15</v>
      </c>
      <c r="B10" s="1" t="s">
        <v>19</v>
      </c>
      <c r="U10" s="7"/>
      <c r="V10" s="7"/>
    </row>
    <row r="11" spans="1:22" s="3" customFormat="1" ht="30" x14ac:dyDescent="0.25">
      <c r="A11" s="3" t="s">
        <v>16</v>
      </c>
      <c r="B11" s="4" t="s">
        <v>18</v>
      </c>
      <c r="M11" s="6" t="s">
        <v>67</v>
      </c>
      <c r="N11" s="6" t="s">
        <v>64</v>
      </c>
      <c r="T11" s="7"/>
      <c r="U11"/>
      <c r="V11" s="7"/>
    </row>
    <row r="12" spans="1:22" s="3" customFormat="1" ht="30" x14ac:dyDescent="0.25">
      <c r="A12" s="3" t="s">
        <v>17</v>
      </c>
      <c r="B12" s="4" t="s">
        <v>20</v>
      </c>
      <c r="M12" s="6" t="s">
        <v>87</v>
      </c>
      <c r="N12" s="6" t="s">
        <v>63</v>
      </c>
      <c r="O12" s="6" t="s">
        <v>46</v>
      </c>
    </row>
    <row r="13" spans="1:22" s="3" customFormat="1" ht="38.25" customHeight="1" x14ac:dyDescent="0.25">
      <c r="A13" s="3" t="s">
        <v>21</v>
      </c>
      <c r="B13" s="4" t="s">
        <v>57</v>
      </c>
      <c r="M13" s="6" t="s">
        <v>85</v>
      </c>
      <c r="N13" s="6" t="s">
        <v>66</v>
      </c>
      <c r="O13" s="6" t="s">
        <v>45</v>
      </c>
      <c r="P13" s="5" t="s">
        <v>49</v>
      </c>
    </row>
    <row r="14" spans="1:22" s="3" customFormat="1" ht="30" x14ac:dyDescent="0.25">
      <c r="A14" s="3" t="s">
        <v>22</v>
      </c>
      <c r="B14" s="4" t="s">
        <v>65</v>
      </c>
      <c r="M14" s="6" t="s">
        <v>84</v>
      </c>
      <c r="N14" s="6" t="s">
        <v>68</v>
      </c>
      <c r="O14" s="6" t="s">
        <v>47</v>
      </c>
      <c r="P14" s="6" t="s">
        <v>48</v>
      </c>
      <c r="T14" s="8"/>
    </row>
    <row r="15" spans="1:22" s="3" customFormat="1" ht="30" x14ac:dyDescent="0.25">
      <c r="A15" s="3" t="s">
        <v>23</v>
      </c>
      <c r="B15" s="4" t="s">
        <v>28</v>
      </c>
      <c r="M15" s="6" t="s">
        <v>73</v>
      </c>
      <c r="N15" s="6" t="s">
        <v>60</v>
      </c>
      <c r="O15" s="6" t="s">
        <v>55</v>
      </c>
      <c r="P15" s="6" t="s">
        <v>54</v>
      </c>
    </row>
    <row r="16" spans="1:22" s="3" customFormat="1" ht="30" x14ac:dyDescent="0.25">
      <c r="A16" s="3" t="s">
        <v>24</v>
      </c>
      <c r="B16" s="4" t="s">
        <v>35</v>
      </c>
      <c r="M16" s="6" t="s">
        <v>78</v>
      </c>
      <c r="N16" s="5" t="s">
        <v>90</v>
      </c>
      <c r="O16" s="6" t="s">
        <v>56</v>
      </c>
      <c r="P16" s="5" t="s">
        <v>50</v>
      </c>
    </row>
    <row r="17" spans="1:24" s="3" customFormat="1" ht="39" customHeight="1" x14ac:dyDescent="0.25">
      <c r="A17" s="3" t="s">
        <v>25</v>
      </c>
      <c r="B17" s="4" t="s">
        <v>93</v>
      </c>
      <c r="C17" s="4" t="s">
        <v>70</v>
      </c>
      <c r="D17" s="4" t="s">
        <v>69</v>
      </c>
      <c r="M17" s="6" t="s">
        <v>80</v>
      </c>
      <c r="N17" s="6" t="s">
        <v>61</v>
      </c>
      <c r="O17" s="6" t="s">
        <v>58</v>
      </c>
      <c r="P17" s="6" t="s">
        <v>59</v>
      </c>
    </row>
    <row r="18" spans="1:24" ht="30" x14ac:dyDescent="0.25">
      <c r="A18" t="s">
        <v>26</v>
      </c>
      <c r="B18" s="1" t="s">
        <v>36</v>
      </c>
      <c r="C18" s="1" t="s">
        <v>72</v>
      </c>
      <c r="D18" s="1" t="s">
        <v>71</v>
      </c>
      <c r="N18" s="5"/>
    </row>
    <row r="19" spans="1:24" s="3" customFormat="1" ht="30" x14ac:dyDescent="0.25">
      <c r="A19" s="3" t="s">
        <v>88</v>
      </c>
      <c r="B19" s="3" t="s">
        <v>89</v>
      </c>
      <c r="C19" s="4" t="s">
        <v>92</v>
      </c>
      <c r="D19" s="4" t="s">
        <v>91</v>
      </c>
    </row>
    <row r="20" spans="1:24" ht="30" x14ac:dyDescent="0.25">
      <c r="A20" s="3" t="s">
        <v>27</v>
      </c>
      <c r="B20" s="4" t="s">
        <v>37</v>
      </c>
      <c r="C20" s="4" t="s">
        <v>38</v>
      </c>
      <c r="D20" s="4" t="s">
        <v>39</v>
      </c>
    </row>
    <row r="21" spans="1:24" x14ac:dyDescent="0.25">
      <c r="B21" s="1"/>
      <c r="K21" t="s">
        <v>44</v>
      </c>
      <c r="O21" t="s">
        <v>94</v>
      </c>
      <c r="R21" t="s">
        <v>95</v>
      </c>
      <c r="T21" t="s">
        <v>96</v>
      </c>
      <c r="V21" t="s">
        <v>97</v>
      </c>
      <c r="W21" t="s">
        <v>100</v>
      </c>
      <c r="X21" t="s">
        <v>101</v>
      </c>
    </row>
    <row r="22" spans="1:24" ht="30" x14ac:dyDescent="0.25">
      <c r="A22" t="s">
        <v>29</v>
      </c>
      <c r="B22" s="1" t="s">
        <v>86</v>
      </c>
      <c r="K22">
        <f>O22-W22</f>
        <v>31.256584555555552</v>
      </c>
      <c r="L22">
        <f>R22+X22</f>
        <v>31.300478333333334</v>
      </c>
      <c r="O22">
        <v>31.272172999999999</v>
      </c>
      <c r="Q22" t="s">
        <v>98</v>
      </c>
      <c r="R22">
        <v>31.294325000000001</v>
      </c>
      <c r="T22">
        <f>R22-O22</f>
        <v>2.2152000000001948E-2</v>
      </c>
      <c r="U22">
        <v>2.7</v>
      </c>
      <c r="V22">
        <f>T22/U22</f>
        <v>8.2044444444451647E-3</v>
      </c>
      <c r="W22">
        <f>1.9*V22</f>
        <v>1.5588444444445812E-2</v>
      </c>
      <c r="X22">
        <f>0.75*V22</f>
        <v>6.1533333333338731E-3</v>
      </c>
    </row>
    <row r="23" spans="1:24" ht="30" x14ac:dyDescent="0.25">
      <c r="A23" t="s">
        <v>30</v>
      </c>
      <c r="B23" s="1" t="s">
        <v>41</v>
      </c>
      <c r="C23" s="1" t="s">
        <v>43</v>
      </c>
      <c r="D23" s="1" t="s">
        <v>42</v>
      </c>
      <c r="K23">
        <f>O23-W23</f>
        <v>121.19181759887005</v>
      </c>
      <c r="L23">
        <f>R23+X23</f>
        <v>121.37621449717516</v>
      </c>
      <c r="O23">
        <v>121.212509</v>
      </c>
      <c r="Q23" t="s">
        <v>99</v>
      </c>
      <c r="R23">
        <v>121.32022600000001</v>
      </c>
      <c r="T23">
        <f>R23-O23</f>
        <v>0.10771700000000806</v>
      </c>
      <c r="U23">
        <v>8.85</v>
      </c>
      <c r="V23">
        <f>T23/U23</f>
        <v>1.2171412429379441E-2</v>
      </c>
      <c r="W23">
        <f>V23*V27</f>
        <v>2.0691401129945084E-2</v>
      </c>
      <c r="X23">
        <f>V28*V23</f>
        <v>5.5988497175145362E-2</v>
      </c>
    </row>
    <row r="24" spans="1:24" s="3" customFormat="1" x14ac:dyDescent="0.25">
      <c r="A24" t="s">
        <v>31</v>
      </c>
      <c r="B24" s="1" t="s">
        <v>83</v>
      </c>
      <c r="C24"/>
      <c r="D24"/>
    </row>
    <row r="25" spans="1:24" ht="30" x14ac:dyDescent="0.25">
      <c r="A25" s="3" t="s">
        <v>32</v>
      </c>
      <c r="B25" s="4" t="s">
        <v>76</v>
      </c>
      <c r="C25" s="4" t="s">
        <v>75</v>
      </c>
      <c r="D25" s="4" t="s">
        <v>74</v>
      </c>
    </row>
    <row r="26" spans="1:24" x14ac:dyDescent="0.25">
      <c r="A26" t="s">
        <v>33</v>
      </c>
      <c r="B26" s="1" t="s">
        <v>77</v>
      </c>
      <c r="O26" s="3">
        <f>82.75-73.9</f>
        <v>8.8499999999999943</v>
      </c>
      <c r="P26" s="3">
        <f>98.9-96.2</f>
        <v>2.7000000000000028</v>
      </c>
      <c r="Q26" s="3">
        <f>(8.85*6.56)/6.36</f>
        <v>9.1283018867924515</v>
      </c>
      <c r="R26" s="3"/>
    </row>
    <row r="27" spans="1:24" ht="30" x14ac:dyDescent="0.25">
      <c r="A27" t="s">
        <v>34</v>
      </c>
      <c r="B27" s="1" t="s">
        <v>79</v>
      </c>
      <c r="C27" s="1" t="s">
        <v>82</v>
      </c>
      <c r="D27" s="1" t="s">
        <v>81</v>
      </c>
      <c r="V27">
        <f>96.2-94.5</f>
        <v>1.7000000000000028</v>
      </c>
      <c r="W27">
        <f>83.5-82.75</f>
        <v>0.75</v>
      </c>
    </row>
    <row r="28" spans="1:24" x14ac:dyDescent="0.25">
      <c r="V28">
        <f>103.5-98.9</f>
        <v>4.5999999999999943</v>
      </c>
    </row>
    <row r="31" spans="1:24" x14ac:dyDescent="0.25">
      <c r="B31" t="s">
        <v>223</v>
      </c>
      <c r="C31" t="s">
        <v>227</v>
      </c>
    </row>
    <row r="32" spans="1:24" x14ac:dyDescent="0.25">
      <c r="A32" t="s">
        <v>224</v>
      </c>
    </row>
    <row r="33" spans="1:3" x14ac:dyDescent="0.25">
      <c r="A33" t="s">
        <v>225</v>
      </c>
      <c r="C33">
        <f>25000*45.72</f>
        <v>1143000</v>
      </c>
    </row>
    <row r="34" spans="1:3" x14ac:dyDescent="0.25">
      <c r="A34" t="s">
        <v>226</v>
      </c>
      <c r="C34">
        <f>25000*35.56</f>
        <v>889000</v>
      </c>
    </row>
  </sheetData>
  <hyperlinks>
    <hyperlink ref="E6" r:id="rId1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D6" sqref="D6"/>
    </sheetView>
  </sheetViews>
  <sheetFormatPr defaultRowHeight="15" x14ac:dyDescent="0.25"/>
  <cols>
    <col min="1" max="1" width="20.140625" customWidth="1"/>
    <col min="4" max="4" width="11.28515625" customWidth="1"/>
    <col min="5" max="5" width="13.7109375" customWidth="1"/>
  </cols>
  <sheetData>
    <row r="2" spans="1:6" ht="30" x14ac:dyDescent="0.25">
      <c r="A2" s="1" t="s">
        <v>207</v>
      </c>
    </row>
    <row r="3" spans="1:6" ht="45" x14ac:dyDescent="0.25">
      <c r="A3" s="1" t="s">
        <v>210</v>
      </c>
      <c r="D3" s="6" t="s">
        <v>213</v>
      </c>
      <c r="E3" s="3"/>
      <c r="F3" s="3"/>
    </row>
    <row r="4" spans="1:6" ht="34.5" customHeight="1" x14ac:dyDescent="0.25">
      <c r="A4" s="4" t="s">
        <v>211</v>
      </c>
      <c r="D4" s="6" t="s">
        <v>217</v>
      </c>
      <c r="E4" s="6" t="s">
        <v>209</v>
      </c>
      <c r="F4" s="3"/>
    </row>
    <row r="5" spans="1:6" ht="30" x14ac:dyDescent="0.25">
      <c r="A5" s="1" t="s">
        <v>212</v>
      </c>
      <c r="D5" s="6" t="s">
        <v>220</v>
      </c>
      <c r="E5" s="6" t="s">
        <v>208</v>
      </c>
    </row>
    <row r="6" spans="1:6" ht="45" x14ac:dyDescent="0.25">
      <c r="A6" s="1" t="s">
        <v>214</v>
      </c>
      <c r="D6" s="6" t="s">
        <v>216</v>
      </c>
      <c r="E6" s="6" t="s">
        <v>221</v>
      </c>
      <c r="F6" s="6" t="s">
        <v>206</v>
      </c>
    </row>
    <row r="7" spans="1:6" ht="45" x14ac:dyDescent="0.25">
      <c r="A7" s="1" t="s">
        <v>218</v>
      </c>
    </row>
    <row r="8" spans="1:6" ht="45" x14ac:dyDescent="0.25">
      <c r="A8" s="1" t="s">
        <v>219</v>
      </c>
    </row>
    <row r="9" spans="1:6" ht="45" x14ac:dyDescent="0.25">
      <c r="A9" s="1" t="s">
        <v>215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workbookViewId="0">
      <selection activeCell="F17" sqref="F17"/>
    </sheetView>
  </sheetViews>
  <sheetFormatPr defaultRowHeight="15" x14ac:dyDescent="0.25"/>
  <cols>
    <col min="1" max="1" width="9.140625" style="3"/>
    <col min="2" max="2" width="17.140625" style="3" customWidth="1"/>
    <col min="3" max="5" width="9.140625" style="3"/>
    <col min="6" max="12" width="15.28515625" style="3" customWidth="1"/>
    <col min="13" max="16384" width="9.140625" style="3"/>
  </cols>
  <sheetData>
    <row r="2" spans="1:12" x14ac:dyDescent="0.25">
      <c r="A2" s="3" t="s">
        <v>102</v>
      </c>
    </row>
    <row r="3" spans="1:12" x14ac:dyDescent="0.25">
      <c r="A3" s="3" t="s">
        <v>103</v>
      </c>
    </row>
    <row r="4" spans="1:12" ht="30" x14ac:dyDescent="0.25">
      <c r="A4" s="3" t="s">
        <v>104</v>
      </c>
      <c r="F4"/>
      <c r="G4"/>
      <c r="H4" s="10" t="s">
        <v>191</v>
      </c>
      <c r="I4" s="10" t="s">
        <v>186</v>
      </c>
      <c r="J4" s="10" t="s">
        <v>180</v>
      </c>
      <c r="K4" s="10" t="s">
        <v>176</v>
      </c>
      <c r="L4" s="10" t="s">
        <v>175</v>
      </c>
    </row>
    <row r="5" spans="1:12" ht="45" x14ac:dyDescent="0.25">
      <c r="A5" s="3" t="s">
        <v>105</v>
      </c>
      <c r="F5"/>
      <c r="G5" s="10" t="s">
        <v>197</v>
      </c>
      <c r="H5" s="10" t="s">
        <v>195</v>
      </c>
      <c r="I5" s="10" t="s">
        <v>187</v>
      </c>
      <c r="J5" s="10" t="s">
        <v>182</v>
      </c>
      <c r="K5" s="10" t="s">
        <v>178</v>
      </c>
      <c r="L5"/>
    </row>
    <row r="6" spans="1:12" ht="45" x14ac:dyDescent="0.25">
      <c r="A6" s="3" t="s">
        <v>106</v>
      </c>
      <c r="F6" s="10" t="s">
        <v>202</v>
      </c>
      <c r="G6" s="10" t="s">
        <v>198</v>
      </c>
      <c r="H6" s="10" t="s">
        <v>196</v>
      </c>
      <c r="I6" s="10" t="s">
        <v>188</v>
      </c>
      <c r="J6" s="10" t="s">
        <v>183</v>
      </c>
      <c r="K6" s="10" t="s">
        <v>179</v>
      </c>
      <c r="L6" s="10" t="s">
        <v>177</v>
      </c>
    </row>
    <row r="7" spans="1:12" ht="45" x14ac:dyDescent="0.25">
      <c r="A7" s="3" t="s">
        <v>107</v>
      </c>
      <c r="F7" s="10" t="s">
        <v>203</v>
      </c>
      <c r="G7" s="10" t="s">
        <v>199</v>
      </c>
      <c r="H7" s="10" t="s">
        <v>192</v>
      </c>
      <c r="I7" s="10" t="s">
        <v>189</v>
      </c>
      <c r="J7" s="10" t="s">
        <v>184</v>
      </c>
      <c r="K7" s="10" t="s">
        <v>181</v>
      </c>
      <c r="L7"/>
    </row>
    <row r="8" spans="1:12" ht="45" x14ac:dyDescent="0.25">
      <c r="A8" s="3" t="s">
        <v>108</v>
      </c>
      <c r="F8" s="10" t="s">
        <v>204</v>
      </c>
      <c r="G8" s="10" t="s">
        <v>200</v>
      </c>
      <c r="H8" s="10" t="s">
        <v>193</v>
      </c>
      <c r="I8" s="10" t="s">
        <v>190</v>
      </c>
      <c r="J8" s="10" t="s">
        <v>185</v>
      </c>
      <c r="K8"/>
      <c r="L8"/>
    </row>
    <row r="9" spans="1:12" ht="45" x14ac:dyDescent="0.25">
      <c r="A9" s="3" t="s">
        <v>109</v>
      </c>
      <c r="F9" s="10" t="s">
        <v>205</v>
      </c>
      <c r="G9" s="10" t="s">
        <v>201</v>
      </c>
      <c r="H9" s="10" t="s">
        <v>194</v>
      </c>
      <c r="I9"/>
      <c r="J9"/>
      <c r="K9"/>
      <c r="L9"/>
    </row>
    <row r="10" spans="1:12" x14ac:dyDescent="0.25">
      <c r="A10" s="3" t="s">
        <v>110</v>
      </c>
    </row>
    <row r="11" spans="1:12" x14ac:dyDescent="0.25">
      <c r="A11" s="3" t="s">
        <v>111</v>
      </c>
    </row>
    <row r="12" spans="1:12" x14ac:dyDescent="0.25">
      <c r="A12" s="3" t="s">
        <v>112</v>
      </c>
    </row>
    <row r="13" spans="1:12" ht="30" x14ac:dyDescent="0.25">
      <c r="A13" s="3" t="s">
        <v>113</v>
      </c>
      <c r="B13" s="4" t="s">
        <v>40</v>
      </c>
    </row>
    <row r="14" spans="1:12" x14ac:dyDescent="0.25">
      <c r="A14" s="3" t="s">
        <v>114</v>
      </c>
    </row>
    <row r="15" spans="1:12" x14ac:dyDescent="0.25">
      <c r="A15" s="3" t="s">
        <v>115</v>
      </c>
    </row>
    <row r="16" spans="1:12" x14ac:dyDescent="0.25">
      <c r="A16" s="3" t="s">
        <v>116</v>
      </c>
    </row>
    <row r="17" spans="1:1" x14ac:dyDescent="0.25">
      <c r="A17" s="3" t="s">
        <v>117</v>
      </c>
    </row>
    <row r="18" spans="1:1" x14ac:dyDescent="0.25">
      <c r="A18" s="3" t="s">
        <v>118</v>
      </c>
    </row>
    <row r="19" spans="1:1" x14ac:dyDescent="0.25">
      <c r="A19" s="3" t="s">
        <v>119</v>
      </c>
    </row>
    <row r="20" spans="1:1" x14ac:dyDescent="0.25">
      <c r="A20" s="3" t="s">
        <v>120</v>
      </c>
    </row>
    <row r="21" spans="1:1" x14ac:dyDescent="0.25">
      <c r="A21" s="3" t="s">
        <v>121</v>
      </c>
    </row>
    <row r="22" spans="1:1" x14ac:dyDescent="0.25">
      <c r="A22" s="3" t="s">
        <v>122</v>
      </c>
    </row>
    <row r="23" spans="1:1" x14ac:dyDescent="0.25">
      <c r="A23" s="3" t="s">
        <v>123</v>
      </c>
    </row>
    <row r="24" spans="1:1" x14ac:dyDescent="0.25">
      <c r="A24" s="3" t="s">
        <v>124</v>
      </c>
    </row>
    <row r="25" spans="1:1" x14ac:dyDescent="0.25">
      <c r="A25" s="3" t="s">
        <v>125</v>
      </c>
    </row>
    <row r="26" spans="1:1" x14ac:dyDescent="0.25">
      <c r="A26" s="3" t="s">
        <v>126</v>
      </c>
    </row>
    <row r="27" spans="1:1" x14ac:dyDescent="0.25">
      <c r="A27" s="3" t="s">
        <v>127</v>
      </c>
    </row>
    <row r="28" spans="1:1" x14ac:dyDescent="0.25">
      <c r="A28" s="3" t="s">
        <v>128</v>
      </c>
    </row>
    <row r="29" spans="1:1" x14ac:dyDescent="0.25">
      <c r="A29" s="3" t="s">
        <v>129</v>
      </c>
    </row>
    <row r="30" spans="1:1" x14ac:dyDescent="0.25">
      <c r="A30" s="3" t="s">
        <v>130</v>
      </c>
    </row>
    <row r="31" spans="1:1" x14ac:dyDescent="0.25">
      <c r="A31" s="3" t="s">
        <v>131</v>
      </c>
    </row>
    <row r="32" spans="1:1" x14ac:dyDescent="0.25">
      <c r="A32" s="3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3"/>
  <sheetViews>
    <sheetView workbookViewId="0">
      <selection activeCell="B27" sqref="B27"/>
    </sheetView>
  </sheetViews>
  <sheetFormatPr defaultRowHeight="15" x14ac:dyDescent="0.25"/>
  <sheetData>
    <row r="3" spans="1:1" x14ac:dyDescent="0.25">
      <c r="A3" t="s">
        <v>133</v>
      </c>
    </row>
    <row r="4" spans="1:1" x14ac:dyDescent="0.25">
      <c r="A4" t="s">
        <v>134</v>
      </c>
    </row>
    <row r="5" spans="1:1" x14ac:dyDescent="0.25">
      <c r="A5" t="s">
        <v>135</v>
      </c>
    </row>
    <row r="6" spans="1:1" x14ac:dyDescent="0.25">
      <c r="A6" t="s">
        <v>136</v>
      </c>
    </row>
    <row r="7" spans="1:1" x14ac:dyDescent="0.25">
      <c r="A7" t="s">
        <v>137</v>
      </c>
    </row>
    <row r="8" spans="1:1" x14ac:dyDescent="0.25">
      <c r="A8" t="s">
        <v>138</v>
      </c>
    </row>
    <row r="9" spans="1:1" x14ac:dyDescent="0.25">
      <c r="A9" t="s">
        <v>139</v>
      </c>
    </row>
    <row r="10" spans="1:1" x14ac:dyDescent="0.25">
      <c r="A10" t="s">
        <v>140</v>
      </c>
    </row>
    <row r="11" spans="1:1" x14ac:dyDescent="0.25">
      <c r="A11" t="s">
        <v>141</v>
      </c>
    </row>
    <row r="12" spans="1:1" x14ac:dyDescent="0.25">
      <c r="A12" t="s">
        <v>142</v>
      </c>
    </row>
    <row r="13" spans="1:1" x14ac:dyDescent="0.25">
      <c r="A13" t="s">
        <v>143</v>
      </c>
    </row>
    <row r="14" spans="1:1" x14ac:dyDescent="0.25">
      <c r="A14" t="s">
        <v>144</v>
      </c>
    </row>
    <row r="15" spans="1:1" x14ac:dyDescent="0.25">
      <c r="A15" t="s">
        <v>145</v>
      </c>
    </row>
    <row r="16" spans="1:1" x14ac:dyDescent="0.25">
      <c r="A16" t="s">
        <v>146</v>
      </c>
    </row>
    <row r="17" spans="1:1" x14ac:dyDescent="0.25">
      <c r="A17" t="s">
        <v>147</v>
      </c>
    </row>
    <row r="18" spans="1:1" x14ac:dyDescent="0.25">
      <c r="A18" t="s">
        <v>148</v>
      </c>
    </row>
    <row r="19" spans="1:1" x14ac:dyDescent="0.25">
      <c r="A19" t="s">
        <v>149</v>
      </c>
    </row>
    <row r="20" spans="1:1" x14ac:dyDescent="0.25">
      <c r="A20" t="s">
        <v>150</v>
      </c>
    </row>
    <row r="21" spans="1:1" x14ac:dyDescent="0.25">
      <c r="A21" t="s">
        <v>151</v>
      </c>
    </row>
    <row r="22" spans="1:1" x14ac:dyDescent="0.25">
      <c r="A22" t="s">
        <v>152</v>
      </c>
    </row>
    <row r="23" spans="1:1" x14ac:dyDescent="0.25">
      <c r="A23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Central</vt:lpstr>
      <vt:lpstr>EAST</vt:lpstr>
      <vt:lpstr>South</vt:lpstr>
      <vt:lpstr>NW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Jihae Yoon</dc:creator>
  <cp:lastModifiedBy>Jihae Yoon</cp:lastModifiedBy>
  <dcterms:created xsi:type="dcterms:W3CDTF">2017-05-05T21:59:10Z</dcterms:created>
  <dcterms:modified xsi:type="dcterms:W3CDTF">2017-06-14T20:17:59Z</dcterms:modified>
</cp:coreProperties>
</file>