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intell\daily\Daily_Data_Download\2017\"/>
    </mc:Choice>
  </mc:AlternateContent>
  <bookViews>
    <workbookView xWindow="13950" yWindow="0" windowWidth="14220" windowHeight="12885" tabRatio="803"/>
  </bookViews>
  <sheets>
    <sheet name="YTD_AZ" sheetId="51" r:id="rId1"/>
  </sheets>
  <definedNames>
    <definedName name="_xlnm._FilterDatabase" localSheetId="0" hidden="1">YTD_AZ!$A$1:$AJ$69</definedName>
    <definedName name="_xlnm.Print_Area" localSheetId="0">YTD_AZ!#REF!</definedName>
  </definedNames>
  <calcPr calcId="152511"/>
</workbook>
</file>

<file path=xl/calcChain.xml><?xml version="1.0" encoding="utf-8"?>
<calcChain xmlns="http://schemas.openxmlformats.org/spreadsheetml/2006/main">
  <c r="AL2" i="51" l="1"/>
  <c r="AM2" i="51"/>
  <c r="AK2" i="51"/>
  <c r="AN2" i="51" l="1"/>
  <c r="AP2" i="51"/>
  <c r="AQ2" i="51"/>
  <c r="AK3" i="51"/>
  <c r="AL3" i="51"/>
  <c r="AM3" i="51"/>
  <c r="AK4" i="51"/>
  <c r="AL4" i="51"/>
  <c r="AM4" i="51"/>
  <c r="AK5" i="51"/>
  <c r="AL5" i="51"/>
  <c r="AM5" i="51"/>
  <c r="AK7" i="51"/>
  <c r="AL7" i="51"/>
  <c r="AM7" i="51"/>
  <c r="AK6" i="51"/>
  <c r="AL6" i="51"/>
  <c r="AM6" i="51"/>
  <c r="AK8" i="51"/>
  <c r="AL8" i="51"/>
  <c r="AM8" i="51"/>
  <c r="AK11" i="51"/>
  <c r="AL11" i="51"/>
  <c r="AM11" i="51"/>
  <c r="AK12" i="51"/>
  <c r="AL12" i="51"/>
  <c r="AM12" i="51"/>
  <c r="AK14" i="51"/>
  <c r="AL14" i="51"/>
  <c r="AM14" i="51"/>
  <c r="AK16" i="51"/>
  <c r="AL16" i="51"/>
  <c r="AM16" i="51"/>
  <c r="AK21" i="51"/>
  <c r="AL21" i="51"/>
  <c r="AM21" i="51"/>
  <c r="AK25" i="51"/>
  <c r="AL25" i="51"/>
  <c r="AM25" i="51"/>
  <c r="AK26" i="51"/>
  <c r="AL26" i="51"/>
  <c r="AM26" i="51"/>
  <c r="AK24" i="51"/>
  <c r="AL24" i="51"/>
  <c r="AM24" i="51"/>
  <c r="AK28" i="51"/>
  <c r="AL28" i="51"/>
  <c r="AM28" i="51"/>
  <c r="AK17" i="51"/>
  <c r="AL17" i="51"/>
  <c r="AM17" i="51"/>
  <c r="AK30" i="51"/>
  <c r="AL30" i="51"/>
  <c r="AM30" i="51"/>
  <c r="AK15" i="51"/>
  <c r="AL15" i="51"/>
  <c r="AM15" i="51"/>
  <c r="AK32" i="51"/>
  <c r="AL32" i="51"/>
  <c r="AM32" i="51"/>
  <c r="AK22" i="51"/>
  <c r="AL22" i="51"/>
  <c r="AM22" i="51"/>
  <c r="AK20" i="51"/>
  <c r="AL20" i="51"/>
  <c r="AM20" i="51"/>
  <c r="AK29" i="51"/>
  <c r="AL29" i="51"/>
  <c r="AM29" i="51"/>
  <c r="AK10" i="51"/>
  <c r="AL10" i="51"/>
  <c r="AM10" i="51"/>
  <c r="AK34" i="51"/>
  <c r="AL34" i="51"/>
  <c r="AM34" i="51"/>
  <c r="AK36" i="51"/>
  <c r="AL36" i="51"/>
  <c r="AM36" i="51"/>
  <c r="AK33" i="51"/>
  <c r="AL33" i="51"/>
  <c r="AM33" i="51"/>
  <c r="AK37" i="51"/>
  <c r="AL37" i="51"/>
  <c r="AM37" i="51"/>
  <c r="AK35" i="51"/>
  <c r="AL35" i="51"/>
  <c r="AM35" i="51"/>
  <c r="AK49" i="51"/>
  <c r="AL49" i="51"/>
  <c r="AM49" i="51"/>
  <c r="AK43" i="51"/>
  <c r="AL43" i="51"/>
  <c r="AM43" i="51"/>
  <c r="AK42" i="51"/>
  <c r="AL42" i="51"/>
  <c r="AM42" i="51"/>
  <c r="AK44" i="51"/>
  <c r="AL44" i="51"/>
  <c r="AM44" i="51"/>
  <c r="AK18" i="51"/>
  <c r="AL18" i="51"/>
  <c r="AM18" i="51"/>
  <c r="AK41" i="51"/>
  <c r="AL41" i="51"/>
  <c r="AM41" i="51"/>
  <c r="AK38" i="51"/>
  <c r="AL38" i="51"/>
  <c r="AM38" i="51"/>
  <c r="AK47" i="51"/>
  <c r="AL47" i="51"/>
  <c r="AM47" i="51"/>
  <c r="AK53" i="51"/>
  <c r="AL53" i="51"/>
  <c r="AM53" i="51"/>
  <c r="AK59" i="51"/>
  <c r="AL59" i="51"/>
  <c r="AM59" i="51"/>
  <c r="AK39" i="51"/>
  <c r="AL39" i="51"/>
  <c r="AM39" i="51"/>
  <c r="AK52" i="51"/>
  <c r="AL52" i="51"/>
  <c r="AM52" i="51"/>
  <c r="AK19" i="51"/>
  <c r="AL19" i="51"/>
  <c r="AM19" i="51"/>
  <c r="AK51" i="51"/>
  <c r="AL51" i="51"/>
  <c r="AM51" i="51"/>
  <c r="AK13" i="51"/>
  <c r="AL13" i="51"/>
  <c r="AM13" i="51"/>
  <c r="AK31" i="51"/>
  <c r="AL31" i="51"/>
  <c r="AM31" i="51"/>
  <c r="AK57" i="51"/>
  <c r="AL57" i="51"/>
  <c r="AM57" i="51"/>
  <c r="AK61" i="51"/>
  <c r="AL61" i="51"/>
  <c r="AM61" i="51"/>
  <c r="AK63" i="51"/>
  <c r="AL63" i="51"/>
  <c r="AM63" i="51"/>
  <c r="AK45" i="51"/>
  <c r="AL45" i="51"/>
  <c r="AM45" i="51"/>
  <c r="AK27" i="51"/>
  <c r="AL27" i="51"/>
  <c r="AM27" i="51"/>
  <c r="AK50" i="51"/>
  <c r="AL50" i="51"/>
  <c r="AM50" i="51"/>
  <c r="AK54" i="51"/>
  <c r="AL54" i="51"/>
  <c r="AM54" i="51"/>
  <c r="AK58" i="51"/>
  <c r="AL58" i="51"/>
  <c r="AM58" i="51"/>
  <c r="AK55" i="51"/>
  <c r="AL55" i="51"/>
  <c r="AM55" i="51"/>
  <c r="AK46" i="51"/>
  <c r="AL46" i="51"/>
  <c r="AM46" i="51"/>
  <c r="AK56" i="51"/>
  <c r="AL56" i="51"/>
  <c r="AM56" i="51"/>
  <c r="AK60" i="51"/>
  <c r="AL60" i="51"/>
  <c r="AM60" i="51"/>
  <c r="AK9" i="51"/>
  <c r="AL9" i="51"/>
  <c r="AM9" i="51"/>
  <c r="AK64" i="51"/>
  <c r="AL64" i="51"/>
  <c r="AM64" i="51"/>
  <c r="AK62" i="51"/>
  <c r="AL62" i="51"/>
  <c r="AM62" i="51"/>
  <c r="AK48" i="51"/>
  <c r="AL48" i="51"/>
  <c r="AM48" i="51"/>
  <c r="AK65" i="51"/>
  <c r="AL65" i="51"/>
  <c r="AM65" i="51"/>
  <c r="AK40" i="51"/>
  <c r="AL40" i="51"/>
  <c r="AM40" i="51"/>
  <c r="AK66" i="51"/>
  <c r="AL66" i="51"/>
  <c r="AM66" i="51"/>
  <c r="AK23" i="51"/>
  <c r="AL23" i="51"/>
  <c r="AM23" i="51"/>
  <c r="AK68" i="51"/>
  <c r="AL68" i="51"/>
  <c r="AM68" i="51"/>
  <c r="AK67" i="51"/>
  <c r="AL67" i="51"/>
  <c r="AM67" i="51"/>
  <c r="AK69" i="51"/>
  <c r="AL69" i="51"/>
  <c r="AM69" i="51"/>
  <c r="AO2" i="51" l="1"/>
  <c r="AN56" i="51"/>
  <c r="AN32" i="51"/>
  <c r="AN5" i="51"/>
  <c r="AN23" i="51"/>
  <c r="AN45" i="51"/>
  <c r="AN44" i="51"/>
  <c r="AN55" i="51"/>
  <c r="AP69" i="51"/>
  <c r="AQ69" i="51"/>
  <c r="AN66" i="51"/>
  <c r="AP40" i="51"/>
  <c r="AQ40" i="51"/>
  <c r="AN62" i="51"/>
  <c r="AP64" i="51"/>
  <c r="AQ64" i="51"/>
  <c r="AP46" i="51"/>
  <c r="AQ46" i="51"/>
  <c r="AQ55" i="51"/>
  <c r="AP55" i="51"/>
  <c r="AN50" i="51"/>
  <c r="AQ27" i="51"/>
  <c r="AP27" i="51"/>
  <c r="AQ45" i="51"/>
  <c r="AP45" i="51"/>
  <c r="AN57" i="51"/>
  <c r="AP31" i="51"/>
  <c r="AQ31" i="51"/>
  <c r="AN19" i="51"/>
  <c r="AQ52" i="51"/>
  <c r="AP52" i="51"/>
  <c r="AN53" i="51"/>
  <c r="AP47" i="51"/>
  <c r="AQ47" i="51"/>
  <c r="AN18" i="51"/>
  <c r="AP42" i="51"/>
  <c r="AQ42" i="51"/>
  <c r="AN35" i="51"/>
  <c r="AP37" i="51"/>
  <c r="AQ37" i="51"/>
  <c r="AN34" i="51"/>
  <c r="AP10" i="51"/>
  <c r="AQ10" i="51"/>
  <c r="AN22" i="51"/>
  <c r="AP15" i="51"/>
  <c r="AQ15" i="51"/>
  <c r="AN28" i="51"/>
  <c r="AP24" i="51"/>
  <c r="AQ24" i="51"/>
  <c r="AN21" i="51"/>
  <c r="AP16" i="51"/>
  <c r="AQ16" i="51"/>
  <c r="AP66" i="51"/>
  <c r="AQ66" i="51"/>
  <c r="AN48" i="51"/>
  <c r="AP62" i="51"/>
  <c r="AQ62" i="51"/>
  <c r="AN60" i="51"/>
  <c r="AP56" i="51"/>
  <c r="AQ56" i="51"/>
  <c r="AN54" i="51"/>
  <c r="AN61" i="51"/>
  <c r="AQ57" i="51"/>
  <c r="AP57" i="51"/>
  <c r="AN51" i="51"/>
  <c r="AQ19" i="51"/>
  <c r="AP19" i="51"/>
  <c r="AN59" i="51"/>
  <c r="AQ53" i="51"/>
  <c r="AP53" i="51"/>
  <c r="AN41" i="51"/>
  <c r="AQ18" i="51"/>
  <c r="AP18" i="51"/>
  <c r="AQ44" i="51"/>
  <c r="AP44" i="51"/>
  <c r="AN49" i="51"/>
  <c r="AQ35" i="51"/>
  <c r="AP35" i="51"/>
  <c r="AN36" i="51"/>
  <c r="AP34" i="51"/>
  <c r="AQ34" i="51"/>
  <c r="AN20" i="51"/>
  <c r="AQ22" i="51"/>
  <c r="AP22" i="51"/>
  <c r="AP32" i="51"/>
  <c r="AQ32" i="51"/>
  <c r="AN17" i="51"/>
  <c r="AP28" i="51"/>
  <c r="AQ28" i="51"/>
  <c r="AN25" i="51"/>
  <c r="AP21" i="51"/>
  <c r="AQ21" i="51"/>
  <c r="AN12" i="51"/>
  <c r="AN67" i="51"/>
  <c r="AQ68" i="51"/>
  <c r="AP68" i="51"/>
  <c r="AQ23" i="51"/>
  <c r="AP23" i="51"/>
  <c r="AN65" i="51"/>
  <c r="AQ48" i="51"/>
  <c r="AP48" i="51"/>
  <c r="AN9" i="51"/>
  <c r="AP60" i="51"/>
  <c r="AQ60" i="51"/>
  <c r="AN58" i="51"/>
  <c r="AP54" i="51"/>
  <c r="AQ54" i="51"/>
  <c r="AN63" i="51"/>
  <c r="AP61" i="51"/>
  <c r="AQ61" i="51"/>
  <c r="AN13" i="51"/>
  <c r="AP51" i="51"/>
  <c r="AQ51" i="51"/>
  <c r="AN39" i="51"/>
  <c r="AP59" i="51"/>
  <c r="AQ59" i="51"/>
  <c r="AN38" i="51"/>
  <c r="AP41" i="51"/>
  <c r="AQ41" i="51"/>
  <c r="AN43" i="51"/>
  <c r="AQ49" i="51"/>
  <c r="AP49" i="51"/>
  <c r="AN33" i="51"/>
  <c r="AQ36" i="51"/>
  <c r="AP36" i="51"/>
  <c r="AN29" i="51"/>
  <c r="AQ20" i="51"/>
  <c r="AP20" i="51"/>
  <c r="AN30" i="51"/>
  <c r="AP17" i="51"/>
  <c r="AQ17" i="51"/>
  <c r="AN26" i="51"/>
  <c r="AQ25" i="51"/>
  <c r="AP25" i="51"/>
  <c r="AN14" i="51"/>
  <c r="AP12" i="51"/>
  <c r="AQ12" i="51"/>
  <c r="AN68" i="51"/>
  <c r="AP50" i="51"/>
  <c r="AQ50" i="51"/>
  <c r="AN69" i="51"/>
  <c r="AP67" i="51"/>
  <c r="AQ67" i="51"/>
  <c r="AN40" i="51"/>
  <c r="AQ65" i="51"/>
  <c r="AP65" i="51"/>
  <c r="AN64" i="51"/>
  <c r="AQ9" i="51"/>
  <c r="AP9" i="51"/>
  <c r="AN46" i="51"/>
  <c r="AQ58" i="51"/>
  <c r="AP58" i="51"/>
  <c r="AN27" i="51"/>
  <c r="AP63" i="51"/>
  <c r="AQ63" i="51"/>
  <c r="AN31" i="51"/>
  <c r="AP13" i="51"/>
  <c r="AQ13" i="51"/>
  <c r="AN52" i="51"/>
  <c r="AP39" i="51"/>
  <c r="AQ39" i="51"/>
  <c r="AN47" i="51"/>
  <c r="AP38" i="51"/>
  <c r="AQ38" i="51"/>
  <c r="AN42" i="51"/>
  <c r="AP43" i="51"/>
  <c r="AQ43" i="51"/>
  <c r="AN37" i="51"/>
  <c r="AP33" i="51"/>
  <c r="AQ33" i="51"/>
  <c r="AN10" i="51"/>
  <c r="AP29" i="51"/>
  <c r="AQ29" i="51"/>
  <c r="AN15" i="51"/>
  <c r="AQ30" i="51"/>
  <c r="AP30" i="51"/>
  <c r="AN24" i="51"/>
  <c r="AQ26" i="51"/>
  <c r="AP26" i="51"/>
  <c r="AN16" i="51"/>
  <c r="AQ14" i="51"/>
  <c r="AP14" i="51"/>
  <c r="AP4" i="51"/>
  <c r="AQ4" i="51"/>
  <c r="AQ11" i="51"/>
  <c r="AP11" i="51"/>
  <c r="AP7" i="51"/>
  <c r="AQ7" i="51"/>
  <c r="AQ5" i="51"/>
  <c r="AP5" i="51"/>
  <c r="AN8" i="51"/>
  <c r="AP6" i="51"/>
  <c r="AQ6" i="51"/>
  <c r="AN3" i="51"/>
  <c r="AN7" i="51"/>
  <c r="AN6" i="51"/>
  <c r="AN11" i="51"/>
  <c r="AQ8" i="51"/>
  <c r="AP8" i="51"/>
  <c r="AN4" i="51"/>
  <c r="AP3" i="51"/>
  <c r="AQ3" i="51"/>
  <c r="AO3" i="51" l="1"/>
  <c r="AO15" i="51"/>
  <c r="AO47" i="51"/>
  <c r="AO46" i="51"/>
  <c r="AO30" i="51"/>
  <c r="AO38" i="51"/>
  <c r="AO58" i="51"/>
  <c r="AO17" i="51"/>
  <c r="AO36" i="51"/>
  <c r="AO41" i="51"/>
  <c r="AO48" i="51"/>
  <c r="AO34" i="51"/>
  <c r="AO19" i="51"/>
  <c r="AO50" i="51"/>
  <c r="AO11" i="51"/>
  <c r="AO24" i="51"/>
  <c r="AO42" i="51"/>
  <c r="AO27" i="51"/>
  <c r="AO69" i="51"/>
  <c r="AO26" i="51"/>
  <c r="AO43" i="51"/>
  <c r="AO63" i="51"/>
  <c r="AO25" i="51"/>
  <c r="AO20" i="51"/>
  <c r="AO61" i="51"/>
  <c r="AO60" i="51"/>
  <c r="AO22" i="51"/>
  <c r="AO53" i="51"/>
  <c r="AO45" i="51"/>
  <c r="AO5" i="51"/>
  <c r="AO4" i="51"/>
  <c r="AO6" i="51"/>
  <c r="AO16" i="51"/>
  <c r="AO37" i="51"/>
  <c r="AO31" i="51"/>
  <c r="AO40" i="51"/>
  <c r="AO68" i="51"/>
  <c r="AO14" i="51"/>
  <c r="AO33" i="51"/>
  <c r="AO13" i="51"/>
  <c r="AO65" i="51"/>
  <c r="AO12" i="51"/>
  <c r="AO51" i="51"/>
  <c r="AO54" i="51"/>
  <c r="AO28" i="51"/>
  <c r="AO18" i="51"/>
  <c r="AO66" i="51"/>
  <c r="AO56" i="51"/>
  <c r="AO7" i="51"/>
  <c r="AO8" i="51"/>
  <c r="AO10" i="51"/>
  <c r="AO52" i="51"/>
  <c r="AO64" i="51"/>
  <c r="AO29" i="51"/>
  <c r="AO39" i="51"/>
  <c r="AO9" i="51"/>
  <c r="AO67" i="51"/>
  <c r="AO49" i="51"/>
  <c r="AO59" i="51"/>
  <c r="AO21" i="51"/>
  <c r="AO35" i="51"/>
  <c r="AO57" i="51"/>
  <c r="AO62" i="51"/>
  <c r="AO55" i="51"/>
  <c r="AO44" i="51"/>
  <c r="AO23" i="51"/>
  <c r="AO32" i="51"/>
</calcChain>
</file>

<file path=xl/sharedStrings.xml><?xml version="1.0" encoding="utf-8"?>
<sst xmlns="http://schemas.openxmlformats.org/spreadsheetml/2006/main" count="433" uniqueCount="222">
  <si>
    <t>IC</t>
  </si>
  <si>
    <t>Agency</t>
  </si>
  <si>
    <t>State</t>
  </si>
  <si>
    <t>Zone</t>
  </si>
  <si>
    <t>Unit</t>
  </si>
  <si>
    <t>Cause</t>
  </si>
  <si>
    <t>DOZR</t>
  </si>
  <si>
    <t>WTDR</t>
  </si>
  <si>
    <t>DispCtr</t>
  </si>
  <si>
    <t>Start</t>
  </si>
  <si>
    <t>Acres</t>
  </si>
  <si>
    <t>Cost</t>
  </si>
  <si>
    <t>Threatened</t>
  </si>
  <si>
    <t>Damaged</t>
  </si>
  <si>
    <t>Destroyed</t>
  </si>
  <si>
    <t>Fuels1</t>
  </si>
  <si>
    <t>Personnel</t>
  </si>
  <si>
    <t>End</t>
  </si>
  <si>
    <t>LAT</t>
  </si>
  <si>
    <t>LONG</t>
  </si>
  <si>
    <t>Agency_Nbr</t>
  </si>
  <si>
    <t>Full_Suppression</t>
  </si>
  <si>
    <t>Monitor</t>
  </si>
  <si>
    <t>Confine</t>
  </si>
  <si>
    <t>Point_Prot</t>
  </si>
  <si>
    <t>T1-E</t>
  </si>
  <si>
    <t>T2-E</t>
  </si>
  <si>
    <t>T3-E</t>
  </si>
  <si>
    <t>T4-E</t>
  </si>
  <si>
    <t>T5-E</t>
  </si>
  <si>
    <t>T6-E</t>
  </si>
  <si>
    <t>T1-H</t>
  </si>
  <si>
    <t>T2-H</t>
  </si>
  <si>
    <t>T3-H</t>
  </si>
  <si>
    <t>T1-C</t>
  </si>
  <si>
    <t>T2-C</t>
  </si>
  <si>
    <t>T2IA-C</t>
  </si>
  <si>
    <t>Unit_Nbr</t>
  </si>
  <si>
    <t>IC_Type</t>
  </si>
  <si>
    <t>INC_Name</t>
  </si>
  <si>
    <t>Version</t>
  </si>
  <si>
    <t>INC_ST_Unit</t>
  </si>
  <si>
    <t>INC_Nbr</t>
  </si>
  <si>
    <t>Johnson</t>
  </si>
  <si>
    <t>Miller</t>
  </si>
  <si>
    <t>Sinclair</t>
  </si>
  <si>
    <t>Day</t>
  </si>
  <si>
    <t>Cox</t>
  </si>
  <si>
    <t>Andrews</t>
  </si>
  <si>
    <t>Q.Johnson</t>
  </si>
  <si>
    <t>Howell</t>
  </si>
  <si>
    <t>3 (IMT)</t>
  </si>
  <si>
    <t>1 (IMT)</t>
  </si>
  <si>
    <t>2 (IMT)</t>
  </si>
  <si>
    <t>Pierson</t>
  </si>
  <si>
    <t>Bales</t>
  </si>
  <si>
    <t>S. Johnson</t>
  </si>
  <si>
    <t>Mandell</t>
  </si>
  <si>
    <t>BEE</t>
  </si>
  <si>
    <t>AZ-A3S</t>
  </si>
  <si>
    <t>001597</t>
  </si>
  <si>
    <t>Human</t>
  </si>
  <si>
    <t>Tall Grass (2.5 feet)</t>
  </si>
  <si>
    <t>RANCH</t>
  </si>
  <si>
    <t>001727</t>
  </si>
  <si>
    <t>Fisher</t>
  </si>
  <si>
    <t>AZ-ASF</t>
  </si>
  <si>
    <t>000101</t>
  </si>
  <si>
    <t>Unknown</t>
  </si>
  <si>
    <t>Timber (Grass and Understory)</t>
  </si>
  <si>
    <t>RANGE</t>
  </si>
  <si>
    <t>AZ-FHQ</t>
  </si>
  <si>
    <t>000188</t>
  </si>
  <si>
    <t>Cactus</t>
  </si>
  <si>
    <t>AZ-TNF</t>
  </si>
  <si>
    <t>000312</t>
  </si>
  <si>
    <t>Chaparral (6 feet)</t>
  </si>
  <si>
    <t>SAWMILL</t>
  </si>
  <si>
    <t>002926</t>
  </si>
  <si>
    <t>MULBERRY</t>
  </si>
  <si>
    <t>003361</t>
  </si>
  <si>
    <t>Brush (2 feet)</t>
  </si>
  <si>
    <t>PENA</t>
  </si>
  <si>
    <t>AZ-CNF</t>
  </si>
  <si>
    <t>000311</t>
  </si>
  <si>
    <t>MIRADOR</t>
  </si>
  <si>
    <t>003639</t>
  </si>
  <si>
    <t>DAVIS</t>
  </si>
  <si>
    <t>004126</t>
  </si>
  <si>
    <t>Lightning/Natural</t>
  </si>
  <si>
    <t>KELLOGG</t>
  </si>
  <si>
    <t>004214</t>
  </si>
  <si>
    <t>SMITH</t>
  </si>
  <si>
    <t>AZ-GID</t>
  </si>
  <si>
    <t>000460</t>
  </si>
  <si>
    <t>SANER</t>
  </si>
  <si>
    <t>000471</t>
  </si>
  <si>
    <t>PAIGE CREEK</t>
  </si>
  <si>
    <t>000472</t>
  </si>
  <si>
    <t>BOWIE</t>
  </si>
  <si>
    <t>004464</t>
  </si>
  <si>
    <t>TEE</t>
  </si>
  <si>
    <t>AZ-A4S</t>
  </si>
  <si>
    <t>004630</t>
  </si>
  <si>
    <t>Slim</t>
  </si>
  <si>
    <t>000319</t>
  </si>
  <si>
    <t>Timber (Litter and Understory)</t>
  </si>
  <si>
    <t>FLYING R</t>
  </si>
  <si>
    <t>000517</t>
  </si>
  <si>
    <t>Short Grass (1 foot)</t>
  </si>
  <si>
    <t>Bear</t>
  </si>
  <si>
    <t>AZ-COF</t>
  </si>
  <si>
    <t>000555</t>
  </si>
  <si>
    <t>Maggie</t>
  </si>
  <si>
    <t>AZ-PHD</t>
  </si>
  <si>
    <t>000827</t>
  </si>
  <si>
    <t>LIZARD</t>
  </si>
  <si>
    <t>000464</t>
  </si>
  <si>
    <t>RUCKER</t>
  </si>
  <si>
    <t>000456</t>
  </si>
  <si>
    <t>Windyhill</t>
  </si>
  <si>
    <t>000796</t>
  </si>
  <si>
    <t>Dove</t>
  </si>
  <si>
    <t>AZ-SCA</t>
  </si>
  <si>
    <t>000455</t>
  </si>
  <si>
    <t>Hardwood Litter</t>
  </si>
  <si>
    <t>#3 RAIN</t>
  </si>
  <si>
    <t>AZ-KNF</t>
  </si>
  <si>
    <t>000482</t>
  </si>
  <si>
    <t>303</t>
  </si>
  <si>
    <t>005036</t>
  </si>
  <si>
    <t>ENCINO</t>
  </si>
  <si>
    <t>004964</t>
  </si>
  <si>
    <t>O RO RANCH</t>
  </si>
  <si>
    <t>AZ-A5S</t>
  </si>
  <si>
    <t>005051</t>
  </si>
  <si>
    <t>BAR X</t>
  </si>
  <si>
    <t>000563</t>
  </si>
  <si>
    <t>GREMLIN</t>
  </si>
  <si>
    <t>005232</t>
  </si>
  <si>
    <t>MAYNARD</t>
  </si>
  <si>
    <t>005125</t>
  </si>
  <si>
    <t>MINK</t>
  </si>
  <si>
    <t>000589</t>
  </si>
  <si>
    <t>FRAGUITA</t>
  </si>
  <si>
    <t>000593</t>
  </si>
  <si>
    <t>Boundary</t>
  </si>
  <si>
    <t>000565</t>
  </si>
  <si>
    <t>Gimme</t>
  </si>
  <si>
    <t>000933</t>
  </si>
  <si>
    <t>SADDLE</t>
  </si>
  <si>
    <t>000581</t>
  </si>
  <si>
    <t>SWISSHELMS</t>
  </si>
  <si>
    <t>005188</t>
  </si>
  <si>
    <t>SIPHON</t>
  </si>
  <si>
    <t>005359</t>
  </si>
  <si>
    <t>DIABLO</t>
  </si>
  <si>
    <t>AZ-A1S</t>
  </si>
  <si>
    <t>005449</t>
  </si>
  <si>
    <t>Goodwin</t>
  </si>
  <si>
    <t>AZ-PNF</t>
  </si>
  <si>
    <t>000904</t>
  </si>
  <si>
    <t>ELK HORN</t>
  </si>
  <si>
    <t>005355</t>
  </si>
  <si>
    <t>Freeze 2</t>
  </si>
  <si>
    <t>000676</t>
  </si>
  <si>
    <t>SHEEP</t>
  </si>
  <si>
    <t>000650</t>
  </si>
  <si>
    <t>Snake Ridge</t>
  </si>
  <si>
    <t>000366</t>
  </si>
  <si>
    <t>R-14</t>
  </si>
  <si>
    <t>AZ-FTA</t>
  </si>
  <si>
    <t>000437</t>
  </si>
  <si>
    <t>ROACH</t>
  </si>
  <si>
    <t>005404</t>
  </si>
  <si>
    <t>FIFE</t>
  </si>
  <si>
    <t>005500</t>
  </si>
  <si>
    <t>Davis</t>
  </si>
  <si>
    <t>001120</t>
  </si>
  <si>
    <t>Buffalo</t>
  </si>
  <si>
    <t>000935</t>
  </si>
  <si>
    <t>Highline</t>
  </si>
  <si>
    <t>000780</t>
  </si>
  <si>
    <t>BURRO</t>
  </si>
  <si>
    <t>000618</t>
  </si>
  <si>
    <t>LESNA PEAK</t>
  </si>
  <si>
    <t>000662</t>
  </si>
  <si>
    <t>Cedar</t>
  </si>
  <si>
    <t>001061</t>
  </si>
  <si>
    <t>Brooklyn</t>
  </si>
  <si>
    <t>001051</t>
  </si>
  <si>
    <t>SH Creek</t>
  </si>
  <si>
    <t>000531</t>
  </si>
  <si>
    <t>Bull</t>
  </si>
  <si>
    <t>001052</t>
  </si>
  <si>
    <t>Hyde</t>
  </si>
  <si>
    <t>001156</t>
  </si>
  <si>
    <t>Pinal</t>
  </si>
  <si>
    <t>000452</t>
  </si>
  <si>
    <t>PINE HOLLOW</t>
  </si>
  <si>
    <t>000644</t>
  </si>
  <si>
    <t>000679</t>
  </si>
  <si>
    <t>Gentry</t>
  </si>
  <si>
    <t>000536</t>
  </si>
  <si>
    <t>SPUD ROCK</t>
  </si>
  <si>
    <t>AZ-SAP</t>
  </si>
  <si>
    <t>000754</t>
  </si>
  <si>
    <t>Light Logging Slash</t>
  </si>
  <si>
    <t>Hilltop</t>
  </si>
  <si>
    <t>000928</t>
  </si>
  <si>
    <t>ONE BRAVO</t>
  </si>
  <si>
    <t>000995</t>
  </si>
  <si>
    <t>FRYE</t>
  </si>
  <si>
    <t>000467</t>
  </si>
  <si>
    <t>TRANSFER STATION</t>
  </si>
  <si>
    <t>AZ-A2S</t>
  </si>
  <si>
    <t>006152</t>
  </si>
  <si>
    <t>33 Springs</t>
  </si>
  <si>
    <t>001091</t>
  </si>
  <si>
    <t>CORNFIELD</t>
  </si>
  <si>
    <t>006287</t>
  </si>
  <si>
    <t>Poncin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</si>
</sst>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mm/dd/yy;@"/>
    <numFmt numFmtId="165" formatCode="0.0000"/>
    <numFmt numFmtId="169" formatCode="#0"/>
    <numFmt numFmtId="170" formatCode="mmm\ d\,\ yyyy\ h:mm:ss\ AM/PM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8" borderId="3" xfId="0" applyNumberFormat="1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3" fontId="3" fillId="11" borderId="3" xfId="0" applyNumberFormat="1" applyFont="1" applyFill="1" applyBorder="1" applyAlignment="1">
      <alignment horizontal="center" vertical="center"/>
    </xf>
    <xf numFmtId="3" fontId="3" fillId="10" borderId="3" xfId="0" applyNumberFormat="1" applyFont="1" applyFill="1" applyBorder="1" applyAlignment="1">
      <alignment horizontal="center" vertical="center"/>
    </xf>
    <xf numFmtId="3" fontId="5" fillId="9" borderId="3" xfId="0" applyNumberFormat="1" applyFont="1" applyFill="1" applyBorder="1" applyAlignment="1">
      <alignment horizontal="center" vertical="center"/>
    </xf>
    <xf numFmtId="3" fontId="3" fillId="12" borderId="3" xfId="0" applyNumberFormat="1" applyFont="1" applyFill="1" applyBorder="1" applyAlignment="1">
      <alignment horizontal="center" vertical="center"/>
    </xf>
    <xf numFmtId="3" fontId="5" fillId="13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/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7" borderId="3" xfId="1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right" vertical="center" wrapText="1"/>
    </xf>
    <xf numFmtId="49" fontId="1" fillId="0" borderId="0" xfId="0" applyNumberFormat="1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69" fontId="0" fillId="0" borderId="1" xfId="0" applyNumberFormat="1" applyBorder="1"/>
    <xf numFmtId="170" fontId="0" fillId="0" borderId="1" xfId="0" applyNumberFormat="1" applyBorder="1"/>
    <xf numFmtId="3" fontId="0" fillId="0" borderId="1" xfId="0" applyNumberFormat="1" applyBorder="1"/>
    <xf numFmtId="169" fontId="0" fillId="0" borderId="1" xfId="0" applyNumberFormat="1" applyFill="1" applyBorder="1"/>
    <xf numFmtId="170" fontId="0" fillId="0" borderId="1" xfId="0" applyNumberFormat="1" applyFill="1" applyBorder="1"/>
    <xf numFmtId="3" fontId="0" fillId="0" borderId="1" xfId="0" applyNumberFormat="1" applyFill="1" applyBorder="1"/>
    <xf numFmtId="165" fontId="0" fillId="0" borderId="1" xfId="0" applyNumberFormat="1" applyBorder="1"/>
    <xf numFmtId="49" fontId="3" fillId="4" borderId="3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49" fontId="1" fillId="0" borderId="0" xfId="0" applyNumberFormat="1" applyFont="1" applyAlignment="1">
      <alignment horizontal="right" vertical="center"/>
    </xf>
    <xf numFmtId="0" fontId="0" fillId="0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AE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S6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9.7109375" style="49" bestFit="1" customWidth="1"/>
    <col min="2" max="2" width="11.140625" style="51" bestFit="1" customWidth="1"/>
    <col min="3" max="3" width="11" style="51" bestFit="1" customWidth="1"/>
    <col min="4" max="4" width="10.7109375" style="50" customWidth="1"/>
    <col min="5" max="5" width="15" style="51" bestFit="1" customWidth="1"/>
    <col min="6" max="6" width="23.85546875" style="51" bestFit="1" customWidth="1"/>
    <col min="7" max="7" width="23.5703125" style="51" bestFit="1" customWidth="1"/>
    <col min="8" max="8" width="12.140625" style="9" bestFit="1" customWidth="1"/>
    <col min="9" max="9" width="13.85546875" style="9" bestFit="1" customWidth="1"/>
    <col min="10" max="10" width="28.5703125" style="64" bestFit="1" customWidth="1"/>
    <col min="11" max="11" width="14.140625" style="51" customWidth="1"/>
    <col min="12" max="12" width="9.140625" style="4" customWidth="1"/>
    <col min="13" max="13" width="14.5703125" style="4" customWidth="1"/>
    <col min="14" max="14" width="9.140625" style="7" customWidth="1"/>
    <col min="15" max="15" width="8.85546875" style="6" bestFit="1" customWidth="1"/>
    <col min="16" max="16" width="9.7109375" style="6" bestFit="1" customWidth="1"/>
    <col min="17" max="17" width="9.7109375" style="6" customWidth="1"/>
    <col min="18" max="18" width="17.5703125" style="6" bestFit="1" customWidth="1"/>
    <col min="19" max="19" width="13.42578125" style="8" bestFit="1" customWidth="1"/>
    <col min="20" max="20" width="11.140625" style="7" bestFit="1" customWidth="1"/>
    <col min="21" max="21" width="11.5703125" style="4" customWidth="1"/>
    <col min="22" max="23" width="6.140625" style="3" bestFit="1" customWidth="1"/>
    <col min="24" max="24" width="7.85546875" style="3" bestFit="1" customWidth="1"/>
    <col min="25" max="27" width="5.28515625" style="3" bestFit="1" customWidth="1"/>
    <col min="28" max="33" width="5" style="3" bestFit="1" customWidth="1"/>
    <col min="34" max="34" width="5.5703125" style="3" bestFit="1" customWidth="1"/>
    <col min="35" max="35" width="6.140625" style="3" bestFit="1" customWidth="1"/>
    <col min="36" max="36" width="9.7109375" style="3" bestFit="1" customWidth="1"/>
    <col min="37" max="37" width="10" style="1" bestFit="1" customWidth="1"/>
    <col min="38" max="38" width="11.28515625" style="1" customWidth="1"/>
    <col min="39" max="39" width="11.28515625" style="1" bestFit="1" customWidth="1"/>
    <col min="40" max="40" width="7.85546875" style="1" bestFit="1" customWidth="1"/>
    <col min="41" max="41" width="11.7109375" style="1" bestFit="1" customWidth="1"/>
    <col min="42" max="42" width="8.42578125" style="1" bestFit="1" customWidth="1"/>
    <col min="43" max="43" width="8.85546875" style="1" bestFit="1" customWidth="1"/>
    <col min="44" max="44" width="6.28515625" style="2" customWidth="1"/>
    <col min="45" max="16384" width="9.140625" style="2"/>
  </cols>
  <sheetData>
    <row r="1" spans="1:45" s="1" customFormat="1" x14ac:dyDescent="0.2">
      <c r="A1" s="45" t="s">
        <v>39</v>
      </c>
      <c r="B1" s="46" t="s">
        <v>41</v>
      </c>
      <c r="C1" s="46" t="s">
        <v>42</v>
      </c>
      <c r="D1" s="47" t="s">
        <v>10</v>
      </c>
      <c r="E1" s="47" t="s">
        <v>5</v>
      </c>
      <c r="F1" s="47" t="s">
        <v>9</v>
      </c>
      <c r="G1" s="47" t="s">
        <v>17</v>
      </c>
      <c r="H1" s="11" t="s">
        <v>18</v>
      </c>
      <c r="I1" s="11" t="s">
        <v>19</v>
      </c>
      <c r="J1" s="61" t="s">
        <v>15</v>
      </c>
      <c r="K1" s="48" t="s">
        <v>11</v>
      </c>
      <c r="L1" s="1" t="s">
        <v>40</v>
      </c>
      <c r="M1" s="12" t="s">
        <v>0</v>
      </c>
      <c r="N1" s="13" t="s">
        <v>38</v>
      </c>
      <c r="O1" s="14" t="s">
        <v>22</v>
      </c>
      <c r="P1" s="14" t="s">
        <v>23</v>
      </c>
      <c r="Q1" s="14" t="s">
        <v>24</v>
      </c>
      <c r="R1" s="14" t="s">
        <v>21</v>
      </c>
      <c r="S1" s="15" t="s">
        <v>12</v>
      </c>
      <c r="T1" s="15" t="s">
        <v>13</v>
      </c>
      <c r="U1" s="16" t="s">
        <v>14</v>
      </c>
      <c r="V1" s="18" t="s">
        <v>34</v>
      </c>
      <c r="W1" s="18" t="s">
        <v>35</v>
      </c>
      <c r="X1" s="18" t="s">
        <v>36</v>
      </c>
      <c r="Y1" s="17" t="s">
        <v>31</v>
      </c>
      <c r="Z1" s="17" t="s">
        <v>32</v>
      </c>
      <c r="AA1" s="17" t="s">
        <v>33</v>
      </c>
      <c r="AB1" s="20" t="s">
        <v>25</v>
      </c>
      <c r="AC1" s="20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19" t="s">
        <v>6</v>
      </c>
      <c r="AI1" s="19" t="s">
        <v>7</v>
      </c>
      <c r="AJ1" s="21" t="s">
        <v>16</v>
      </c>
      <c r="AK1" s="10" t="s">
        <v>2</v>
      </c>
      <c r="AL1" s="10" t="s">
        <v>4</v>
      </c>
      <c r="AM1" s="10" t="s">
        <v>37</v>
      </c>
      <c r="AN1" s="10" t="s">
        <v>1</v>
      </c>
      <c r="AO1" s="10" t="s">
        <v>20</v>
      </c>
      <c r="AP1" s="10" t="s">
        <v>3</v>
      </c>
      <c r="AQ1" s="10" t="s">
        <v>8</v>
      </c>
      <c r="AR1" s="5"/>
      <c r="AS1" s="5"/>
    </row>
    <row r="2" spans="1:45" s="29" customFormat="1" x14ac:dyDescent="0.2">
      <c r="A2" s="41" t="s">
        <v>58</v>
      </c>
      <c r="B2" s="42" t="s">
        <v>59</v>
      </c>
      <c r="C2" s="42" t="s">
        <v>60</v>
      </c>
      <c r="D2" s="54">
        <v>353</v>
      </c>
      <c r="E2" s="42" t="s">
        <v>61</v>
      </c>
      <c r="F2" s="55">
        <v>42800.638194439998</v>
      </c>
      <c r="G2" s="55">
        <v>42804.612326379996</v>
      </c>
      <c r="H2" s="60">
        <v>31.858611100000001</v>
      </c>
      <c r="I2" s="60">
        <v>-109.5177778</v>
      </c>
      <c r="J2" s="62" t="s">
        <v>62</v>
      </c>
      <c r="K2" s="56">
        <v>12500</v>
      </c>
      <c r="L2" s="22"/>
      <c r="M2" s="23"/>
      <c r="N2" s="24">
        <v>4</v>
      </c>
      <c r="O2" s="25">
        <v>0</v>
      </c>
      <c r="P2" s="25">
        <v>0</v>
      </c>
      <c r="Q2" s="25">
        <v>0</v>
      </c>
      <c r="R2" s="25">
        <v>100</v>
      </c>
      <c r="S2" s="24">
        <v>0</v>
      </c>
      <c r="T2" s="24">
        <v>0</v>
      </c>
      <c r="U2" s="22">
        <v>0</v>
      </c>
      <c r="V2" s="26">
        <v>0</v>
      </c>
      <c r="W2" s="26">
        <v>2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6</v>
      </c>
      <c r="AH2" s="26">
        <v>0</v>
      </c>
      <c r="AI2" s="26">
        <v>2</v>
      </c>
      <c r="AJ2" s="26">
        <v>84</v>
      </c>
      <c r="AK2" s="37" t="str">
        <f t="shared" ref="AK2:AK33" si="0">LEFT(B2,2)</f>
        <v>AZ</v>
      </c>
      <c r="AL2" s="37" t="str">
        <f t="shared" ref="AL2:AL33" si="1">MID(B2,4,3)</f>
        <v>A3S</v>
      </c>
      <c r="AM2" s="37" t="str">
        <f t="shared" ref="AM2:AM33" si="2">C2</f>
        <v>001597</v>
      </c>
      <c r="AN2" s="37" t="str">
        <f t="shared" ref="AN2:AN33" si="3">IF(COUNTIF(AL2,"*A"),"BIA",
IF(COUNTIF(AL2,"*D"),"BLM",
IF(COUNTIF(AL2,"*R"),"FWS",
IF(COUNTIF(AL2,"*P"),"NPS",
IF(COUNTIF(AL2,"A1S"),"AZS",IF(COUNTIF(AL2,"A2S"),"AZS",IF(COUNTIF(AL2,"A3S"),"AZS",IF(COUNTIF(AL2,"A4S"),"AZS",IF(COUNTIF(AL2,"A5S"),"AZS",
IF(COUNTIF(AL2,"*F"),"USFS",
IF(COUNTIF(AL2,"DOD"),"OTH",IF(COUNTIF(AL2,"FHQ"),"OTH",
IF(COUNTIF(AL2,"Muni*"),"MUNI")))))))))))))</f>
        <v>AZS</v>
      </c>
      <c r="AO2" s="37" t="str">
        <f t="shared" ref="AO2:AO33" si="4">IF(COUNTIF(AN2,"BIA"),"1",
IF(COUNTIF(AN2,"BLM"),"2",
IF(COUNTIF(AN2,"FWS"),"3",
IF(COUNTIF(AN2,"NPS"),"4",
IF(COUNTIF(AN2,"AZS"),"5",
IF(COUNTIF(AN2,"USFS"),"7",
IF(COUNTIF(AN2,"DOD"),"8",
IF(COUNTIF(AN2,"OTH"),"9",
IF(COUNTIF(AN2,"Pri*"),"9")))))))))</f>
        <v>5</v>
      </c>
      <c r="AP2" s="38" t="str">
        <f t="shared" ref="AP2:AP33" si="5" xml:space="preserve">
IF(AND(AK2="AZ",AL2="NAA"),"NAZ",IF(AND(AK2="AZ",AL2="COF"),"NAZ",IF(AND(AK2="AZ",AL2="TCA"),"NAZ",IF(AND(AK2="AZ",AL2="GCP"),"NAZ",IF(AND(AK2="AZ",AL2="KNF"),"NAZ",
IF(AND(AK2="AZ",AL2="A1S"),"CWZ",IF(AND(AK2="AZ",AL2="A2S"),"CWZ",IF(AND(AK2="AZ",AL2="A4S"),"CWZ",IF(AND(AK2="AZ",AL2="A5S"),"CWZ",IF(AND(AK2="AZ",AL2="CRA"),"CWZ",IF(AND(AK2="AZ",AL2="FYA"),"CWZ",IF(AND(AK2="AZ",AL2="CRD"),"CWZ",
IF(AND(AK2="AZ",AL2="HVR"),"CWZ",IF(AND(AK2="AZ",AL2="IMR"),"CWZ",IF(AND(AK2="AZ",AL2="PNF"),"CWZ",IF(AND(AK2="AZ",AL2="SCA"),"CWZ",IF(AND(AK2="AZ",AL2="PMA"),"CWZ",IF(AND(AK2="AZ",AL2="PHD"),"CWZ",IF(AND(AK2="AZ",AL2="TNF"),"CWZ",
IF(AND(AK2="AZ",AL2="FTA"),"WMZ",IF(AND(AK2="AZ",AL2="ASF"),"WMZ",
IF(AND(AK2="AZ",AL2="A3S"),"SEZ",IF(AND(AK2="AZ",AL2="PPA"),"SEZ",IF(AND(AK2="AZ",AL2="GID"),"SEZ",IF(AND(AK2="AZ",AL2="SAP"),"SEZ",IF(AND(AK2="AZ",AL2="CNF"),"SEZ",IF(AND(AK2="AZ",AL2="BAR"),"SEZ",
IF(AND(AK2="AZ",AL2="FHQ"),"SEZ"
))))))))))))))))))))))))))))</f>
        <v>SEZ</v>
      </c>
      <c r="AQ2" s="37" t="str">
        <f t="shared" ref="AQ2:AQ33" si="6">IF(AND(AK2="AZ",AL2="NAA"),"FDC",IF(AND(AK2="AZ",AL2="COF"),"FDC",IF(AND(AK2="AZ",AL2="TCA"),"WDC",IF(AND(AK2="AZ",AL2="GCP"),"WDC",IF(AND(AK2="AZ",AL2="KNF"),"WDC",
IF(AND(AK2="AZ",AL2="A1S"),"ADC",IF(AND(AK2="AZ",AL2="A2S"),"ADC",IF(AND(AK2="AZ",AL2="A4S"),"ADC",IF(AND(AK2="AZ",AL2="A5S"),"ADC",IF(AND(AK2="AZ",AL2="CRA"),"PDC",IF(AND(AK2="AZ",AL2="FYA"),"PDC",IF(AND(AK2="AZ",AL2="CRD"),"PDC",IF(AND(AK2="AZ",AL2="HVR"),"PDC",IF(AND(AK2="AZ",AL2="IMR"),"PDC",IF(AND(AK2="AZ",AL2="PNF"),"PDC",IF(AND(AK2="AZ",AL2="PHD"),"PDC",IF(AND(AK2="AZ",AL2="SCA"),"PHC",IF(AND(AK2="AZ",AL2="PMA"),"PHC",IF(AND(AK2="AZ",AL2="TNF"),"PHC",
IF(AND(AK2="AZ",AL2="FTA"),"SDC",IF(AND(AK2="AZ",AL2="ASF"),"SDC",
IF(AND(AK2="AZ",AL2="A3S"),"TDC",IF(AND(AK2="AZ",AL2="PPA"),"TDC",IF(AND(AK2="AZ",AL2="GID"),"TDC",IF(AND(AK2="AZ",AL2="SAP"),"TDC",IF(AND(AK2="AZ",AL2="CNF"),"TDC",IF(AND(AK2="AZ",AL2="BAR"),"TDC",
IF(AND(AK2="AZ",AL2="FHQ"),"TDC"
))))))))))))))))))))))))))))</f>
        <v>TDC</v>
      </c>
    </row>
    <row r="3" spans="1:45" s="29" customFormat="1" x14ac:dyDescent="0.2">
      <c r="A3" s="41" t="s">
        <v>63</v>
      </c>
      <c r="B3" s="42" t="s">
        <v>59</v>
      </c>
      <c r="C3" s="42" t="s">
        <v>64</v>
      </c>
      <c r="D3" s="54">
        <v>2466</v>
      </c>
      <c r="E3" s="42" t="s">
        <v>61</v>
      </c>
      <c r="F3" s="55">
        <v>42805.647916659997</v>
      </c>
      <c r="G3" s="55">
        <v>42807.71827546</v>
      </c>
      <c r="H3" s="60">
        <v>31.64312</v>
      </c>
      <c r="I3" s="60">
        <v>-110.4542</v>
      </c>
      <c r="J3" s="62" t="s">
        <v>62</v>
      </c>
      <c r="K3" s="56">
        <v>10000</v>
      </c>
      <c r="L3" s="22"/>
      <c r="M3" s="23"/>
      <c r="N3" s="24">
        <v>4</v>
      </c>
      <c r="O3" s="25">
        <v>0</v>
      </c>
      <c r="P3" s="25">
        <v>0</v>
      </c>
      <c r="Q3" s="25">
        <v>0</v>
      </c>
      <c r="R3" s="25">
        <v>100</v>
      </c>
      <c r="S3" s="24">
        <v>5</v>
      </c>
      <c r="T3" s="24">
        <v>0</v>
      </c>
      <c r="U3" s="22">
        <v>0</v>
      </c>
      <c r="V3" s="26">
        <v>0</v>
      </c>
      <c r="W3" s="26">
        <v>1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12</v>
      </c>
      <c r="AH3" s="26">
        <v>0</v>
      </c>
      <c r="AI3" s="26">
        <v>2</v>
      </c>
      <c r="AJ3" s="26">
        <v>78</v>
      </c>
      <c r="AK3" s="37" t="str">
        <f t="shared" si="0"/>
        <v>AZ</v>
      </c>
      <c r="AL3" s="37" t="str">
        <f t="shared" si="1"/>
        <v>A3S</v>
      </c>
      <c r="AM3" s="37" t="str">
        <f t="shared" si="2"/>
        <v>001727</v>
      </c>
      <c r="AN3" s="37" t="str">
        <f t="shared" si="3"/>
        <v>AZS</v>
      </c>
      <c r="AO3" s="37" t="str">
        <f t="shared" si="4"/>
        <v>5</v>
      </c>
      <c r="AP3" s="38" t="str">
        <f t="shared" si="5"/>
        <v>SEZ</v>
      </c>
      <c r="AQ3" s="37" t="str">
        <f t="shared" si="6"/>
        <v>TDC</v>
      </c>
    </row>
    <row r="4" spans="1:45" s="29" customFormat="1" x14ac:dyDescent="0.2">
      <c r="A4" s="41" t="s">
        <v>65</v>
      </c>
      <c r="B4" s="42" t="s">
        <v>66</v>
      </c>
      <c r="C4" s="42" t="s">
        <v>67</v>
      </c>
      <c r="D4" s="54">
        <v>100</v>
      </c>
      <c r="E4" s="42" t="s">
        <v>68</v>
      </c>
      <c r="F4" s="55">
        <v>42828.760416659999</v>
      </c>
      <c r="G4" s="55">
        <v>42835.762256939997</v>
      </c>
      <c r="H4" s="60">
        <v>34.471111100000002</v>
      </c>
      <c r="I4" s="60">
        <v>-110.8322222</v>
      </c>
      <c r="J4" s="62" t="s">
        <v>69</v>
      </c>
      <c r="K4" s="56">
        <v>7500</v>
      </c>
      <c r="L4" s="22"/>
      <c r="M4" s="23"/>
      <c r="N4" s="24">
        <v>4</v>
      </c>
      <c r="O4" s="25">
        <v>100</v>
      </c>
      <c r="P4" s="25">
        <v>0</v>
      </c>
      <c r="Q4" s="25">
        <v>0</v>
      </c>
      <c r="R4" s="25">
        <v>0</v>
      </c>
      <c r="S4" s="24">
        <v>0</v>
      </c>
      <c r="T4" s="24">
        <v>0</v>
      </c>
      <c r="U4" s="30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1</v>
      </c>
      <c r="AH4" s="26">
        <v>0</v>
      </c>
      <c r="AI4" s="26">
        <v>0</v>
      </c>
      <c r="AJ4" s="26">
        <v>3</v>
      </c>
      <c r="AK4" s="37" t="str">
        <f t="shared" si="0"/>
        <v>AZ</v>
      </c>
      <c r="AL4" s="37" t="str">
        <f t="shared" si="1"/>
        <v>ASF</v>
      </c>
      <c r="AM4" s="37" t="str">
        <f t="shared" si="2"/>
        <v>000101</v>
      </c>
      <c r="AN4" s="37" t="str">
        <f t="shared" si="3"/>
        <v>USFS</v>
      </c>
      <c r="AO4" s="37" t="str">
        <f t="shared" si="4"/>
        <v>7</v>
      </c>
      <c r="AP4" s="38" t="str">
        <f t="shared" si="5"/>
        <v>WMZ</v>
      </c>
      <c r="AQ4" s="37" t="str">
        <f t="shared" si="6"/>
        <v>SDC</v>
      </c>
    </row>
    <row r="5" spans="1:45" s="29" customFormat="1" x14ac:dyDescent="0.2">
      <c r="A5" s="41" t="s">
        <v>70</v>
      </c>
      <c r="B5" s="42" t="s">
        <v>71</v>
      </c>
      <c r="C5" s="42" t="s">
        <v>72</v>
      </c>
      <c r="D5" s="54">
        <v>799</v>
      </c>
      <c r="E5" s="42" t="s">
        <v>68</v>
      </c>
      <c r="F5" s="55">
        <v>42837.774305550003</v>
      </c>
      <c r="G5" s="55">
        <v>42840.85913194</v>
      </c>
      <c r="H5" s="60">
        <v>31.6677778</v>
      </c>
      <c r="I5" s="60">
        <v>-110.2361111</v>
      </c>
      <c r="J5" s="62" t="s">
        <v>62</v>
      </c>
      <c r="K5" s="56">
        <v>35000</v>
      </c>
      <c r="L5" s="22"/>
      <c r="M5" s="23"/>
      <c r="N5" s="24">
        <v>4</v>
      </c>
      <c r="O5" s="25">
        <v>0</v>
      </c>
      <c r="P5" s="25">
        <v>0</v>
      </c>
      <c r="Q5" s="25">
        <v>0</v>
      </c>
      <c r="R5" s="25">
        <v>100</v>
      </c>
      <c r="S5" s="24">
        <v>0</v>
      </c>
      <c r="T5" s="24">
        <v>0</v>
      </c>
      <c r="U5" s="30">
        <v>0</v>
      </c>
      <c r="V5" s="26">
        <v>1</v>
      </c>
      <c r="W5" s="26">
        <v>1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2</v>
      </c>
      <c r="AE5" s="26">
        <v>0</v>
      </c>
      <c r="AF5" s="26">
        <v>0</v>
      </c>
      <c r="AG5" s="26">
        <v>8</v>
      </c>
      <c r="AH5" s="26">
        <v>0</v>
      </c>
      <c r="AI5" s="26">
        <v>1</v>
      </c>
      <c r="AJ5" s="26">
        <v>76</v>
      </c>
      <c r="AK5" s="37" t="str">
        <f t="shared" si="0"/>
        <v>AZ</v>
      </c>
      <c r="AL5" s="37" t="str">
        <f t="shared" si="1"/>
        <v>FHQ</v>
      </c>
      <c r="AM5" s="37" t="str">
        <f t="shared" si="2"/>
        <v>000188</v>
      </c>
      <c r="AN5" s="37" t="str">
        <f t="shared" si="3"/>
        <v>OTH</v>
      </c>
      <c r="AO5" s="37" t="str">
        <f t="shared" si="4"/>
        <v>9</v>
      </c>
      <c r="AP5" s="38" t="str">
        <f t="shared" si="5"/>
        <v>SEZ</v>
      </c>
      <c r="AQ5" s="37" t="str">
        <f t="shared" si="6"/>
        <v>TDC</v>
      </c>
    </row>
    <row r="6" spans="1:45" s="29" customFormat="1" x14ac:dyDescent="0.2">
      <c r="A6" s="41" t="s">
        <v>77</v>
      </c>
      <c r="B6" s="42" t="s">
        <v>59</v>
      </c>
      <c r="C6" s="42" t="s">
        <v>78</v>
      </c>
      <c r="D6" s="54">
        <v>46991</v>
      </c>
      <c r="E6" s="42" t="s">
        <v>61</v>
      </c>
      <c r="F6" s="55">
        <v>42848.539583329999</v>
      </c>
      <c r="G6" s="55">
        <v>42859.799687500003</v>
      </c>
      <c r="H6" s="60">
        <v>31.78227</v>
      </c>
      <c r="I6" s="60">
        <v>-110.8419</v>
      </c>
      <c r="J6" s="62" t="s">
        <v>62</v>
      </c>
      <c r="K6" s="56">
        <v>8200000</v>
      </c>
      <c r="L6" s="22"/>
      <c r="M6" s="23" t="s">
        <v>46</v>
      </c>
      <c r="N6" s="24" t="s">
        <v>52</v>
      </c>
      <c r="O6" s="25">
        <v>0</v>
      </c>
      <c r="P6" s="25">
        <v>0</v>
      </c>
      <c r="Q6" s="25">
        <v>0</v>
      </c>
      <c r="R6" s="25">
        <v>100</v>
      </c>
      <c r="S6" s="24">
        <v>415</v>
      </c>
      <c r="T6" s="24">
        <v>0</v>
      </c>
      <c r="U6" s="22">
        <v>0</v>
      </c>
      <c r="V6" s="26">
        <v>5</v>
      </c>
      <c r="W6" s="26">
        <v>7</v>
      </c>
      <c r="X6" s="26">
        <v>4</v>
      </c>
      <c r="Y6" s="26">
        <v>1</v>
      </c>
      <c r="Z6" s="26">
        <v>1</v>
      </c>
      <c r="AA6" s="26">
        <v>3</v>
      </c>
      <c r="AB6" s="26">
        <v>2</v>
      </c>
      <c r="AC6" s="26">
        <v>0</v>
      </c>
      <c r="AD6" s="26">
        <v>19</v>
      </c>
      <c r="AE6" s="26">
        <v>0</v>
      </c>
      <c r="AF6" s="26">
        <v>0</v>
      </c>
      <c r="AG6" s="26">
        <v>46</v>
      </c>
      <c r="AH6" s="26">
        <v>0</v>
      </c>
      <c r="AI6" s="26">
        <v>7</v>
      </c>
      <c r="AJ6" s="26">
        <v>774</v>
      </c>
      <c r="AK6" s="37" t="str">
        <f t="shared" si="0"/>
        <v>AZ</v>
      </c>
      <c r="AL6" s="37" t="str">
        <f t="shared" si="1"/>
        <v>A3S</v>
      </c>
      <c r="AM6" s="37" t="str">
        <f t="shared" si="2"/>
        <v>002926</v>
      </c>
      <c r="AN6" s="37" t="str">
        <f t="shared" si="3"/>
        <v>AZS</v>
      </c>
      <c r="AO6" s="37" t="str">
        <f t="shared" si="4"/>
        <v>5</v>
      </c>
      <c r="AP6" s="38" t="str">
        <f t="shared" si="5"/>
        <v>SEZ</v>
      </c>
      <c r="AQ6" s="37" t="str">
        <f t="shared" si="6"/>
        <v>TDC</v>
      </c>
    </row>
    <row r="7" spans="1:45" s="29" customFormat="1" x14ac:dyDescent="0.2">
      <c r="A7" s="41" t="s">
        <v>73</v>
      </c>
      <c r="B7" s="42" t="s">
        <v>74</v>
      </c>
      <c r="C7" s="42" t="s">
        <v>75</v>
      </c>
      <c r="D7" s="54">
        <v>818</v>
      </c>
      <c r="E7" s="42" t="s">
        <v>61</v>
      </c>
      <c r="F7" s="55">
        <v>42850.830555549997</v>
      </c>
      <c r="G7" s="55">
        <v>42856.746782399998</v>
      </c>
      <c r="H7" s="60">
        <v>33.523888900000003</v>
      </c>
      <c r="I7" s="60">
        <v>-111.6663889</v>
      </c>
      <c r="J7" s="62" t="s">
        <v>76</v>
      </c>
      <c r="K7" s="56">
        <v>300000</v>
      </c>
      <c r="L7" s="22"/>
      <c r="M7" s="23" t="s">
        <v>49</v>
      </c>
      <c r="N7" s="24" t="s">
        <v>51</v>
      </c>
      <c r="O7" s="25">
        <v>0</v>
      </c>
      <c r="P7" s="25">
        <v>0</v>
      </c>
      <c r="Q7" s="25">
        <v>0</v>
      </c>
      <c r="R7" s="25">
        <v>100</v>
      </c>
      <c r="S7" s="24">
        <v>105</v>
      </c>
      <c r="T7" s="24">
        <v>0</v>
      </c>
      <c r="U7" s="30">
        <v>0</v>
      </c>
      <c r="V7" s="26">
        <v>2</v>
      </c>
      <c r="W7" s="26">
        <v>0</v>
      </c>
      <c r="X7" s="26">
        <v>0</v>
      </c>
      <c r="Y7" s="26">
        <v>0</v>
      </c>
      <c r="Z7" s="26">
        <v>0</v>
      </c>
      <c r="AA7" s="26">
        <v>1</v>
      </c>
      <c r="AB7" s="26">
        <v>0</v>
      </c>
      <c r="AC7" s="26">
        <v>0</v>
      </c>
      <c r="AD7" s="26">
        <v>3</v>
      </c>
      <c r="AE7" s="26">
        <v>0</v>
      </c>
      <c r="AF7" s="26">
        <v>0</v>
      </c>
      <c r="AG7" s="26">
        <v>3</v>
      </c>
      <c r="AH7" s="26">
        <v>0</v>
      </c>
      <c r="AI7" s="26">
        <v>0</v>
      </c>
      <c r="AJ7" s="26">
        <v>83</v>
      </c>
      <c r="AK7" s="37" t="str">
        <f t="shared" si="0"/>
        <v>AZ</v>
      </c>
      <c r="AL7" s="37" t="str">
        <f t="shared" si="1"/>
        <v>TNF</v>
      </c>
      <c r="AM7" s="37" t="str">
        <f t="shared" si="2"/>
        <v>000312</v>
      </c>
      <c r="AN7" s="37" t="str">
        <f t="shared" si="3"/>
        <v>USFS</v>
      </c>
      <c r="AO7" s="37" t="str">
        <f t="shared" si="4"/>
        <v>7</v>
      </c>
      <c r="AP7" s="38" t="str">
        <f t="shared" si="5"/>
        <v>CWZ</v>
      </c>
      <c r="AQ7" s="37" t="str">
        <f t="shared" si="6"/>
        <v>PHC</v>
      </c>
    </row>
    <row r="8" spans="1:45" s="29" customFormat="1" x14ac:dyDescent="0.2">
      <c r="A8" s="41" t="s">
        <v>79</v>
      </c>
      <c r="B8" s="42" t="s">
        <v>59</v>
      </c>
      <c r="C8" s="42" t="s">
        <v>80</v>
      </c>
      <c r="D8" s="54">
        <v>1755</v>
      </c>
      <c r="E8" s="42" t="s">
        <v>68</v>
      </c>
      <c r="F8" s="55">
        <v>42861.663888880001</v>
      </c>
      <c r="G8" s="55">
        <v>42864.82950231</v>
      </c>
      <c r="H8" s="60">
        <v>31.896666700000001</v>
      </c>
      <c r="I8" s="60">
        <v>-110.6213889</v>
      </c>
      <c r="J8" s="62" t="s">
        <v>81</v>
      </c>
      <c r="K8" s="56">
        <v>780000</v>
      </c>
      <c r="L8" s="22"/>
      <c r="M8" s="23" t="s">
        <v>50</v>
      </c>
      <c r="N8" s="24" t="s">
        <v>51</v>
      </c>
      <c r="O8" s="25">
        <v>0</v>
      </c>
      <c r="P8" s="25">
        <v>0</v>
      </c>
      <c r="Q8" s="25">
        <v>0</v>
      </c>
      <c r="R8" s="25">
        <v>100</v>
      </c>
      <c r="S8" s="24">
        <v>20</v>
      </c>
      <c r="T8" s="24">
        <v>0</v>
      </c>
      <c r="U8" s="22">
        <v>4</v>
      </c>
      <c r="V8" s="26">
        <v>2</v>
      </c>
      <c r="W8" s="26">
        <v>5</v>
      </c>
      <c r="X8" s="26">
        <v>1</v>
      </c>
      <c r="Y8" s="26">
        <v>0</v>
      </c>
      <c r="Z8" s="26">
        <v>1</v>
      </c>
      <c r="AA8" s="26">
        <v>1</v>
      </c>
      <c r="AB8" s="26">
        <v>1</v>
      </c>
      <c r="AC8" s="26">
        <v>0</v>
      </c>
      <c r="AD8" s="26">
        <v>6</v>
      </c>
      <c r="AE8" s="26">
        <v>0</v>
      </c>
      <c r="AF8" s="26">
        <v>0</v>
      </c>
      <c r="AG8" s="26">
        <v>15</v>
      </c>
      <c r="AH8" s="26">
        <v>0</v>
      </c>
      <c r="AI8" s="26">
        <v>10</v>
      </c>
      <c r="AJ8" s="26">
        <v>320</v>
      </c>
      <c r="AK8" s="37" t="str">
        <f t="shared" si="0"/>
        <v>AZ</v>
      </c>
      <c r="AL8" s="37" t="str">
        <f t="shared" si="1"/>
        <v>A3S</v>
      </c>
      <c r="AM8" s="37" t="str">
        <f t="shared" si="2"/>
        <v>003361</v>
      </c>
      <c r="AN8" s="37" t="str">
        <f t="shared" si="3"/>
        <v>AZS</v>
      </c>
      <c r="AO8" s="37" t="str">
        <f t="shared" si="4"/>
        <v>5</v>
      </c>
      <c r="AP8" s="38" t="str">
        <f t="shared" si="5"/>
        <v>SEZ</v>
      </c>
      <c r="AQ8" s="37" t="str">
        <f t="shared" si="6"/>
        <v>TDC</v>
      </c>
    </row>
    <row r="9" spans="1:45" s="29" customFormat="1" x14ac:dyDescent="0.2">
      <c r="A9" s="41" t="s">
        <v>197</v>
      </c>
      <c r="B9" s="42" t="s">
        <v>74</v>
      </c>
      <c r="C9" s="42" t="s">
        <v>198</v>
      </c>
      <c r="D9" s="54">
        <v>7193</v>
      </c>
      <c r="E9" s="42" t="s">
        <v>89</v>
      </c>
      <c r="F9" s="55">
        <v>42863.716666660002</v>
      </c>
      <c r="G9" s="55">
        <v>42958.362673609998</v>
      </c>
      <c r="H9" s="60">
        <v>33.281388900000003</v>
      </c>
      <c r="I9" s="60">
        <v>-110.8063889</v>
      </c>
      <c r="J9" s="62" t="s">
        <v>76</v>
      </c>
      <c r="K9" s="56">
        <v>8729175</v>
      </c>
      <c r="L9" s="22"/>
      <c r="M9" s="22" t="s">
        <v>46</v>
      </c>
      <c r="N9" s="35" t="s">
        <v>52</v>
      </c>
      <c r="O9" s="31">
        <v>0</v>
      </c>
      <c r="P9" s="22">
        <v>20</v>
      </c>
      <c r="Q9" s="22">
        <v>0</v>
      </c>
      <c r="R9" s="31">
        <v>80</v>
      </c>
      <c r="S9" s="35">
        <v>23</v>
      </c>
      <c r="T9" s="24">
        <v>0</v>
      </c>
      <c r="U9" s="22">
        <v>0</v>
      </c>
      <c r="V9" s="26">
        <v>6</v>
      </c>
      <c r="W9" s="26">
        <v>5</v>
      </c>
      <c r="X9" s="26">
        <v>1</v>
      </c>
      <c r="Y9" s="26">
        <v>2</v>
      </c>
      <c r="Z9" s="26">
        <v>3</v>
      </c>
      <c r="AA9" s="26">
        <v>11</v>
      </c>
      <c r="AB9" s="26">
        <v>0</v>
      </c>
      <c r="AC9" s="26">
        <v>0</v>
      </c>
      <c r="AD9" s="26">
        <v>8</v>
      </c>
      <c r="AE9" s="26">
        <v>0</v>
      </c>
      <c r="AF9" s="26">
        <v>0</v>
      </c>
      <c r="AG9" s="26">
        <v>15</v>
      </c>
      <c r="AH9" s="26">
        <v>4</v>
      </c>
      <c r="AI9" s="26">
        <v>6</v>
      </c>
      <c r="AJ9" s="26">
        <v>614</v>
      </c>
      <c r="AK9" s="27" t="str">
        <f t="shared" si="0"/>
        <v>AZ</v>
      </c>
      <c r="AL9" s="27" t="str">
        <f t="shared" si="1"/>
        <v>TNF</v>
      </c>
      <c r="AM9" s="27" t="str">
        <f t="shared" si="2"/>
        <v>000452</v>
      </c>
      <c r="AN9" s="27" t="str">
        <f t="shared" si="3"/>
        <v>USFS</v>
      </c>
      <c r="AO9" s="27" t="str">
        <f t="shared" si="4"/>
        <v>7</v>
      </c>
      <c r="AP9" s="28" t="str">
        <f t="shared" si="5"/>
        <v>CWZ</v>
      </c>
      <c r="AQ9" s="27" t="str">
        <f t="shared" si="6"/>
        <v>PHC</v>
      </c>
    </row>
    <row r="10" spans="1:45" s="29" customFormat="1" x14ac:dyDescent="0.2">
      <c r="A10" s="41" t="s">
        <v>122</v>
      </c>
      <c r="B10" s="42" t="s">
        <v>123</v>
      </c>
      <c r="C10" s="42" t="s">
        <v>124</v>
      </c>
      <c r="D10" s="54">
        <v>14000</v>
      </c>
      <c r="E10" s="42" t="s">
        <v>89</v>
      </c>
      <c r="F10" s="55">
        <v>42864.513888879999</v>
      </c>
      <c r="G10" s="55">
        <v>42909.525567129996</v>
      </c>
      <c r="H10" s="60">
        <v>33.516388900000003</v>
      </c>
      <c r="I10" s="60">
        <v>-109.9575</v>
      </c>
      <c r="J10" s="62" t="s">
        <v>125</v>
      </c>
      <c r="K10" s="56">
        <v>250000</v>
      </c>
      <c r="L10" s="22"/>
      <c r="M10" s="23"/>
      <c r="N10" s="24">
        <v>4</v>
      </c>
      <c r="O10" s="25">
        <v>30</v>
      </c>
      <c r="P10" s="25">
        <v>70</v>
      </c>
      <c r="Q10" s="25">
        <v>0</v>
      </c>
      <c r="R10" s="25">
        <v>0</v>
      </c>
      <c r="S10" s="24">
        <v>0</v>
      </c>
      <c r="T10" s="24">
        <v>0</v>
      </c>
      <c r="U10" s="30">
        <v>0</v>
      </c>
      <c r="V10" s="26">
        <v>0</v>
      </c>
      <c r="W10" s="26">
        <v>2</v>
      </c>
      <c r="X10" s="26">
        <v>2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2</v>
      </c>
      <c r="AH10" s="26">
        <v>1</v>
      </c>
      <c r="AI10" s="26">
        <v>0</v>
      </c>
      <c r="AJ10" s="26">
        <v>79</v>
      </c>
      <c r="AK10" s="37" t="str">
        <f t="shared" si="0"/>
        <v>AZ</v>
      </c>
      <c r="AL10" s="37" t="str">
        <f t="shared" si="1"/>
        <v>SCA</v>
      </c>
      <c r="AM10" s="37" t="str">
        <f t="shared" si="2"/>
        <v>000455</v>
      </c>
      <c r="AN10" s="37" t="str">
        <f t="shared" si="3"/>
        <v>BIA</v>
      </c>
      <c r="AO10" s="37" t="str">
        <f t="shared" si="4"/>
        <v>1</v>
      </c>
      <c r="AP10" s="38" t="str">
        <f t="shared" si="5"/>
        <v>CWZ</v>
      </c>
      <c r="AQ10" s="37" t="str">
        <f t="shared" si="6"/>
        <v>PHC</v>
      </c>
    </row>
    <row r="11" spans="1:45" s="29" customFormat="1" x14ac:dyDescent="0.2">
      <c r="A11" s="41" t="s">
        <v>82</v>
      </c>
      <c r="B11" s="42" t="s">
        <v>83</v>
      </c>
      <c r="C11" s="42" t="s">
        <v>84</v>
      </c>
      <c r="D11" s="54">
        <v>250</v>
      </c>
      <c r="E11" s="42" t="s">
        <v>68</v>
      </c>
      <c r="F11" s="55">
        <v>42870.697916659999</v>
      </c>
      <c r="G11" s="55">
        <v>42873.869803239999</v>
      </c>
      <c r="H11" s="60">
        <v>31.345277800000002</v>
      </c>
      <c r="I11" s="60">
        <v>-111.0636111</v>
      </c>
      <c r="J11" s="62" t="s">
        <v>62</v>
      </c>
      <c r="K11" s="56">
        <v>1125000</v>
      </c>
      <c r="L11" s="22"/>
      <c r="M11" s="23"/>
      <c r="N11" s="24">
        <v>3</v>
      </c>
      <c r="O11" s="25">
        <v>0</v>
      </c>
      <c r="P11" s="25">
        <v>0</v>
      </c>
      <c r="Q11" s="25">
        <v>0</v>
      </c>
      <c r="R11" s="25">
        <v>100</v>
      </c>
      <c r="S11" s="24">
        <v>0</v>
      </c>
      <c r="T11" s="24">
        <v>0</v>
      </c>
      <c r="U11" s="22">
        <v>0</v>
      </c>
      <c r="V11" s="26">
        <v>3</v>
      </c>
      <c r="W11" s="26">
        <v>0</v>
      </c>
      <c r="X11" s="26">
        <v>1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2</v>
      </c>
      <c r="AE11" s="26">
        <v>0</v>
      </c>
      <c r="AF11" s="26">
        <v>0</v>
      </c>
      <c r="AG11" s="26">
        <v>5</v>
      </c>
      <c r="AH11" s="26">
        <v>0</v>
      </c>
      <c r="AI11" s="26">
        <v>0</v>
      </c>
      <c r="AJ11" s="26">
        <v>342</v>
      </c>
      <c r="AK11" s="37" t="str">
        <f t="shared" si="0"/>
        <v>AZ</v>
      </c>
      <c r="AL11" s="37" t="str">
        <f t="shared" si="1"/>
        <v>CNF</v>
      </c>
      <c r="AM11" s="37" t="str">
        <f t="shared" si="2"/>
        <v>000311</v>
      </c>
      <c r="AN11" s="37" t="str">
        <f t="shared" si="3"/>
        <v>USFS</v>
      </c>
      <c r="AO11" s="37" t="str">
        <f t="shared" si="4"/>
        <v>7</v>
      </c>
      <c r="AP11" s="38" t="str">
        <f t="shared" si="5"/>
        <v>SEZ</v>
      </c>
      <c r="AQ11" s="37" t="str">
        <f t="shared" si="6"/>
        <v>TDC</v>
      </c>
    </row>
    <row r="12" spans="1:45" s="29" customFormat="1" x14ac:dyDescent="0.2">
      <c r="A12" s="41" t="s">
        <v>85</v>
      </c>
      <c r="B12" s="42" t="s">
        <v>59</v>
      </c>
      <c r="C12" s="42" t="s">
        <v>86</v>
      </c>
      <c r="D12" s="54">
        <v>249.98</v>
      </c>
      <c r="E12" s="42" t="s">
        <v>68</v>
      </c>
      <c r="F12" s="55">
        <v>42871.744444440003</v>
      </c>
      <c r="G12" s="55">
        <v>42874.863032399997</v>
      </c>
      <c r="H12" s="60">
        <v>31.50545</v>
      </c>
      <c r="I12" s="60">
        <v>-111.5916</v>
      </c>
      <c r="J12" s="62" t="s">
        <v>81</v>
      </c>
      <c r="K12" s="56">
        <v>90000</v>
      </c>
      <c r="L12" s="22"/>
      <c r="M12" s="23"/>
      <c r="N12" s="24">
        <v>3</v>
      </c>
      <c r="O12" s="25">
        <v>0</v>
      </c>
      <c r="P12" s="25">
        <v>0</v>
      </c>
      <c r="Q12" s="25">
        <v>0</v>
      </c>
      <c r="R12" s="25">
        <v>100</v>
      </c>
      <c r="S12" s="24">
        <v>10</v>
      </c>
      <c r="T12" s="24">
        <v>0</v>
      </c>
      <c r="U12" s="22">
        <v>0</v>
      </c>
      <c r="V12" s="26">
        <v>2</v>
      </c>
      <c r="W12" s="26">
        <v>2</v>
      </c>
      <c r="X12" s="26">
        <v>1</v>
      </c>
      <c r="Y12" s="26">
        <v>0</v>
      </c>
      <c r="Z12" s="26">
        <v>1</v>
      </c>
      <c r="AA12" s="26">
        <v>0</v>
      </c>
      <c r="AB12" s="26">
        <v>0</v>
      </c>
      <c r="AC12" s="26">
        <v>0</v>
      </c>
      <c r="AD12" s="26">
        <v>5</v>
      </c>
      <c r="AE12" s="26">
        <v>0</v>
      </c>
      <c r="AF12" s="26">
        <v>0</v>
      </c>
      <c r="AG12" s="26">
        <v>1</v>
      </c>
      <c r="AH12" s="26">
        <v>0</v>
      </c>
      <c r="AI12" s="26">
        <v>3</v>
      </c>
      <c r="AJ12" s="26">
        <v>172</v>
      </c>
      <c r="AK12" s="37" t="str">
        <f t="shared" si="0"/>
        <v>AZ</v>
      </c>
      <c r="AL12" s="37" t="str">
        <f t="shared" si="1"/>
        <v>A3S</v>
      </c>
      <c r="AM12" s="37" t="str">
        <f t="shared" si="2"/>
        <v>003639</v>
      </c>
      <c r="AN12" s="37" t="str">
        <f t="shared" si="3"/>
        <v>AZS</v>
      </c>
      <c r="AO12" s="37" t="str">
        <f t="shared" si="4"/>
        <v>5</v>
      </c>
      <c r="AP12" s="38" t="str">
        <f t="shared" si="5"/>
        <v>SEZ</v>
      </c>
      <c r="AQ12" s="37" t="str">
        <f t="shared" si="6"/>
        <v>TDC</v>
      </c>
    </row>
    <row r="13" spans="1:45" s="29" customFormat="1" x14ac:dyDescent="0.2">
      <c r="A13" s="41" t="s">
        <v>168</v>
      </c>
      <c r="B13" s="42" t="s">
        <v>111</v>
      </c>
      <c r="C13" s="42" t="s">
        <v>169</v>
      </c>
      <c r="D13" s="54">
        <v>15333</v>
      </c>
      <c r="E13" s="42" t="s">
        <v>89</v>
      </c>
      <c r="F13" s="55">
        <v>42874.709722220003</v>
      </c>
      <c r="G13" s="55">
        <v>42929.683368049999</v>
      </c>
      <c r="H13" s="60">
        <v>34.6022222</v>
      </c>
      <c r="I13" s="60">
        <v>-111.4572222</v>
      </c>
      <c r="J13" s="62" t="s">
        <v>69</v>
      </c>
      <c r="K13" s="56">
        <v>1000000</v>
      </c>
      <c r="L13" s="22"/>
      <c r="M13" s="23"/>
      <c r="N13" s="24">
        <v>3</v>
      </c>
      <c r="O13" s="25">
        <v>25</v>
      </c>
      <c r="P13" s="25">
        <v>25</v>
      </c>
      <c r="Q13" s="25">
        <v>25</v>
      </c>
      <c r="R13" s="25">
        <v>25</v>
      </c>
      <c r="S13" s="24">
        <v>1</v>
      </c>
      <c r="T13" s="24">
        <v>0</v>
      </c>
      <c r="U13" s="30">
        <v>0</v>
      </c>
      <c r="V13" s="26">
        <v>2</v>
      </c>
      <c r="W13" s="26">
        <v>1</v>
      </c>
      <c r="X13" s="26">
        <v>0</v>
      </c>
      <c r="Y13" s="26">
        <v>0</v>
      </c>
      <c r="Z13" s="26">
        <v>0</v>
      </c>
      <c r="AA13" s="26">
        <v>1</v>
      </c>
      <c r="AB13" s="26">
        <v>0</v>
      </c>
      <c r="AC13" s="26">
        <v>0</v>
      </c>
      <c r="AD13" s="26">
        <v>2</v>
      </c>
      <c r="AE13" s="26">
        <v>0</v>
      </c>
      <c r="AF13" s="26"/>
      <c r="AG13" s="26">
        <v>0</v>
      </c>
      <c r="AH13" s="26">
        <v>1</v>
      </c>
      <c r="AI13" s="26">
        <v>2</v>
      </c>
      <c r="AJ13" s="26">
        <v>112</v>
      </c>
      <c r="AK13" s="37" t="str">
        <f t="shared" si="0"/>
        <v>AZ</v>
      </c>
      <c r="AL13" s="37" t="str">
        <f t="shared" si="1"/>
        <v>COF</v>
      </c>
      <c r="AM13" s="37" t="str">
        <f t="shared" si="2"/>
        <v>000366</v>
      </c>
      <c r="AN13" s="37" t="str">
        <f t="shared" si="3"/>
        <v>USFS</v>
      </c>
      <c r="AO13" s="37" t="str">
        <f t="shared" si="4"/>
        <v>7</v>
      </c>
      <c r="AP13" s="38" t="str">
        <f t="shared" si="5"/>
        <v>NAZ</v>
      </c>
      <c r="AQ13" s="37" t="str">
        <f t="shared" si="6"/>
        <v>FDC</v>
      </c>
    </row>
    <row r="14" spans="1:45" s="29" customFormat="1" x14ac:dyDescent="0.2">
      <c r="A14" s="41" t="s">
        <v>87</v>
      </c>
      <c r="B14" s="42" t="s">
        <v>59</v>
      </c>
      <c r="C14" s="42" t="s">
        <v>88</v>
      </c>
      <c r="D14" s="54">
        <v>546</v>
      </c>
      <c r="E14" s="42" t="s">
        <v>89</v>
      </c>
      <c r="F14" s="55">
        <v>42885.75</v>
      </c>
      <c r="G14" s="55">
        <v>42886.851736110002</v>
      </c>
      <c r="H14" s="60">
        <v>31.650259999999999</v>
      </c>
      <c r="I14" s="60">
        <v>-109.9208</v>
      </c>
      <c r="J14" s="62" t="s">
        <v>62</v>
      </c>
      <c r="K14" s="56">
        <v>13500</v>
      </c>
      <c r="L14" s="22"/>
      <c r="M14" s="23"/>
      <c r="N14" s="24">
        <v>4</v>
      </c>
      <c r="O14" s="25">
        <v>100</v>
      </c>
      <c r="P14" s="25">
        <v>0</v>
      </c>
      <c r="Q14" s="25">
        <v>0</v>
      </c>
      <c r="R14" s="25">
        <v>0</v>
      </c>
      <c r="S14" s="24">
        <v>0</v>
      </c>
      <c r="T14" s="24">
        <v>0</v>
      </c>
      <c r="U14" s="30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37" t="str">
        <f t="shared" si="0"/>
        <v>AZ</v>
      </c>
      <c r="AL14" s="37" t="str">
        <f t="shared" si="1"/>
        <v>A3S</v>
      </c>
      <c r="AM14" s="37" t="str">
        <f t="shared" si="2"/>
        <v>004126</v>
      </c>
      <c r="AN14" s="37" t="str">
        <f t="shared" si="3"/>
        <v>AZS</v>
      </c>
      <c r="AO14" s="37" t="str">
        <f t="shared" si="4"/>
        <v>5</v>
      </c>
      <c r="AP14" s="38" t="str">
        <f t="shared" si="5"/>
        <v>SEZ</v>
      </c>
      <c r="AQ14" s="37" t="str">
        <f t="shared" si="6"/>
        <v>TDC</v>
      </c>
    </row>
    <row r="15" spans="1:45" s="29" customFormat="1" x14ac:dyDescent="0.2">
      <c r="A15" s="41" t="s">
        <v>110</v>
      </c>
      <c r="B15" s="42" t="s">
        <v>111</v>
      </c>
      <c r="C15" s="42" t="s">
        <v>112</v>
      </c>
      <c r="D15" s="54">
        <v>2591</v>
      </c>
      <c r="E15" s="42" t="s">
        <v>89</v>
      </c>
      <c r="F15" s="55">
        <v>42887.454166659998</v>
      </c>
      <c r="G15" s="55">
        <v>42902.948414350001</v>
      </c>
      <c r="H15" s="60">
        <v>34.446388900000002</v>
      </c>
      <c r="I15" s="60">
        <v>-111.2302778</v>
      </c>
      <c r="J15" s="62" t="s">
        <v>69</v>
      </c>
      <c r="K15" s="56">
        <v>800000</v>
      </c>
      <c r="L15" s="22"/>
      <c r="M15" s="23"/>
      <c r="N15" s="24">
        <v>4</v>
      </c>
      <c r="O15" s="25">
        <v>25</v>
      </c>
      <c r="P15" s="25">
        <v>25</v>
      </c>
      <c r="Q15" s="25">
        <v>25</v>
      </c>
      <c r="R15" s="25">
        <v>25</v>
      </c>
      <c r="S15" s="24">
        <v>0</v>
      </c>
      <c r="T15" s="24">
        <v>0</v>
      </c>
      <c r="U15" s="30">
        <v>0</v>
      </c>
      <c r="V15" s="26">
        <v>0</v>
      </c>
      <c r="W15" s="26">
        <v>1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1</v>
      </c>
      <c r="AE15" s="26">
        <v>0</v>
      </c>
      <c r="AF15" s="26">
        <v>0</v>
      </c>
      <c r="AG15" s="26">
        <v>2</v>
      </c>
      <c r="AH15" s="26">
        <v>1</v>
      </c>
      <c r="AI15" s="26">
        <v>1</v>
      </c>
      <c r="AJ15" s="26">
        <v>29</v>
      </c>
      <c r="AK15" s="37" t="str">
        <f t="shared" si="0"/>
        <v>AZ</v>
      </c>
      <c r="AL15" s="37" t="str">
        <f t="shared" si="1"/>
        <v>COF</v>
      </c>
      <c r="AM15" s="37" t="str">
        <f t="shared" si="2"/>
        <v>000555</v>
      </c>
      <c r="AN15" s="37" t="str">
        <f t="shared" si="3"/>
        <v>USFS</v>
      </c>
      <c r="AO15" s="37" t="str">
        <f t="shared" si="4"/>
        <v>7</v>
      </c>
      <c r="AP15" s="38" t="str">
        <f t="shared" si="5"/>
        <v>NAZ</v>
      </c>
      <c r="AQ15" s="37" t="str">
        <f t="shared" si="6"/>
        <v>FDC</v>
      </c>
    </row>
    <row r="16" spans="1:45" s="29" customFormat="1" x14ac:dyDescent="0.2">
      <c r="A16" s="41" t="s">
        <v>90</v>
      </c>
      <c r="B16" s="42" t="s">
        <v>59</v>
      </c>
      <c r="C16" s="42" t="s">
        <v>91</v>
      </c>
      <c r="D16" s="54">
        <v>780.32</v>
      </c>
      <c r="E16" s="42" t="s">
        <v>68</v>
      </c>
      <c r="F16" s="55">
        <v>42887.59722222</v>
      </c>
      <c r="G16" s="55">
        <v>42888.764189809997</v>
      </c>
      <c r="H16" s="60">
        <v>31.674166700000001</v>
      </c>
      <c r="I16" s="60">
        <v>-110.66249999999999</v>
      </c>
      <c r="J16" s="62" t="s">
        <v>62</v>
      </c>
      <c r="K16" s="56">
        <v>425000</v>
      </c>
      <c r="L16" s="22"/>
      <c r="M16" s="23"/>
      <c r="N16" s="24">
        <v>4</v>
      </c>
      <c r="O16" s="25">
        <v>0</v>
      </c>
      <c r="P16" s="25">
        <v>0</v>
      </c>
      <c r="Q16" s="25">
        <v>0</v>
      </c>
      <c r="R16" s="25">
        <v>100</v>
      </c>
      <c r="S16" s="24">
        <v>21</v>
      </c>
      <c r="T16" s="24">
        <v>2</v>
      </c>
      <c r="U16" s="22">
        <v>0</v>
      </c>
      <c r="V16" s="26">
        <v>0</v>
      </c>
      <c r="W16" s="26">
        <v>3</v>
      </c>
      <c r="X16" s="26">
        <v>1</v>
      </c>
      <c r="Y16" s="26">
        <v>2</v>
      </c>
      <c r="Z16" s="26">
        <v>0</v>
      </c>
      <c r="AA16" s="26">
        <v>0</v>
      </c>
      <c r="AB16" s="26">
        <v>0</v>
      </c>
      <c r="AC16" s="26">
        <v>0</v>
      </c>
      <c r="AD16" s="26">
        <v>6</v>
      </c>
      <c r="AE16" s="26">
        <v>0</v>
      </c>
      <c r="AF16" s="26">
        <v>0</v>
      </c>
      <c r="AG16" s="26">
        <v>8</v>
      </c>
      <c r="AH16" s="26">
        <v>0</v>
      </c>
      <c r="AI16" s="26">
        <v>1</v>
      </c>
      <c r="AJ16" s="26">
        <v>145</v>
      </c>
      <c r="AK16" s="37" t="str">
        <f t="shared" si="0"/>
        <v>AZ</v>
      </c>
      <c r="AL16" s="37" t="str">
        <f t="shared" si="1"/>
        <v>A3S</v>
      </c>
      <c r="AM16" s="37" t="str">
        <f t="shared" si="2"/>
        <v>004214</v>
      </c>
      <c r="AN16" s="37" t="str">
        <f t="shared" si="3"/>
        <v>AZS</v>
      </c>
      <c r="AO16" s="37" t="str">
        <f t="shared" si="4"/>
        <v>5</v>
      </c>
      <c r="AP16" s="38" t="str">
        <f t="shared" si="5"/>
        <v>SEZ</v>
      </c>
      <c r="AQ16" s="37" t="str">
        <f t="shared" si="6"/>
        <v>TDC</v>
      </c>
    </row>
    <row r="17" spans="1:43" s="29" customFormat="1" x14ac:dyDescent="0.2">
      <c r="A17" s="41" t="s">
        <v>104</v>
      </c>
      <c r="B17" s="42" t="s">
        <v>66</v>
      </c>
      <c r="C17" s="42" t="s">
        <v>105</v>
      </c>
      <c r="D17" s="54">
        <v>3241</v>
      </c>
      <c r="E17" s="42" t="s">
        <v>89</v>
      </c>
      <c r="F17" s="55">
        <v>42887.618750000001</v>
      </c>
      <c r="G17" s="55">
        <v>42901.782951380002</v>
      </c>
      <c r="H17" s="60">
        <v>34.423055599999998</v>
      </c>
      <c r="I17" s="60">
        <v>-110.84222219999999</v>
      </c>
      <c r="J17" s="62" t="s">
        <v>106</v>
      </c>
      <c r="K17" s="56">
        <v>3000000</v>
      </c>
      <c r="L17" s="22"/>
      <c r="M17" s="23" t="s">
        <v>43</v>
      </c>
      <c r="N17" s="24" t="s">
        <v>51</v>
      </c>
      <c r="O17" s="25">
        <v>0</v>
      </c>
      <c r="P17" s="25">
        <v>0</v>
      </c>
      <c r="Q17" s="25">
        <v>0</v>
      </c>
      <c r="R17" s="25">
        <v>100</v>
      </c>
      <c r="S17" s="24">
        <v>0</v>
      </c>
      <c r="T17" s="24">
        <v>0</v>
      </c>
      <c r="U17" s="30">
        <v>0</v>
      </c>
      <c r="V17" s="26">
        <v>7</v>
      </c>
      <c r="W17" s="26">
        <v>0</v>
      </c>
      <c r="X17" s="26">
        <v>2</v>
      </c>
      <c r="Y17" s="26">
        <v>5</v>
      </c>
      <c r="Z17" s="26">
        <v>1</v>
      </c>
      <c r="AA17" s="26">
        <v>2</v>
      </c>
      <c r="AB17" s="26">
        <v>0</v>
      </c>
      <c r="AC17" s="26">
        <v>0</v>
      </c>
      <c r="AD17" s="26">
        <v>2</v>
      </c>
      <c r="AE17" s="26">
        <v>0</v>
      </c>
      <c r="AF17" s="26">
        <v>0</v>
      </c>
      <c r="AG17" s="26">
        <v>8</v>
      </c>
      <c r="AH17" s="26">
        <v>2</v>
      </c>
      <c r="AI17" s="26">
        <v>6</v>
      </c>
      <c r="AJ17" s="26">
        <v>304</v>
      </c>
      <c r="AK17" s="37" t="str">
        <f t="shared" si="0"/>
        <v>AZ</v>
      </c>
      <c r="AL17" s="37" t="str">
        <f t="shared" si="1"/>
        <v>ASF</v>
      </c>
      <c r="AM17" s="37" t="str">
        <f t="shared" si="2"/>
        <v>000319</v>
      </c>
      <c r="AN17" s="37" t="str">
        <f t="shared" si="3"/>
        <v>USFS</v>
      </c>
      <c r="AO17" s="37" t="str">
        <f t="shared" si="4"/>
        <v>7</v>
      </c>
      <c r="AP17" s="38" t="str">
        <f t="shared" si="5"/>
        <v>WMZ</v>
      </c>
      <c r="AQ17" s="37" t="str">
        <f t="shared" si="6"/>
        <v>SDC</v>
      </c>
    </row>
    <row r="18" spans="1:43" s="29" customFormat="1" x14ac:dyDescent="0.2">
      <c r="A18" s="41" t="s">
        <v>146</v>
      </c>
      <c r="B18" s="42" t="s">
        <v>111</v>
      </c>
      <c r="C18" s="42" t="s">
        <v>147</v>
      </c>
      <c r="D18" s="54">
        <v>17788</v>
      </c>
      <c r="E18" s="42" t="s">
        <v>89</v>
      </c>
      <c r="F18" s="55">
        <v>42887.668055549999</v>
      </c>
      <c r="G18" s="55">
        <v>42919.730138879997</v>
      </c>
      <c r="H18" s="60">
        <v>35.431944399999999</v>
      </c>
      <c r="I18" s="60">
        <v>-111.83138889999999</v>
      </c>
      <c r="J18" s="62" t="s">
        <v>106</v>
      </c>
      <c r="K18" s="56">
        <v>8345000</v>
      </c>
      <c r="L18" s="22"/>
      <c r="M18" s="23" t="s">
        <v>48</v>
      </c>
      <c r="N18" s="24">
        <v>2</v>
      </c>
      <c r="O18" s="25">
        <v>5</v>
      </c>
      <c r="P18" s="25">
        <v>35</v>
      </c>
      <c r="Q18" s="25">
        <v>25</v>
      </c>
      <c r="R18" s="25">
        <v>35</v>
      </c>
      <c r="S18" s="24">
        <v>11</v>
      </c>
      <c r="T18" s="24">
        <v>0</v>
      </c>
      <c r="U18" s="30">
        <v>0</v>
      </c>
      <c r="V18" s="26">
        <v>6</v>
      </c>
      <c r="W18" s="26">
        <v>1</v>
      </c>
      <c r="X18" s="26">
        <v>1</v>
      </c>
      <c r="Y18" s="26">
        <v>2</v>
      </c>
      <c r="Z18" s="26">
        <v>0</v>
      </c>
      <c r="AA18" s="26">
        <v>1</v>
      </c>
      <c r="AB18" s="26">
        <v>0</v>
      </c>
      <c r="AC18" s="26">
        <v>0</v>
      </c>
      <c r="AD18" s="26">
        <v>3</v>
      </c>
      <c r="AE18" s="26">
        <v>1</v>
      </c>
      <c r="AF18" s="26">
        <v>0</v>
      </c>
      <c r="AG18" s="26">
        <v>9</v>
      </c>
      <c r="AH18" s="26">
        <v>3</v>
      </c>
      <c r="AI18" s="26">
        <v>13</v>
      </c>
      <c r="AJ18" s="26">
        <v>386</v>
      </c>
      <c r="AK18" s="37" t="str">
        <f t="shared" si="0"/>
        <v>AZ</v>
      </c>
      <c r="AL18" s="37" t="str">
        <f t="shared" si="1"/>
        <v>COF</v>
      </c>
      <c r="AM18" s="37" t="str">
        <f t="shared" si="2"/>
        <v>000565</v>
      </c>
      <c r="AN18" s="37" t="str">
        <f t="shared" si="3"/>
        <v>USFS</v>
      </c>
      <c r="AO18" s="37" t="str">
        <f t="shared" si="4"/>
        <v>7</v>
      </c>
      <c r="AP18" s="38" t="str">
        <f t="shared" si="5"/>
        <v>NAZ</v>
      </c>
      <c r="AQ18" s="37" t="str">
        <f t="shared" si="6"/>
        <v>FDC</v>
      </c>
    </row>
    <row r="19" spans="1:43" s="29" customFormat="1" x14ac:dyDescent="0.2">
      <c r="A19" s="41" t="s">
        <v>164</v>
      </c>
      <c r="B19" s="42" t="s">
        <v>123</v>
      </c>
      <c r="C19" s="42" t="s">
        <v>165</v>
      </c>
      <c r="D19" s="54">
        <v>2829</v>
      </c>
      <c r="E19" s="42" t="s">
        <v>89</v>
      </c>
      <c r="F19" s="55">
        <v>42887.686111110001</v>
      </c>
      <c r="G19" s="55">
        <v>42929.547719900002</v>
      </c>
      <c r="H19" s="60">
        <v>33.568611099999998</v>
      </c>
      <c r="I19" s="60">
        <v>-109.6261111</v>
      </c>
      <c r="J19" s="62" t="s">
        <v>106</v>
      </c>
      <c r="K19" s="56">
        <v>700000</v>
      </c>
      <c r="L19" s="22"/>
      <c r="M19" s="23" t="s">
        <v>55</v>
      </c>
      <c r="N19" s="24" t="s">
        <v>53</v>
      </c>
      <c r="O19" s="25">
        <v>0</v>
      </c>
      <c r="P19" s="25">
        <v>0</v>
      </c>
      <c r="Q19" s="25">
        <v>0</v>
      </c>
      <c r="R19" s="25">
        <v>100</v>
      </c>
      <c r="S19" s="24">
        <v>3</v>
      </c>
      <c r="T19" s="24">
        <v>0</v>
      </c>
      <c r="U19" s="22">
        <v>0</v>
      </c>
      <c r="V19" s="26">
        <v>4</v>
      </c>
      <c r="W19" s="26">
        <v>0</v>
      </c>
      <c r="X19" s="26">
        <v>3</v>
      </c>
      <c r="Y19" s="26">
        <v>2</v>
      </c>
      <c r="Z19" s="26">
        <v>0</v>
      </c>
      <c r="AA19" s="26">
        <v>3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11</v>
      </c>
      <c r="AH19" s="26">
        <v>5</v>
      </c>
      <c r="AI19" s="26">
        <v>3</v>
      </c>
      <c r="AJ19" s="26">
        <v>311</v>
      </c>
      <c r="AK19" s="37" t="str">
        <f t="shared" si="0"/>
        <v>AZ</v>
      </c>
      <c r="AL19" s="37" t="str">
        <f t="shared" si="1"/>
        <v>SCA</v>
      </c>
      <c r="AM19" s="37" t="str">
        <f t="shared" si="2"/>
        <v>000676</v>
      </c>
      <c r="AN19" s="37" t="str">
        <f t="shared" si="3"/>
        <v>BIA</v>
      </c>
      <c r="AO19" s="37" t="str">
        <f t="shared" si="4"/>
        <v>1</v>
      </c>
      <c r="AP19" s="38" t="str">
        <f t="shared" si="5"/>
        <v>CWZ</v>
      </c>
      <c r="AQ19" s="37" t="str">
        <f t="shared" si="6"/>
        <v>PHC</v>
      </c>
    </row>
    <row r="20" spans="1:43" s="29" customFormat="1" x14ac:dyDescent="0.2">
      <c r="A20" s="41" t="s">
        <v>118</v>
      </c>
      <c r="B20" s="42" t="s">
        <v>83</v>
      </c>
      <c r="C20" s="42" t="s">
        <v>119</v>
      </c>
      <c r="D20" s="54">
        <v>1130</v>
      </c>
      <c r="E20" s="42" t="s">
        <v>89</v>
      </c>
      <c r="F20" s="55">
        <v>42893.580555549997</v>
      </c>
      <c r="G20" s="55">
        <v>42908.752557870001</v>
      </c>
      <c r="H20" s="60">
        <v>31.770277799999999</v>
      </c>
      <c r="I20" s="60">
        <v>-109.3227778</v>
      </c>
      <c r="J20" s="62" t="s">
        <v>81</v>
      </c>
      <c r="K20" s="56">
        <v>750000</v>
      </c>
      <c r="L20" s="22"/>
      <c r="M20" s="23" t="s">
        <v>50</v>
      </c>
      <c r="N20" s="24" t="s">
        <v>51</v>
      </c>
      <c r="O20" s="25">
        <v>0</v>
      </c>
      <c r="P20" s="25">
        <v>0</v>
      </c>
      <c r="Q20" s="25">
        <v>0</v>
      </c>
      <c r="R20" s="25">
        <v>100</v>
      </c>
      <c r="S20" s="24">
        <v>1</v>
      </c>
      <c r="T20" s="24">
        <v>0</v>
      </c>
      <c r="U20" s="30">
        <v>0</v>
      </c>
      <c r="V20" s="26">
        <v>2</v>
      </c>
      <c r="W20" s="26">
        <v>2</v>
      </c>
      <c r="X20" s="26">
        <v>4</v>
      </c>
      <c r="Y20" s="26">
        <v>0</v>
      </c>
      <c r="Z20" s="26">
        <v>1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5</v>
      </c>
      <c r="AH20" s="26">
        <v>0</v>
      </c>
      <c r="AI20" s="26">
        <v>1</v>
      </c>
      <c r="AJ20" s="26">
        <v>208</v>
      </c>
      <c r="AK20" s="37" t="str">
        <f t="shared" si="0"/>
        <v>AZ</v>
      </c>
      <c r="AL20" s="37" t="str">
        <f t="shared" si="1"/>
        <v>CNF</v>
      </c>
      <c r="AM20" s="37" t="str">
        <f t="shared" si="2"/>
        <v>000456</v>
      </c>
      <c r="AN20" s="37" t="str">
        <f t="shared" si="3"/>
        <v>USFS</v>
      </c>
      <c r="AO20" s="37" t="str">
        <f t="shared" si="4"/>
        <v>7</v>
      </c>
      <c r="AP20" s="38" t="str">
        <f t="shared" si="5"/>
        <v>SEZ</v>
      </c>
      <c r="AQ20" s="37" t="str">
        <f t="shared" si="6"/>
        <v>TDC</v>
      </c>
    </row>
    <row r="21" spans="1:43" s="33" customFormat="1" x14ac:dyDescent="0.2">
      <c r="A21" s="41" t="s">
        <v>92</v>
      </c>
      <c r="B21" s="42" t="s">
        <v>93</v>
      </c>
      <c r="C21" s="42" t="s">
        <v>94</v>
      </c>
      <c r="D21" s="54">
        <v>1796</v>
      </c>
      <c r="E21" s="42" t="s">
        <v>68</v>
      </c>
      <c r="F21" s="55">
        <v>42893.650694440003</v>
      </c>
      <c r="G21" s="55">
        <v>42894.873645829997</v>
      </c>
      <c r="H21" s="60">
        <v>31.723055599999999</v>
      </c>
      <c r="I21" s="60">
        <v>-110.5461111</v>
      </c>
      <c r="J21" s="62" t="s">
        <v>62</v>
      </c>
      <c r="K21" s="56">
        <v>100000</v>
      </c>
      <c r="L21" s="22"/>
      <c r="M21" s="23"/>
      <c r="N21" s="24">
        <v>3</v>
      </c>
      <c r="O21" s="25">
        <v>0</v>
      </c>
      <c r="P21" s="25">
        <v>0</v>
      </c>
      <c r="Q21" s="25">
        <v>0</v>
      </c>
      <c r="R21" s="25">
        <v>100</v>
      </c>
      <c r="S21" s="24">
        <v>2</v>
      </c>
      <c r="T21" s="24">
        <v>0</v>
      </c>
      <c r="U21" s="30">
        <v>0</v>
      </c>
      <c r="V21" s="26">
        <v>0</v>
      </c>
      <c r="W21" s="26">
        <v>1</v>
      </c>
      <c r="X21" s="26">
        <v>1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3</v>
      </c>
      <c r="AE21" s="26">
        <v>0</v>
      </c>
      <c r="AF21" s="26">
        <v>1</v>
      </c>
      <c r="AG21" s="26">
        <v>5</v>
      </c>
      <c r="AH21" s="26">
        <v>0</v>
      </c>
      <c r="AI21" s="26">
        <v>1</v>
      </c>
      <c r="AJ21" s="26">
        <v>64</v>
      </c>
      <c r="AK21" s="37" t="str">
        <f t="shared" si="0"/>
        <v>AZ</v>
      </c>
      <c r="AL21" s="37" t="str">
        <f t="shared" si="1"/>
        <v>GID</v>
      </c>
      <c r="AM21" s="37" t="str">
        <f t="shared" si="2"/>
        <v>000460</v>
      </c>
      <c r="AN21" s="37" t="str">
        <f t="shared" si="3"/>
        <v>BLM</v>
      </c>
      <c r="AO21" s="37" t="str">
        <f t="shared" si="4"/>
        <v>2</v>
      </c>
      <c r="AP21" s="38" t="str">
        <f t="shared" si="5"/>
        <v>SEZ</v>
      </c>
      <c r="AQ21" s="37" t="str">
        <f t="shared" si="6"/>
        <v>TDC</v>
      </c>
    </row>
    <row r="22" spans="1:43" s="29" customFormat="1" x14ac:dyDescent="0.2">
      <c r="A22" s="41" t="s">
        <v>116</v>
      </c>
      <c r="B22" s="42" t="s">
        <v>83</v>
      </c>
      <c r="C22" s="42" t="s">
        <v>117</v>
      </c>
      <c r="D22" s="54">
        <v>15230</v>
      </c>
      <c r="E22" s="42" t="s">
        <v>68</v>
      </c>
      <c r="F22" s="55">
        <v>42893.69652777</v>
      </c>
      <c r="G22" s="55">
        <v>42908.729062500002</v>
      </c>
      <c r="H22" s="60">
        <v>32.009166700000002</v>
      </c>
      <c r="I22" s="60">
        <v>-110.0066667</v>
      </c>
      <c r="J22" s="62" t="s">
        <v>109</v>
      </c>
      <c r="K22" s="56">
        <v>0</v>
      </c>
      <c r="L22" s="22"/>
      <c r="M22" s="23" t="s">
        <v>54</v>
      </c>
      <c r="N22" s="24" t="s">
        <v>52</v>
      </c>
      <c r="O22" s="25">
        <v>0</v>
      </c>
      <c r="P22" s="25">
        <v>0</v>
      </c>
      <c r="Q22" s="25">
        <v>0</v>
      </c>
      <c r="R22" s="25">
        <v>100</v>
      </c>
      <c r="S22" s="24">
        <v>108</v>
      </c>
      <c r="T22" s="24">
        <v>0</v>
      </c>
      <c r="U22" s="30">
        <v>0</v>
      </c>
      <c r="V22" s="26">
        <v>5</v>
      </c>
      <c r="W22" s="26">
        <v>0</v>
      </c>
      <c r="X22" s="26">
        <v>7</v>
      </c>
      <c r="Y22" s="26">
        <v>4</v>
      </c>
      <c r="Z22" s="26">
        <v>2</v>
      </c>
      <c r="AA22" s="26">
        <v>4</v>
      </c>
      <c r="AB22" s="26">
        <v>1</v>
      </c>
      <c r="AC22" s="26">
        <v>0</v>
      </c>
      <c r="AD22" s="26">
        <v>14</v>
      </c>
      <c r="AE22" s="26">
        <v>7</v>
      </c>
      <c r="AF22" s="26">
        <v>0</v>
      </c>
      <c r="AG22" s="26">
        <v>16</v>
      </c>
      <c r="AH22" s="26">
        <v>3</v>
      </c>
      <c r="AI22" s="26">
        <v>21</v>
      </c>
      <c r="AJ22" s="26">
        <v>607</v>
      </c>
      <c r="AK22" s="37" t="str">
        <f t="shared" si="0"/>
        <v>AZ</v>
      </c>
      <c r="AL22" s="37" t="str">
        <f t="shared" si="1"/>
        <v>CNF</v>
      </c>
      <c r="AM22" s="37" t="str">
        <f t="shared" si="2"/>
        <v>000464</v>
      </c>
      <c r="AN22" s="37" t="str">
        <f t="shared" si="3"/>
        <v>USFS</v>
      </c>
      <c r="AO22" s="37" t="str">
        <f t="shared" si="4"/>
        <v>7</v>
      </c>
      <c r="AP22" s="38" t="str">
        <f t="shared" si="5"/>
        <v>SEZ</v>
      </c>
      <c r="AQ22" s="37" t="str">
        <f t="shared" si="6"/>
        <v>TDC</v>
      </c>
    </row>
    <row r="23" spans="1:43" s="33" customFormat="1" x14ac:dyDescent="0.2">
      <c r="A23" s="43" t="s">
        <v>212</v>
      </c>
      <c r="B23" s="65" t="s">
        <v>83</v>
      </c>
      <c r="C23" s="65" t="s">
        <v>213</v>
      </c>
      <c r="D23" s="57">
        <v>48443</v>
      </c>
      <c r="E23" s="65" t="s">
        <v>89</v>
      </c>
      <c r="F23" s="58">
        <v>42893.714583330002</v>
      </c>
      <c r="G23" s="58">
        <v>42994.599594899999</v>
      </c>
      <c r="H23" s="44">
        <v>32.735277799999999</v>
      </c>
      <c r="I23" s="44">
        <v>-109.87166670000001</v>
      </c>
      <c r="J23" s="63" t="s">
        <v>69</v>
      </c>
      <c r="K23" s="59">
        <v>20000000</v>
      </c>
      <c r="L23" s="25"/>
      <c r="M23" s="22" t="s">
        <v>221</v>
      </c>
      <c r="N23" s="35" t="s">
        <v>52</v>
      </c>
      <c r="O23" s="31">
        <v>15</v>
      </c>
      <c r="P23" s="22">
        <v>0</v>
      </c>
      <c r="Q23" s="22">
        <v>40</v>
      </c>
      <c r="R23" s="31">
        <v>45</v>
      </c>
      <c r="S23" s="35">
        <v>101</v>
      </c>
      <c r="T23" s="24">
        <v>1</v>
      </c>
      <c r="U23" s="30">
        <v>0</v>
      </c>
      <c r="V23" s="26">
        <v>7</v>
      </c>
      <c r="W23" s="26">
        <v>1</v>
      </c>
      <c r="X23" s="26">
        <v>13</v>
      </c>
      <c r="Y23" s="26">
        <v>3</v>
      </c>
      <c r="Z23" s="26">
        <v>1</v>
      </c>
      <c r="AA23" s="26">
        <v>3</v>
      </c>
      <c r="AB23" s="26">
        <v>0</v>
      </c>
      <c r="AC23" s="26">
        <v>0</v>
      </c>
      <c r="AD23" s="26">
        <v>9</v>
      </c>
      <c r="AE23" s="26">
        <v>0</v>
      </c>
      <c r="AF23" s="26">
        <v>0</v>
      </c>
      <c r="AG23" s="26">
        <v>27</v>
      </c>
      <c r="AH23" s="26">
        <v>2</v>
      </c>
      <c r="AI23" s="26">
        <v>2</v>
      </c>
      <c r="AJ23" s="26">
        <v>831</v>
      </c>
      <c r="AK23" s="27" t="str">
        <f t="shared" si="0"/>
        <v>AZ</v>
      </c>
      <c r="AL23" s="27" t="str">
        <f t="shared" si="1"/>
        <v>CNF</v>
      </c>
      <c r="AM23" s="27" t="str">
        <f t="shared" si="2"/>
        <v>000467</v>
      </c>
      <c r="AN23" s="27" t="str">
        <f t="shared" si="3"/>
        <v>USFS</v>
      </c>
      <c r="AO23" s="27" t="str">
        <f t="shared" si="4"/>
        <v>7</v>
      </c>
      <c r="AP23" s="28" t="str">
        <f t="shared" si="5"/>
        <v>SEZ</v>
      </c>
      <c r="AQ23" s="27" t="str">
        <f t="shared" si="6"/>
        <v>TDC</v>
      </c>
    </row>
    <row r="24" spans="1:43" s="29" customFormat="1" x14ac:dyDescent="0.2">
      <c r="A24" s="41" t="s">
        <v>99</v>
      </c>
      <c r="B24" s="42" t="s">
        <v>59</v>
      </c>
      <c r="C24" s="42" t="s">
        <v>100</v>
      </c>
      <c r="D24" s="54">
        <v>3015</v>
      </c>
      <c r="E24" s="42" t="s">
        <v>68</v>
      </c>
      <c r="F24" s="55">
        <v>42893.774305550003</v>
      </c>
      <c r="G24" s="55">
        <v>42899.679039349998</v>
      </c>
      <c r="H24" s="60">
        <v>32.155209999999997</v>
      </c>
      <c r="I24" s="60">
        <v>-109.42749999999999</v>
      </c>
      <c r="J24" s="62" t="s">
        <v>81</v>
      </c>
      <c r="K24" s="56">
        <v>1502000</v>
      </c>
      <c r="L24" s="22"/>
      <c r="M24" s="23" t="s">
        <v>45</v>
      </c>
      <c r="N24" s="24" t="s">
        <v>53</v>
      </c>
      <c r="O24" s="25">
        <v>0</v>
      </c>
      <c r="P24" s="25">
        <v>0</v>
      </c>
      <c r="Q24" s="25">
        <v>0</v>
      </c>
      <c r="R24" s="25">
        <v>100</v>
      </c>
      <c r="S24" s="24">
        <v>48</v>
      </c>
      <c r="T24" s="24">
        <v>0</v>
      </c>
      <c r="U24" s="30">
        <v>0</v>
      </c>
      <c r="V24" s="26">
        <v>4</v>
      </c>
      <c r="W24" s="26">
        <v>4</v>
      </c>
      <c r="X24" s="26">
        <v>2</v>
      </c>
      <c r="Y24" s="26">
        <v>0</v>
      </c>
      <c r="Z24" s="26">
        <v>1</v>
      </c>
      <c r="AA24" s="26">
        <v>1</v>
      </c>
      <c r="AB24" s="26">
        <v>0</v>
      </c>
      <c r="AC24" s="26">
        <v>1</v>
      </c>
      <c r="AD24" s="26">
        <v>0</v>
      </c>
      <c r="AE24" s="26">
        <v>1</v>
      </c>
      <c r="AF24" s="26">
        <v>0</v>
      </c>
      <c r="AG24" s="26">
        <v>8</v>
      </c>
      <c r="AH24" s="26">
        <v>1</v>
      </c>
      <c r="AI24" s="26">
        <v>2</v>
      </c>
      <c r="AJ24" s="26">
        <v>282</v>
      </c>
      <c r="AK24" s="37" t="str">
        <f t="shared" si="0"/>
        <v>AZ</v>
      </c>
      <c r="AL24" s="37" t="str">
        <f t="shared" si="1"/>
        <v>A3S</v>
      </c>
      <c r="AM24" s="37" t="str">
        <f t="shared" si="2"/>
        <v>004464</v>
      </c>
      <c r="AN24" s="37" t="str">
        <f t="shared" si="3"/>
        <v>AZS</v>
      </c>
      <c r="AO24" s="37" t="str">
        <f t="shared" si="4"/>
        <v>5</v>
      </c>
      <c r="AP24" s="38" t="str">
        <f t="shared" si="5"/>
        <v>SEZ</v>
      </c>
      <c r="AQ24" s="37" t="str">
        <f t="shared" si="6"/>
        <v>TDC</v>
      </c>
    </row>
    <row r="25" spans="1:43" s="29" customFormat="1" x14ac:dyDescent="0.2">
      <c r="A25" s="41" t="s">
        <v>95</v>
      </c>
      <c r="B25" s="42" t="s">
        <v>83</v>
      </c>
      <c r="C25" s="42" t="s">
        <v>96</v>
      </c>
      <c r="D25" s="54">
        <v>354</v>
      </c>
      <c r="E25" s="42" t="s">
        <v>89</v>
      </c>
      <c r="F25" s="55">
        <v>42893.796527769999</v>
      </c>
      <c r="G25" s="55">
        <v>42897.91141203</v>
      </c>
      <c r="H25" s="60">
        <v>31.6411111</v>
      </c>
      <c r="I25" s="60">
        <v>-109.3372222</v>
      </c>
      <c r="J25" s="62" t="s">
        <v>81</v>
      </c>
      <c r="K25" s="56">
        <v>90000</v>
      </c>
      <c r="L25" s="22"/>
      <c r="M25" s="23"/>
      <c r="N25" s="24">
        <v>4</v>
      </c>
      <c r="O25" s="31">
        <v>0</v>
      </c>
      <c r="P25" s="31">
        <v>0</v>
      </c>
      <c r="Q25" s="31">
        <v>0</v>
      </c>
      <c r="R25" s="31">
        <v>100</v>
      </c>
      <c r="S25" s="32">
        <v>0</v>
      </c>
      <c r="T25" s="24">
        <v>0</v>
      </c>
      <c r="U25" s="22">
        <v>0</v>
      </c>
      <c r="V25" s="26">
        <v>0</v>
      </c>
      <c r="W25" s="26">
        <v>1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2</v>
      </c>
      <c r="AH25" s="26">
        <v>0</v>
      </c>
      <c r="AI25" s="26">
        <v>0</v>
      </c>
      <c r="AJ25" s="26">
        <v>30</v>
      </c>
      <c r="AK25" s="37" t="str">
        <f t="shared" si="0"/>
        <v>AZ</v>
      </c>
      <c r="AL25" s="37" t="str">
        <f t="shared" si="1"/>
        <v>CNF</v>
      </c>
      <c r="AM25" s="37" t="str">
        <f t="shared" si="2"/>
        <v>000471</v>
      </c>
      <c r="AN25" s="37" t="str">
        <f t="shared" si="3"/>
        <v>USFS</v>
      </c>
      <c r="AO25" s="37" t="str">
        <f t="shared" si="4"/>
        <v>7</v>
      </c>
      <c r="AP25" s="38" t="str">
        <f t="shared" si="5"/>
        <v>SEZ</v>
      </c>
      <c r="AQ25" s="37" t="str">
        <f t="shared" si="6"/>
        <v>TDC</v>
      </c>
    </row>
    <row r="26" spans="1:43" s="29" customFormat="1" x14ac:dyDescent="0.2">
      <c r="A26" s="41" t="s">
        <v>97</v>
      </c>
      <c r="B26" s="42" t="s">
        <v>83</v>
      </c>
      <c r="C26" s="42" t="s">
        <v>98</v>
      </c>
      <c r="D26" s="54">
        <v>1064</v>
      </c>
      <c r="E26" s="42" t="s">
        <v>89</v>
      </c>
      <c r="F26" s="55">
        <v>42893.802083330003</v>
      </c>
      <c r="G26" s="55">
        <v>42898.855381939997</v>
      </c>
      <c r="H26" s="60">
        <v>32.142222199999999</v>
      </c>
      <c r="I26" s="60">
        <v>-110.4602778</v>
      </c>
      <c r="J26" s="62" t="s">
        <v>81</v>
      </c>
      <c r="K26" s="56">
        <v>900000</v>
      </c>
      <c r="L26" s="22"/>
      <c r="M26" s="23"/>
      <c r="N26" s="24">
        <v>3</v>
      </c>
      <c r="O26" s="25">
        <v>0</v>
      </c>
      <c r="P26" s="25">
        <v>0</v>
      </c>
      <c r="Q26" s="25">
        <v>0</v>
      </c>
      <c r="R26" s="25">
        <v>100</v>
      </c>
      <c r="S26" s="24">
        <v>4</v>
      </c>
      <c r="T26" s="24">
        <v>1</v>
      </c>
      <c r="U26" s="22">
        <v>0</v>
      </c>
      <c r="V26" s="26">
        <v>2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2</v>
      </c>
      <c r="AH26" s="26">
        <v>0</v>
      </c>
      <c r="AI26" s="26">
        <v>0</v>
      </c>
      <c r="AJ26" s="26">
        <v>56</v>
      </c>
      <c r="AK26" s="37" t="str">
        <f t="shared" si="0"/>
        <v>AZ</v>
      </c>
      <c r="AL26" s="37" t="str">
        <f t="shared" si="1"/>
        <v>CNF</v>
      </c>
      <c r="AM26" s="37" t="str">
        <f t="shared" si="2"/>
        <v>000472</v>
      </c>
      <c r="AN26" s="37" t="str">
        <f t="shared" si="3"/>
        <v>USFS</v>
      </c>
      <c r="AO26" s="37" t="str">
        <f t="shared" si="4"/>
        <v>7</v>
      </c>
      <c r="AP26" s="38" t="str">
        <f t="shared" si="5"/>
        <v>SEZ</v>
      </c>
      <c r="AQ26" s="37" t="str">
        <f t="shared" si="6"/>
        <v>TDC</v>
      </c>
    </row>
    <row r="27" spans="1:43" s="29" customFormat="1" x14ac:dyDescent="0.2">
      <c r="A27" s="41" t="s">
        <v>181</v>
      </c>
      <c r="B27" s="42" t="s">
        <v>74</v>
      </c>
      <c r="C27" s="42" t="s">
        <v>182</v>
      </c>
      <c r="D27" s="54">
        <v>7198</v>
      </c>
      <c r="E27" s="42" t="s">
        <v>68</v>
      </c>
      <c r="F27" s="55">
        <v>42896.72083333</v>
      </c>
      <c r="G27" s="55">
        <v>42936.836261570003</v>
      </c>
      <c r="H27" s="60">
        <v>34.397222200000002</v>
      </c>
      <c r="I27" s="60">
        <v>-111.2005556</v>
      </c>
      <c r="J27" s="62" t="s">
        <v>106</v>
      </c>
      <c r="K27" s="56">
        <v>14110000</v>
      </c>
      <c r="L27" s="22"/>
      <c r="M27" s="22" t="s">
        <v>46</v>
      </c>
      <c r="N27" s="35" t="s">
        <v>52</v>
      </c>
      <c r="O27" s="31">
        <v>0</v>
      </c>
      <c r="P27" s="30">
        <v>0</v>
      </c>
      <c r="Q27" s="30">
        <v>0</v>
      </c>
      <c r="R27" s="31">
        <v>100</v>
      </c>
      <c r="S27" s="35">
        <v>1250</v>
      </c>
      <c r="T27" s="24">
        <v>0</v>
      </c>
      <c r="U27" s="22">
        <v>0</v>
      </c>
      <c r="V27" s="26">
        <v>11</v>
      </c>
      <c r="W27" s="26">
        <v>6</v>
      </c>
      <c r="X27" s="26">
        <v>12</v>
      </c>
      <c r="Y27" s="26">
        <v>4</v>
      </c>
      <c r="Z27" s="26">
        <v>2</v>
      </c>
      <c r="AA27" s="26">
        <v>5</v>
      </c>
      <c r="AB27" s="26">
        <v>1</v>
      </c>
      <c r="AC27" s="26">
        <v>0</v>
      </c>
      <c r="AD27" s="26">
        <v>27</v>
      </c>
      <c r="AE27" s="26">
        <v>1</v>
      </c>
      <c r="AF27" s="26">
        <v>0</v>
      </c>
      <c r="AG27" s="26">
        <v>40</v>
      </c>
      <c r="AH27" s="26">
        <v>5</v>
      </c>
      <c r="AI27" s="26">
        <v>24</v>
      </c>
      <c r="AJ27" s="26">
        <v>1205</v>
      </c>
      <c r="AK27" s="37" t="str">
        <f t="shared" si="0"/>
        <v>AZ</v>
      </c>
      <c r="AL27" s="37" t="str">
        <f t="shared" si="1"/>
        <v>TNF</v>
      </c>
      <c r="AM27" s="37" t="str">
        <f t="shared" si="2"/>
        <v>000780</v>
      </c>
      <c r="AN27" s="37" t="str">
        <f t="shared" si="3"/>
        <v>USFS</v>
      </c>
      <c r="AO27" s="37" t="str">
        <f t="shared" si="4"/>
        <v>7</v>
      </c>
      <c r="AP27" s="38" t="str">
        <f t="shared" si="5"/>
        <v>CWZ</v>
      </c>
      <c r="AQ27" s="37" t="str">
        <f t="shared" si="6"/>
        <v>PHC</v>
      </c>
    </row>
    <row r="28" spans="1:43" s="29" customFormat="1" x14ac:dyDescent="0.2">
      <c r="A28" s="41" t="s">
        <v>101</v>
      </c>
      <c r="B28" s="42" t="s">
        <v>102</v>
      </c>
      <c r="C28" s="42" t="s">
        <v>103</v>
      </c>
      <c r="D28" s="54">
        <v>659</v>
      </c>
      <c r="E28" s="42" t="s">
        <v>68</v>
      </c>
      <c r="F28" s="55">
        <v>42896.87847222</v>
      </c>
      <c r="G28" s="55">
        <v>42899.742800920001</v>
      </c>
      <c r="H28" s="60">
        <v>34.014166699999997</v>
      </c>
      <c r="I28" s="60">
        <v>-112.1027778</v>
      </c>
      <c r="J28" s="62" t="s">
        <v>62</v>
      </c>
      <c r="K28" s="56">
        <v>276000</v>
      </c>
      <c r="L28" s="22"/>
      <c r="M28" s="23"/>
      <c r="N28" s="24">
        <v>3</v>
      </c>
      <c r="O28" s="25">
        <v>0</v>
      </c>
      <c r="P28" s="25">
        <v>0</v>
      </c>
      <c r="Q28" s="25">
        <v>0</v>
      </c>
      <c r="R28" s="25">
        <v>100</v>
      </c>
      <c r="S28" s="24">
        <v>1</v>
      </c>
      <c r="T28" s="24">
        <v>0</v>
      </c>
      <c r="U28" s="30">
        <v>0</v>
      </c>
      <c r="V28" s="26">
        <v>1</v>
      </c>
      <c r="W28" s="26">
        <v>2</v>
      </c>
      <c r="X28" s="26">
        <v>0</v>
      </c>
      <c r="Y28" s="26">
        <v>1</v>
      </c>
      <c r="Z28" s="26">
        <v>0</v>
      </c>
      <c r="AA28" s="26">
        <v>2</v>
      </c>
      <c r="AB28" s="26">
        <v>0</v>
      </c>
      <c r="AC28" s="26">
        <v>0</v>
      </c>
      <c r="AD28" s="26">
        <v>0</v>
      </c>
      <c r="AE28" s="26">
        <v>1</v>
      </c>
      <c r="AF28" s="26">
        <v>0</v>
      </c>
      <c r="AG28" s="26">
        <v>0</v>
      </c>
      <c r="AH28" s="26">
        <v>0</v>
      </c>
      <c r="AI28" s="26">
        <v>1</v>
      </c>
      <c r="AJ28" s="26">
        <v>82</v>
      </c>
      <c r="AK28" s="37" t="str">
        <f t="shared" si="0"/>
        <v>AZ</v>
      </c>
      <c r="AL28" s="37" t="str">
        <f t="shared" si="1"/>
        <v>A4S</v>
      </c>
      <c r="AM28" s="37" t="str">
        <f t="shared" si="2"/>
        <v>004630</v>
      </c>
      <c r="AN28" s="37" t="str">
        <f t="shared" si="3"/>
        <v>AZS</v>
      </c>
      <c r="AO28" s="37" t="str">
        <f t="shared" si="4"/>
        <v>5</v>
      </c>
      <c r="AP28" s="38" t="str">
        <f t="shared" si="5"/>
        <v>CWZ</v>
      </c>
      <c r="AQ28" s="37" t="str">
        <f t="shared" si="6"/>
        <v>ADC</v>
      </c>
    </row>
    <row r="29" spans="1:43" s="29" customFormat="1" x14ac:dyDescent="0.2">
      <c r="A29" s="41" t="s">
        <v>120</v>
      </c>
      <c r="B29" s="42" t="s">
        <v>74</v>
      </c>
      <c r="C29" s="42" t="s">
        <v>121</v>
      </c>
      <c r="D29" s="54">
        <v>420</v>
      </c>
      <c r="E29" s="42" t="s">
        <v>61</v>
      </c>
      <c r="F29" s="55">
        <v>42897.688888880002</v>
      </c>
      <c r="G29" s="55">
        <v>42909.494930549998</v>
      </c>
      <c r="H29" s="60">
        <v>33.674340000000001</v>
      </c>
      <c r="I29" s="60">
        <v>-111.0783</v>
      </c>
      <c r="J29" s="62" t="s">
        <v>81</v>
      </c>
      <c r="K29" s="56">
        <v>100000</v>
      </c>
      <c r="L29" s="22"/>
      <c r="M29" s="23"/>
      <c r="N29" s="24">
        <v>3</v>
      </c>
      <c r="O29" s="25">
        <v>0</v>
      </c>
      <c r="P29" s="25">
        <v>0</v>
      </c>
      <c r="Q29" s="25">
        <v>0</v>
      </c>
      <c r="R29" s="25">
        <v>100</v>
      </c>
      <c r="S29" s="24">
        <v>53</v>
      </c>
      <c r="T29" s="24">
        <v>0</v>
      </c>
      <c r="U29" s="30">
        <v>0</v>
      </c>
      <c r="V29" s="26">
        <v>1</v>
      </c>
      <c r="W29" s="26">
        <v>0</v>
      </c>
      <c r="X29" s="26">
        <v>1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1</v>
      </c>
      <c r="AE29" s="26">
        <v>0</v>
      </c>
      <c r="AF29" s="26">
        <v>0</v>
      </c>
      <c r="AG29" s="26">
        <v>1</v>
      </c>
      <c r="AH29" s="26">
        <v>0</v>
      </c>
      <c r="AI29" s="26">
        <v>2</v>
      </c>
      <c r="AJ29" s="26">
        <v>49</v>
      </c>
      <c r="AK29" s="37" t="str">
        <f t="shared" si="0"/>
        <v>AZ</v>
      </c>
      <c r="AL29" s="37" t="str">
        <f t="shared" si="1"/>
        <v>TNF</v>
      </c>
      <c r="AM29" s="37" t="str">
        <f t="shared" si="2"/>
        <v>000796</v>
      </c>
      <c r="AN29" s="37" t="str">
        <f t="shared" si="3"/>
        <v>USFS</v>
      </c>
      <c r="AO29" s="37" t="str">
        <f t="shared" si="4"/>
        <v>7</v>
      </c>
      <c r="AP29" s="38" t="str">
        <f t="shared" si="5"/>
        <v>CWZ</v>
      </c>
      <c r="AQ29" s="37" t="str">
        <f t="shared" si="6"/>
        <v>PHC</v>
      </c>
    </row>
    <row r="30" spans="1:43" s="33" customFormat="1" x14ac:dyDescent="0.2">
      <c r="A30" s="41" t="s">
        <v>107</v>
      </c>
      <c r="B30" s="42" t="s">
        <v>83</v>
      </c>
      <c r="C30" s="42" t="s">
        <v>108</v>
      </c>
      <c r="D30" s="54">
        <v>2270</v>
      </c>
      <c r="E30" s="42" t="s">
        <v>61</v>
      </c>
      <c r="F30" s="55">
        <v>42900.581250000003</v>
      </c>
      <c r="G30" s="55">
        <v>42902.847280089998</v>
      </c>
      <c r="H30" s="60">
        <v>31.432839999999999</v>
      </c>
      <c r="I30" s="60">
        <v>-110.69540000000001</v>
      </c>
      <c r="J30" s="62" t="s">
        <v>109</v>
      </c>
      <c r="K30" s="56">
        <v>200000</v>
      </c>
      <c r="L30" s="22"/>
      <c r="M30" s="23"/>
      <c r="N30" s="24">
        <v>3</v>
      </c>
      <c r="O30" s="25">
        <v>0</v>
      </c>
      <c r="P30" s="25">
        <v>0</v>
      </c>
      <c r="Q30" s="25">
        <v>0</v>
      </c>
      <c r="R30" s="25">
        <v>100</v>
      </c>
      <c r="S30" s="24">
        <v>0</v>
      </c>
      <c r="T30" s="24">
        <v>0</v>
      </c>
      <c r="U30" s="22">
        <v>0</v>
      </c>
      <c r="V30" s="26">
        <v>1</v>
      </c>
      <c r="W30" s="26">
        <v>0</v>
      </c>
      <c r="X30" s="26">
        <v>1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2</v>
      </c>
      <c r="AE30" s="26">
        <v>0</v>
      </c>
      <c r="AF30" s="26">
        <v>0</v>
      </c>
      <c r="AG30" s="26">
        <v>13</v>
      </c>
      <c r="AH30" s="26">
        <v>0</v>
      </c>
      <c r="AI30" s="26">
        <v>0</v>
      </c>
      <c r="AJ30" s="26">
        <v>120</v>
      </c>
      <c r="AK30" s="37" t="str">
        <f t="shared" si="0"/>
        <v>AZ</v>
      </c>
      <c r="AL30" s="37" t="str">
        <f t="shared" si="1"/>
        <v>CNF</v>
      </c>
      <c r="AM30" s="37" t="str">
        <f t="shared" si="2"/>
        <v>000517</v>
      </c>
      <c r="AN30" s="37" t="str">
        <f t="shared" si="3"/>
        <v>USFS</v>
      </c>
      <c r="AO30" s="37" t="str">
        <f t="shared" si="4"/>
        <v>7</v>
      </c>
      <c r="AP30" s="38" t="str">
        <f t="shared" si="5"/>
        <v>SEZ</v>
      </c>
      <c r="AQ30" s="37" t="str">
        <f t="shared" si="6"/>
        <v>TDC</v>
      </c>
    </row>
    <row r="31" spans="1:43" s="29" customFormat="1" x14ac:dyDescent="0.2">
      <c r="A31" s="41" t="s">
        <v>170</v>
      </c>
      <c r="B31" s="42" t="s">
        <v>171</v>
      </c>
      <c r="C31" s="42" t="s">
        <v>172</v>
      </c>
      <c r="D31" s="54">
        <v>750</v>
      </c>
      <c r="E31" s="42" t="s">
        <v>68</v>
      </c>
      <c r="F31" s="55">
        <v>42902.641666659998</v>
      </c>
      <c r="G31" s="55">
        <v>42929.750104159997</v>
      </c>
      <c r="H31" s="60">
        <v>33.849166699999998</v>
      </c>
      <c r="I31" s="60">
        <v>-110.16500000000001</v>
      </c>
      <c r="J31" s="62" t="s">
        <v>69</v>
      </c>
      <c r="K31" s="56">
        <v>379920</v>
      </c>
      <c r="L31" s="22"/>
      <c r="M31" s="23"/>
      <c r="N31" s="24">
        <v>4</v>
      </c>
      <c r="O31" s="25">
        <v>0</v>
      </c>
      <c r="P31" s="25">
        <v>0</v>
      </c>
      <c r="Q31" s="25">
        <v>0</v>
      </c>
      <c r="R31" s="25">
        <v>100</v>
      </c>
      <c r="S31" s="24">
        <v>0</v>
      </c>
      <c r="T31" s="24">
        <v>0</v>
      </c>
      <c r="U31" s="22">
        <v>0</v>
      </c>
      <c r="V31" s="26">
        <v>1</v>
      </c>
      <c r="W31" s="26">
        <v>1</v>
      </c>
      <c r="X31" s="26">
        <v>6</v>
      </c>
      <c r="Y31" s="26">
        <v>1</v>
      </c>
      <c r="Z31" s="26">
        <v>0</v>
      </c>
      <c r="AA31" s="26">
        <v>1</v>
      </c>
      <c r="AB31" s="26">
        <v>1</v>
      </c>
      <c r="AC31" s="26">
        <v>0</v>
      </c>
      <c r="AD31" s="26">
        <v>0</v>
      </c>
      <c r="AE31" s="26">
        <v>0</v>
      </c>
      <c r="AF31" s="26">
        <v>3</v>
      </c>
      <c r="AG31" s="26">
        <v>3</v>
      </c>
      <c r="AH31" s="26">
        <v>2</v>
      </c>
      <c r="AI31" s="26">
        <v>3</v>
      </c>
      <c r="AJ31" s="26">
        <v>191</v>
      </c>
      <c r="AK31" s="37" t="str">
        <f t="shared" si="0"/>
        <v>AZ</v>
      </c>
      <c r="AL31" s="37" t="str">
        <f t="shared" si="1"/>
        <v>FTA</v>
      </c>
      <c r="AM31" s="37" t="str">
        <f t="shared" si="2"/>
        <v>000437</v>
      </c>
      <c r="AN31" s="37" t="str">
        <f t="shared" si="3"/>
        <v>BIA</v>
      </c>
      <c r="AO31" s="37" t="str">
        <f t="shared" si="4"/>
        <v>1</v>
      </c>
      <c r="AP31" s="38" t="str">
        <f t="shared" si="5"/>
        <v>WMZ</v>
      </c>
      <c r="AQ31" s="37" t="str">
        <f t="shared" si="6"/>
        <v>SDC</v>
      </c>
    </row>
    <row r="32" spans="1:43" s="29" customFormat="1" x14ac:dyDescent="0.2">
      <c r="A32" s="41" t="s">
        <v>113</v>
      </c>
      <c r="B32" s="42" t="s">
        <v>114</v>
      </c>
      <c r="C32" s="42" t="s">
        <v>115</v>
      </c>
      <c r="D32" s="54">
        <v>1400</v>
      </c>
      <c r="E32" s="42" t="s">
        <v>68</v>
      </c>
      <c r="F32" s="55">
        <v>42904.712500000001</v>
      </c>
      <c r="G32" s="55">
        <v>42907.845462960002</v>
      </c>
      <c r="H32" s="60">
        <v>34.151111100000001</v>
      </c>
      <c r="I32" s="60">
        <v>-112.16249999999999</v>
      </c>
      <c r="J32" s="62" t="s">
        <v>62</v>
      </c>
      <c r="K32" s="56">
        <v>660000</v>
      </c>
      <c r="L32" s="22"/>
      <c r="M32" s="23"/>
      <c r="N32" s="24">
        <v>3</v>
      </c>
      <c r="O32" s="25">
        <v>0</v>
      </c>
      <c r="P32" s="25">
        <v>0</v>
      </c>
      <c r="Q32" s="25">
        <v>0</v>
      </c>
      <c r="R32" s="25">
        <v>100</v>
      </c>
      <c r="S32" s="24">
        <v>6</v>
      </c>
      <c r="T32" s="24">
        <v>0</v>
      </c>
      <c r="U32" s="30">
        <v>0</v>
      </c>
      <c r="V32" s="26">
        <v>2</v>
      </c>
      <c r="W32" s="26">
        <v>0</v>
      </c>
      <c r="X32" s="26">
        <v>1</v>
      </c>
      <c r="Y32" s="26">
        <v>0</v>
      </c>
      <c r="Z32" s="26">
        <v>1</v>
      </c>
      <c r="AA32" s="26">
        <v>1</v>
      </c>
      <c r="AB32" s="26">
        <v>1</v>
      </c>
      <c r="AC32" s="26">
        <v>0</v>
      </c>
      <c r="AD32" s="26">
        <v>2</v>
      </c>
      <c r="AE32" s="26">
        <v>2</v>
      </c>
      <c r="AF32" s="26">
        <v>0</v>
      </c>
      <c r="AG32" s="26">
        <v>2</v>
      </c>
      <c r="AH32" s="26">
        <v>0</v>
      </c>
      <c r="AI32" s="26">
        <v>1</v>
      </c>
      <c r="AJ32" s="26">
        <v>109</v>
      </c>
      <c r="AK32" s="37" t="str">
        <f t="shared" si="0"/>
        <v>AZ</v>
      </c>
      <c r="AL32" s="37" t="str">
        <f t="shared" si="1"/>
        <v>PHD</v>
      </c>
      <c r="AM32" s="37" t="str">
        <f t="shared" si="2"/>
        <v>000827</v>
      </c>
      <c r="AN32" s="37" t="str">
        <f t="shared" si="3"/>
        <v>BLM</v>
      </c>
      <c r="AO32" s="37" t="str">
        <f t="shared" si="4"/>
        <v>2</v>
      </c>
      <c r="AP32" s="38" t="str">
        <f t="shared" si="5"/>
        <v>CWZ</v>
      </c>
      <c r="AQ32" s="37" t="str">
        <f t="shared" si="6"/>
        <v>PDC</v>
      </c>
    </row>
    <row r="33" spans="1:43" s="29" customFormat="1" x14ac:dyDescent="0.2">
      <c r="A33" s="41" t="s">
        <v>131</v>
      </c>
      <c r="B33" s="42" t="s">
        <v>59</v>
      </c>
      <c r="C33" s="42" t="s">
        <v>132</v>
      </c>
      <c r="D33" s="54">
        <v>1289</v>
      </c>
      <c r="E33" s="42" t="s">
        <v>68</v>
      </c>
      <c r="F33" s="55">
        <v>42906.865972220003</v>
      </c>
      <c r="G33" s="55">
        <v>42911.698819439996</v>
      </c>
      <c r="H33" s="60">
        <v>31.6533333</v>
      </c>
      <c r="I33" s="60">
        <v>-110.64583330000001</v>
      </c>
      <c r="J33" s="62" t="s">
        <v>62</v>
      </c>
      <c r="K33" s="56">
        <v>160000</v>
      </c>
      <c r="L33" s="22"/>
      <c r="M33" s="23"/>
      <c r="N33" s="24">
        <v>3</v>
      </c>
      <c r="O33" s="25">
        <v>0</v>
      </c>
      <c r="P33" s="25">
        <v>0</v>
      </c>
      <c r="Q33" s="25">
        <v>0</v>
      </c>
      <c r="R33" s="25">
        <v>100</v>
      </c>
      <c r="S33" s="24">
        <v>75</v>
      </c>
      <c r="T33" s="24">
        <v>1</v>
      </c>
      <c r="U33" s="30">
        <v>5</v>
      </c>
      <c r="V33" s="26">
        <v>3</v>
      </c>
      <c r="W33" s="26">
        <v>3</v>
      </c>
      <c r="X33" s="26">
        <v>0</v>
      </c>
      <c r="Y33" s="26">
        <v>1</v>
      </c>
      <c r="Z33" s="26">
        <v>1</v>
      </c>
      <c r="AA33" s="26">
        <v>1</v>
      </c>
      <c r="AB33" s="26">
        <v>0</v>
      </c>
      <c r="AC33" s="26">
        <v>0</v>
      </c>
      <c r="AD33" s="26">
        <v>13</v>
      </c>
      <c r="AE33" s="26">
        <v>3</v>
      </c>
      <c r="AF33" s="26">
        <v>0</v>
      </c>
      <c r="AG33" s="26">
        <v>23</v>
      </c>
      <c r="AH33" s="26">
        <v>0</v>
      </c>
      <c r="AI33" s="26">
        <v>5</v>
      </c>
      <c r="AJ33" s="26">
        <v>289</v>
      </c>
      <c r="AK33" s="37" t="str">
        <f t="shared" si="0"/>
        <v>AZ</v>
      </c>
      <c r="AL33" s="37" t="str">
        <f t="shared" si="1"/>
        <v>A3S</v>
      </c>
      <c r="AM33" s="37" t="str">
        <f t="shared" si="2"/>
        <v>004964</v>
      </c>
      <c r="AN33" s="37" t="str">
        <f t="shared" si="3"/>
        <v>AZS</v>
      </c>
      <c r="AO33" s="37" t="str">
        <f t="shared" si="4"/>
        <v>5</v>
      </c>
      <c r="AP33" s="38" t="str">
        <f t="shared" si="5"/>
        <v>SEZ</v>
      </c>
      <c r="AQ33" s="37" t="str">
        <f t="shared" si="6"/>
        <v>TDC</v>
      </c>
    </row>
    <row r="34" spans="1:43" s="29" customFormat="1" x14ac:dyDescent="0.2">
      <c r="A34" s="41" t="s">
        <v>126</v>
      </c>
      <c r="B34" s="42" t="s">
        <v>127</v>
      </c>
      <c r="C34" s="42" t="s">
        <v>128</v>
      </c>
      <c r="D34" s="54">
        <v>154</v>
      </c>
      <c r="E34" s="42" t="s">
        <v>61</v>
      </c>
      <c r="F34" s="55">
        <v>42907.592361110001</v>
      </c>
      <c r="G34" s="55">
        <v>42909.703831010003</v>
      </c>
      <c r="H34" s="60">
        <v>35.907499999999999</v>
      </c>
      <c r="I34" s="60">
        <v>-112.2261111</v>
      </c>
      <c r="J34" s="62" t="s">
        <v>106</v>
      </c>
      <c r="K34" s="56">
        <v>100000</v>
      </c>
      <c r="L34" s="22"/>
      <c r="M34" s="23" t="s">
        <v>43</v>
      </c>
      <c r="N34" s="24" t="s">
        <v>51</v>
      </c>
      <c r="O34" s="25">
        <v>0</v>
      </c>
      <c r="P34" s="25">
        <v>0</v>
      </c>
      <c r="Q34" s="25">
        <v>0</v>
      </c>
      <c r="R34" s="25">
        <v>100</v>
      </c>
      <c r="S34" s="24">
        <v>0</v>
      </c>
      <c r="T34" s="24">
        <v>0</v>
      </c>
      <c r="U34" s="30">
        <v>0</v>
      </c>
      <c r="V34" s="26">
        <v>0</v>
      </c>
      <c r="W34" s="26">
        <v>1</v>
      </c>
      <c r="X34" s="26">
        <v>2</v>
      </c>
      <c r="Y34" s="26">
        <v>0</v>
      </c>
      <c r="Z34" s="26">
        <v>0</v>
      </c>
      <c r="AA34" s="26">
        <v>1</v>
      </c>
      <c r="AB34" s="26">
        <v>0</v>
      </c>
      <c r="AC34" s="26">
        <v>0</v>
      </c>
      <c r="AD34" s="26">
        <v>1</v>
      </c>
      <c r="AE34" s="26">
        <v>0</v>
      </c>
      <c r="AF34" s="26">
        <v>0</v>
      </c>
      <c r="AG34" s="26">
        <v>2</v>
      </c>
      <c r="AH34" s="26">
        <v>1</v>
      </c>
      <c r="AI34" s="26">
        <v>0</v>
      </c>
      <c r="AJ34" s="26">
        <v>80</v>
      </c>
      <c r="AK34" s="37" t="str">
        <f t="shared" ref="AK34:AK69" si="7">LEFT(B34,2)</f>
        <v>AZ</v>
      </c>
      <c r="AL34" s="37" t="str">
        <f t="shared" ref="AL34:AL69" si="8">MID(B34,4,3)</f>
        <v>KNF</v>
      </c>
      <c r="AM34" s="37" t="str">
        <f t="shared" ref="AM34:AM69" si="9">C34</f>
        <v>000482</v>
      </c>
      <c r="AN34" s="37" t="str">
        <f t="shared" ref="AN34:AN69" si="10">IF(COUNTIF(AL34,"*A"),"BIA",
IF(COUNTIF(AL34,"*D"),"BLM",
IF(COUNTIF(AL34,"*R"),"FWS",
IF(COUNTIF(AL34,"*P"),"NPS",
IF(COUNTIF(AL34,"A1S"),"AZS",IF(COUNTIF(AL34,"A2S"),"AZS",IF(COUNTIF(AL34,"A3S"),"AZS",IF(COUNTIF(AL34,"A4S"),"AZS",IF(COUNTIF(AL34,"A5S"),"AZS",
IF(COUNTIF(AL34,"*F"),"USFS",
IF(COUNTIF(AL34,"DOD"),"OTH",IF(COUNTIF(AL34,"FHQ"),"OTH",
IF(COUNTIF(AL34,"Muni*"),"MUNI")))))))))))))</f>
        <v>USFS</v>
      </c>
      <c r="AO34" s="37" t="str">
        <f t="shared" ref="AO34:AO65" si="11">IF(COUNTIF(AN34,"BIA"),"1",
IF(COUNTIF(AN34,"BLM"),"2",
IF(COUNTIF(AN34,"FWS"),"3",
IF(COUNTIF(AN34,"NPS"),"4",
IF(COUNTIF(AN34,"AZS"),"5",
IF(COUNTIF(AN34,"USFS"),"7",
IF(COUNTIF(AN34,"DOD"),"8",
IF(COUNTIF(AN34,"OTH"),"9",
IF(COUNTIF(AN34,"Pri*"),"9")))))))))</f>
        <v>7</v>
      </c>
      <c r="AP34" s="38" t="str">
        <f t="shared" ref="AP34:AP69" si="12" xml:space="preserve">
IF(AND(AK34="AZ",AL34="NAA"),"NAZ",IF(AND(AK34="AZ",AL34="COF"),"NAZ",IF(AND(AK34="AZ",AL34="TCA"),"NAZ",IF(AND(AK34="AZ",AL34="GCP"),"NAZ",IF(AND(AK34="AZ",AL34="KNF"),"NAZ",
IF(AND(AK34="AZ",AL34="A1S"),"CWZ",IF(AND(AK34="AZ",AL34="A2S"),"CWZ",IF(AND(AK34="AZ",AL34="A4S"),"CWZ",IF(AND(AK34="AZ",AL34="A5S"),"CWZ",IF(AND(AK34="AZ",AL34="CRA"),"CWZ",IF(AND(AK34="AZ",AL34="FYA"),"CWZ",IF(AND(AK34="AZ",AL34="CRD"),"CWZ",
IF(AND(AK34="AZ",AL34="HVR"),"CWZ",IF(AND(AK34="AZ",AL34="IMR"),"CWZ",IF(AND(AK34="AZ",AL34="PNF"),"CWZ",IF(AND(AK34="AZ",AL34="SCA"),"CWZ",IF(AND(AK34="AZ",AL34="PMA"),"CWZ",IF(AND(AK34="AZ",AL34="PHD"),"CWZ",IF(AND(AK34="AZ",AL34="TNF"),"CWZ",
IF(AND(AK34="AZ",AL34="FTA"),"WMZ",IF(AND(AK34="AZ",AL34="ASF"),"WMZ",
IF(AND(AK34="AZ",AL34="A3S"),"SEZ",IF(AND(AK34="AZ",AL34="PPA"),"SEZ",IF(AND(AK34="AZ",AL34="GID"),"SEZ",IF(AND(AK34="AZ",AL34="SAP"),"SEZ",IF(AND(AK34="AZ",AL34="CNF"),"SEZ",IF(AND(AK34="AZ",AL34="BAR"),"SEZ",
IF(AND(AK34="AZ",AL34="FHQ"),"SEZ"
))))))))))))))))))))))))))))</f>
        <v>NAZ</v>
      </c>
      <c r="AQ34" s="37" t="str">
        <f t="shared" ref="AQ34:AQ69" si="13">IF(AND(AK34="AZ",AL34="NAA"),"FDC",IF(AND(AK34="AZ",AL34="COF"),"FDC",IF(AND(AK34="AZ",AL34="TCA"),"WDC",IF(AND(AK34="AZ",AL34="GCP"),"WDC",IF(AND(AK34="AZ",AL34="KNF"),"WDC",
IF(AND(AK34="AZ",AL34="A1S"),"ADC",IF(AND(AK34="AZ",AL34="A2S"),"ADC",IF(AND(AK34="AZ",AL34="A4S"),"ADC",IF(AND(AK34="AZ",AL34="A5S"),"ADC",IF(AND(AK34="AZ",AL34="CRA"),"PDC",IF(AND(AK34="AZ",AL34="FYA"),"PDC",IF(AND(AK34="AZ",AL34="CRD"),"PDC",IF(AND(AK34="AZ",AL34="HVR"),"PDC",IF(AND(AK34="AZ",AL34="IMR"),"PDC",IF(AND(AK34="AZ",AL34="PNF"),"PDC",IF(AND(AK34="AZ",AL34="PHD"),"PDC",IF(AND(AK34="AZ",AL34="SCA"),"PHC",IF(AND(AK34="AZ",AL34="PMA"),"PHC",IF(AND(AK34="AZ",AL34="TNF"),"PHC",
IF(AND(AK34="AZ",AL34="FTA"),"SDC",IF(AND(AK34="AZ",AL34="ASF"),"SDC",
IF(AND(AK34="AZ",AL34="A3S"),"TDC",IF(AND(AK34="AZ",AL34="PPA"),"TDC",IF(AND(AK34="AZ",AL34="GID"),"TDC",IF(AND(AK34="AZ",AL34="SAP"),"TDC",IF(AND(AK34="AZ",AL34="CNF"),"TDC",IF(AND(AK34="AZ",AL34="BAR"),"TDC",
IF(AND(AK34="AZ",AL34="FHQ"),"TDC"
))))))))))))))))))))))))))))</f>
        <v>WDC</v>
      </c>
    </row>
    <row r="35" spans="1:43" s="29" customFormat="1" x14ac:dyDescent="0.2">
      <c r="A35" s="41" t="s">
        <v>136</v>
      </c>
      <c r="B35" s="42" t="s">
        <v>83</v>
      </c>
      <c r="C35" s="42" t="s">
        <v>137</v>
      </c>
      <c r="D35" s="54">
        <v>2755</v>
      </c>
      <c r="E35" s="42" t="s">
        <v>68</v>
      </c>
      <c r="F35" s="55">
        <v>42907.69097222</v>
      </c>
      <c r="G35" s="55">
        <v>42912.859282400001</v>
      </c>
      <c r="H35" s="60">
        <v>32.51249</v>
      </c>
      <c r="I35" s="60">
        <v>-109.84139999999999</v>
      </c>
      <c r="J35" s="62" t="s">
        <v>62</v>
      </c>
      <c r="K35" s="56">
        <v>400000</v>
      </c>
      <c r="L35" s="22"/>
      <c r="M35" s="23" t="s">
        <v>45</v>
      </c>
      <c r="N35" s="24" t="s">
        <v>53</v>
      </c>
      <c r="O35" s="25">
        <v>0</v>
      </c>
      <c r="P35" s="25">
        <v>0</v>
      </c>
      <c r="Q35" s="25">
        <v>30</v>
      </c>
      <c r="R35" s="25">
        <v>70</v>
      </c>
      <c r="S35" s="24">
        <v>0</v>
      </c>
      <c r="T35" s="24">
        <v>0</v>
      </c>
      <c r="U35" s="30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37" t="str">
        <f t="shared" si="7"/>
        <v>AZ</v>
      </c>
      <c r="AL35" s="37" t="str">
        <f t="shared" si="8"/>
        <v>CNF</v>
      </c>
      <c r="AM35" s="37" t="str">
        <f t="shared" si="9"/>
        <v>000563</v>
      </c>
      <c r="AN35" s="37" t="str">
        <f t="shared" si="10"/>
        <v>USFS</v>
      </c>
      <c r="AO35" s="37" t="str">
        <f t="shared" si="11"/>
        <v>7</v>
      </c>
      <c r="AP35" s="38" t="str">
        <f t="shared" si="12"/>
        <v>SEZ</v>
      </c>
      <c r="AQ35" s="37" t="str">
        <f t="shared" si="13"/>
        <v>TDC</v>
      </c>
    </row>
    <row r="36" spans="1:43" s="29" customFormat="1" x14ac:dyDescent="0.2">
      <c r="A36" s="41" t="s">
        <v>129</v>
      </c>
      <c r="B36" s="42" t="s">
        <v>102</v>
      </c>
      <c r="C36" s="42" t="s">
        <v>130</v>
      </c>
      <c r="D36" s="54">
        <v>1676</v>
      </c>
      <c r="E36" s="42" t="s">
        <v>68</v>
      </c>
      <c r="F36" s="55">
        <v>42908.623611110001</v>
      </c>
      <c r="G36" s="55">
        <v>42909.762870370003</v>
      </c>
      <c r="H36" s="60">
        <v>33.769629999999999</v>
      </c>
      <c r="I36" s="60">
        <v>-112.1626</v>
      </c>
      <c r="J36" s="62" t="s">
        <v>109</v>
      </c>
      <c r="K36" s="56">
        <v>250000</v>
      </c>
      <c r="L36" s="22"/>
      <c r="M36" s="23"/>
      <c r="N36" s="24">
        <v>3</v>
      </c>
      <c r="O36" s="25">
        <v>0</v>
      </c>
      <c r="P36" s="25">
        <v>0</v>
      </c>
      <c r="Q36" s="25">
        <v>0</v>
      </c>
      <c r="R36" s="25">
        <v>100</v>
      </c>
      <c r="S36" s="24">
        <v>51</v>
      </c>
      <c r="T36" s="24">
        <v>0</v>
      </c>
      <c r="U36" s="22">
        <v>0</v>
      </c>
      <c r="V36" s="26">
        <v>1</v>
      </c>
      <c r="W36" s="26">
        <v>1</v>
      </c>
      <c r="X36" s="26">
        <v>1</v>
      </c>
      <c r="Y36" s="26">
        <v>0</v>
      </c>
      <c r="Z36" s="26">
        <v>1</v>
      </c>
      <c r="AA36" s="26">
        <v>1</v>
      </c>
      <c r="AB36" s="26">
        <v>0</v>
      </c>
      <c r="AC36" s="26">
        <v>0</v>
      </c>
      <c r="AD36" s="26">
        <v>0</v>
      </c>
      <c r="AE36" s="26">
        <v>2</v>
      </c>
      <c r="AF36" s="26">
        <v>0</v>
      </c>
      <c r="AG36" s="26">
        <v>3</v>
      </c>
      <c r="AH36" s="26">
        <v>0</v>
      </c>
      <c r="AI36" s="26">
        <v>0</v>
      </c>
      <c r="AJ36" s="26">
        <v>94</v>
      </c>
      <c r="AK36" s="37" t="str">
        <f t="shared" si="7"/>
        <v>AZ</v>
      </c>
      <c r="AL36" s="37" t="str">
        <f t="shared" si="8"/>
        <v>A4S</v>
      </c>
      <c r="AM36" s="37" t="str">
        <f t="shared" si="9"/>
        <v>005036</v>
      </c>
      <c r="AN36" s="37" t="str">
        <f t="shared" si="10"/>
        <v>AZS</v>
      </c>
      <c r="AO36" s="37" t="str">
        <f t="shared" si="11"/>
        <v>5</v>
      </c>
      <c r="AP36" s="38" t="str">
        <f t="shared" si="12"/>
        <v>CWZ</v>
      </c>
      <c r="AQ36" s="37" t="str">
        <f t="shared" si="13"/>
        <v>ADC</v>
      </c>
    </row>
    <row r="37" spans="1:43" s="33" customFormat="1" x14ac:dyDescent="0.2">
      <c r="A37" s="41" t="s">
        <v>133</v>
      </c>
      <c r="B37" s="42" t="s">
        <v>134</v>
      </c>
      <c r="C37" s="42" t="s">
        <v>135</v>
      </c>
      <c r="D37" s="54">
        <v>207</v>
      </c>
      <c r="E37" s="42" t="s">
        <v>68</v>
      </c>
      <c r="F37" s="55">
        <v>42909.368750000001</v>
      </c>
      <c r="G37" s="55">
        <v>42911.734027769999</v>
      </c>
      <c r="H37" s="60">
        <v>34.890833299999997</v>
      </c>
      <c r="I37" s="60">
        <v>-113.0788889</v>
      </c>
      <c r="J37" s="62" t="s">
        <v>69</v>
      </c>
      <c r="K37" s="56">
        <v>15000</v>
      </c>
      <c r="L37" s="22"/>
      <c r="M37" s="23"/>
      <c r="N37" s="24">
        <v>3</v>
      </c>
      <c r="O37" s="25">
        <v>0</v>
      </c>
      <c r="P37" s="25">
        <v>0</v>
      </c>
      <c r="Q37" s="25">
        <v>0</v>
      </c>
      <c r="R37" s="25">
        <v>100</v>
      </c>
      <c r="S37" s="24">
        <v>1</v>
      </c>
      <c r="T37" s="24">
        <v>0</v>
      </c>
      <c r="U37" s="30">
        <v>0</v>
      </c>
      <c r="V37" s="26">
        <v>0</v>
      </c>
      <c r="W37" s="26">
        <v>1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2</v>
      </c>
      <c r="AH37" s="26">
        <v>0</v>
      </c>
      <c r="AI37" s="26">
        <v>1</v>
      </c>
      <c r="AJ37" s="26">
        <v>34</v>
      </c>
      <c r="AK37" s="37" t="str">
        <f t="shared" si="7"/>
        <v>AZ</v>
      </c>
      <c r="AL37" s="37" t="str">
        <f t="shared" si="8"/>
        <v>A5S</v>
      </c>
      <c r="AM37" s="37" t="str">
        <f t="shared" si="9"/>
        <v>005051</v>
      </c>
      <c r="AN37" s="37" t="str">
        <f t="shared" si="10"/>
        <v>AZS</v>
      </c>
      <c r="AO37" s="37" t="str">
        <f t="shared" si="11"/>
        <v>5</v>
      </c>
      <c r="AP37" s="38" t="str">
        <f t="shared" si="12"/>
        <v>CWZ</v>
      </c>
      <c r="AQ37" s="37" t="str">
        <f t="shared" si="13"/>
        <v>ADC</v>
      </c>
    </row>
    <row r="38" spans="1:43" s="29" customFormat="1" x14ac:dyDescent="0.2">
      <c r="A38" s="41" t="s">
        <v>150</v>
      </c>
      <c r="B38" s="42" t="s">
        <v>83</v>
      </c>
      <c r="C38" s="42" t="s">
        <v>151</v>
      </c>
      <c r="D38" s="54">
        <v>5128</v>
      </c>
      <c r="E38" s="42" t="s">
        <v>68</v>
      </c>
      <c r="F38" s="55">
        <v>42910.715277770003</v>
      </c>
      <c r="G38" s="55">
        <v>42924.3787037</v>
      </c>
      <c r="H38" s="60">
        <v>31.5891667</v>
      </c>
      <c r="I38" s="60">
        <v>-109.42749999999999</v>
      </c>
      <c r="J38" s="62" t="s">
        <v>109</v>
      </c>
      <c r="K38" s="56">
        <v>790000</v>
      </c>
      <c r="L38" s="22"/>
      <c r="M38" s="23"/>
      <c r="N38" s="24">
        <v>4</v>
      </c>
      <c r="O38" s="25">
        <v>0</v>
      </c>
      <c r="P38" s="25">
        <v>0</v>
      </c>
      <c r="Q38" s="25">
        <v>0</v>
      </c>
      <c r="R38" s="25">
        <v>100</v>
      </c>
      <c r="S38" s="24">
        <v>0</v>
      </c>
      <c r="T38" s="24">
        <v>0</v>
      </c>
      <c r="U38" s="22">
        <v>0</v>
      </c>
      <c r="V38" s="26">
        <v>0</v>
      </c>
      <c r="W38" s="26">
        <v>0</v>
      </c>
      <c r="X38" s="26">
        <v>0</v>
      </c>
      <c r="Y38" s="26">
        <v>0</v>
      </c>
      <c r="Z38" s="26">
        <v>1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1</v>
      </c>
      <c r="AH38" s="26">
        <v>0</v>
      </c>
      <c r="AI38" s="26">
        <v>2</v>
      </c>
      <c r="AJ38" s="26">
        <v>46</v>
      </c>
      <c r="AK38" s="37" t="str">
        <f t="shared" si="7"/>
        <v>AZ</v>
      </c>
      <c r="AL38" s="37" t="str">
        <f t="shared" si="8"/>
        <v>CNF</v>
      </c>
      <c r="AM38" s="37" t="str">
        <f t="shared" si="9"/>
        <v>000581</v>
      </c>
      <c r="AN38" s="37" t="str">
        <f t="shared" si="10"/>
        <v>USFS</v>
      </c>
      <c r="AO38" s="37" t="str">
        <f t="shared" si="11"/>
        <v>7</v>
      </c>
      <c r="AP38" s="38" t="str">
        <f t="shared" si="12"/>
        <v>SEZ</v>
      </c>
      <c r="AQ38" s="37" t="str">
        <f t="shared" si="13"/>
        <v>TDC</v>
      </c>
    </row>
    <row r="39" spans="1:43" s="29" customFormat="1" x14ac:dyDescent="0.2">
      <c r="A39" s="41" t="s">
        <v>159</v>
      </c>
      <c r="B39" s="42" t="s">
        <v>160</v>
      </c>
      <c r="C39" s="42" t="s">
        <v>161</v>
      </c>
      <c r="D39" s="54">
        <v>28516</v>
      </c>
      <c r="E39" s="42" t="s">
        <v>68</v>
      </c>
      <c r="F39" s="55">
        <v>42910.741666659997</v>
      </c>
      <c r="G39" s="55">
        <v>42926.757037030002</v>
      </c>
      <c r="H39" s="60">
        <v>34.357500000000002</v>
      </c>
      <c r="I39" s="60">
        <v>-112.3730556</v>
      </c>
      <c r="J39" s="62" t="s">
        <v>106</v>
      </c>
      <c r="K39" s="56">
        <v>14665879</v>
      </c>
      <c r="L39" s="22"/>
      <c r="M39" s="23" t="s">
        <v>54</v>
      </c>
      <c r="N39" s="24" t="s">
        <v>52</v>
      </c>
      <c r="O39" s="25">
        <v>0</v>
      </c>
      <c r="P39" s="25">
        <v>0</v>
      </c>
      <c r="Q39" s="25">
        <v>0</v>
      </c>
      <c r="R39" s="25">
        <v>100</v>
      </c>
      <c r="S39" s="24">
        <v>1400</v>
      </c>
      <c r="T39" s="24">
        <v>3</v>
      </c>
      <c r="U39" s="30">
        <v>33</v>
      </c>
      <c r="V39" s="26">
        <v>12</v>
      </c>
      <c r="W39" s="26">
        <v>1</v>
      </c>
      <c r="X39" s="26">
        <v>11</v>
      </c>
      <c r="Y39" s="26">
        <v>4</v>
      </c>
      <c r="Z39" s="26">
        <v>3</v>
      </c>
      <c r="AA39" s="26">
        <v>7</v>
      </c>
      <c r="AB39" s="26">
        <v>0</v>
      </c>
      <c r="AC39" s="26">
        <v>0</v>
      </c>
      <c r="AD39" s="26">
        <v>41</v>
      </c>
      <c r="AE39" s="26">
        <v>2</v>
      </c>
      <c r="AF39" s="26">
        <v>0</v>
      </c>
      <c r="AG39" s="26">
        <v>42</v>
      </c>
      <c r="AH39" s="26">
        <v>8</v>
      </c>
      <c r="AI39" s="26">
        <v>49</v>
      </c>
      <c r="AJ39" s="26">
        <v>1163</v>
      </c>
      <c r="AK39" s="37" t="str">
        <f t="shared" si="7"/>
        <v>AZ</v>
      </c>
      <c r="AL39" s="37" t="str">
        <f t="shared" si="8"/>
        <v>PNF</v>
      </c>
      <c r="AM39" s="37" t="str">
        <f t="shared" si="9"/>
        <v>000904</v>
      </c>
      <c r="AN39" s="37" t="str">
        <f t="shared" si="10"/>
        <v>USFS</v>
      </c>
      <c r="AO39" s="37" t="str">
        <f t="shared" si="11"/>
        <v>7</v>
      </c>
      <c r="AP39" s="38" t="str">
        <f t="shared" si="12"/>
        <v>CWZ</v>
      </c>
      <c r="AQ39" s="37" t="str">
        <f t="shared" si="13"/>
        <v>PDC</v>
      </c>
    </row>
    <row r="40" spans="1:43" s="29" customFormat="1" x14ac:dyDescent="0.2">
      <c r="A40" s="41" t="s">
        <v>208</v>
      </c>
      <c r="B40" s="42" t="s">
        <v>123</v>
      </c>
      <c r="C40" s="42" t="s">
        <v>209</v>
      </c>
      <c r="D40" s="54">
        <v>33826</v>
      </c>
      <c r="E40" s="42" t="s">
        <v>89</v>
      </c>
      <c r="F40" s="55">
        <v>42911.589583330002</v>
      </c>
      <c r="G40" s="55">
        <v>42972.529756939999</v>
      </c>
      <c r="H40" s="60">
        <v>33.634450000000001</v>
      </c>
      <c r="I40" s="60">
        <v>-110.3753</v>
      </c>
      <c r="J40" s="62" t="s">
        <v>106</v>
      </c>
      <c r="K40" s="56">
        <v>9500000</v>
      </c>
      <c r="L40" s="22"/>
      <c r="M40" s="22" t="s">
        <v>55</v>
      </c>
      <c r="N40" s="35" t="s">
        <v>53</v>
      </c>
      <c r="O40" s="31">
        <v>0</v>
      </c>
      <c r="P40" s="22">
        <v>0</v>
      </c>
      <c r="Q40" s="22">
        <v>0</v>
      </c>
      <c r="R40" s="31">
        <v>100</v>
      </c>
      <c r="S40" s="35">
        <v>0</v>
      </c>
      <c r="T40" s="24">
        <v>0</v>
      </c>
      <c r="U40" s="22">
        <v>0</v>
      </c>
      <c r="V40" s="26">
        <v>7</v>
      </c>
      <c r="W40" s="26">
        <v>2</v>
      </c>
      <c r="X40" s="26">
        <v>16</v>
      </c>
      <c r="Y40" s="26">
        <v>2</v>
      </c>
      <c r="Z40" s="26">
        <v>1</v>
      </c>
      <c r="AA40" s="26">
        <v>4</v>
      </c>
      <c r="AB40" s="26">
        <v>0</v>
      </c>
      <c r="AC40" s="26">
        <v>0</v>
      </c>
      <c r="AD40" s="26">
        <v>4</v>
      </c>
      <c r="AE40" s="26">
        <v>0</v>
      </c>
      <c r="AF40" s="26">
        <v>0</v>
      </c>
      <c r="AG40" s="26">
        <v>18</v>
      </c>
      <c r="AH40" s="26">
        <v>8</v>
      </c>
      <c r="AI40" s="26">
        <v>10</v>
      </c>
      <c r="AJ40" s="26">
        <v>853</v>
      </c>
      <c r="AK40" s="37" t="str">
        <f t="shared" si="7"/>
        <v>AZ</v>
      </c>
      <c r="AL40" s="37" t="str">
        <f t="shared" si="8"/>
        <v>SCA</v>
      </c>
      <c r="AM40" s="37" t="str">
        <f t="shared" si="9"/>
        <v>000928</v>
      </c>
      <c r="AN40" s="37" t="str">
        <f t="shared" si="10"/>
        <v>BIA</v>
      </c>
      <c r="AO40" s="37" t="str">
        <f t="shared" si="11"/>
        <v>1</v>
      </c>
      <c r="AP40" s="38" t="str">
        <f t="shared" si="12"/>
        <v>CWZ</v>
      </c>
      <c r="AQ40" s="37" t="str">
        <f t="shared" si="13"/>
        <v>PHC</v>
      </c>
    </row>
    <row r="41" spans="1:43" s="29" customFormat="1" x14ac:dyDescent="0.2">
      <c r="A41" s="41" t="s">
        <v>148</v>
      </c>
      <c r="B41" s="42" t="s">
        <v>123</v>
      </c>
      <c r="C41" s="42" t="s">
        <v>149</v>
      </c>
      <c r="D41" s="54">
        <v>432</v>
      </c>
      <c r="E41" s="42" t="s">
        <v>89</v>
      </c>
      <c r="F41" s="55">
        <v>42911.81597222</v>
      </c>
      <c r="G41" s="55">
        <v>42922.665335639998</v>
      </c>
      <c r="H41" s="60">
        <v>33.623888899999997</v>
      </c>
      <c r="I41" s="60">
        <v>-110.3538889</v>
      </c>
      <c r="J41" s="62" t="s">
        <v>69</v>
      </c>
      <c r="K41" s="56">
        <v>90000</v>
      </c>
      <c r="L41" s="22"/>
      <c r="M41" s="23"/>
      <c r="N41" s="24">
        <v>3</v>
      </c>
      <c r="O41" s="25">
        <v>0</v>
      </c>
      <c r="P41" s="25">
        <v>100</v>
      </c>
      <c r="Q41" s="25">
        <v>0</v>
      </c>
      <c r="R41" s="25">
        <v>0</v>
      </c>
      <c r="S41" s="24">
        <v>0</v>
      </c>
      <c r="T41" s="24">
        <v>0</v>
      </c>
      <c r="U41" s="30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2</v>
      </c>
      <c r="AH41" s="26">
        <v>0</v>
      </c>
      <c r="AI41" s="26">
        <v>0</v>
      </c>
      <c r="AJ41" s="26">
        <v>4</v>
      </c>
      <c r="AK41" s="37" t="str">
        <f t="shared" si="7"/>
        <v>AZ</v>
      </c>
      <c r="AL41" s="37" t="str">
        <f t="shared" si="8"/>
        <v>SCA</v>
      </c>
      <c r="AM41" s="37" t="str">
        <f t="shared" si="9"/>
        <v>000933</v>
      </c>
      <c r="AN41" s="37" t="str">
        <f t="shared" si="10"/>
        <v>BIA</v>
      </c>
      <c r="AO41" s="37" t="str">
        <f t="shared" si="11"/>
        <v>1</v>
      </c>
      <c r="AP41" s="38" t="str">
        <f t="shared" si="12"/>
        <v>CWZ</v>
      </c>
      <c r="AQ41" s="37" t="str">
        <f t="shared" si="13"/>
        <v>PHC</v>
      </c>
    </row>
    <row r="42" spans="1:43" s="29" customFormat="1" x14ac:dyDescent="0.2">
      <c r="A42" s="41" t="s">
        <v>142</v>
      </c>
      <c r="B42" s="42" t="s">
        <v>83</v>
      </c>
      <c r="C42" s="42" t="s">
        <v>143</v>
      </c>
      <c r="D42" s="54">
        <v>1024</v>
      </c>
      <c r="E42" s="42" t="s">
        <v>68</v>
      </c>
      <c r="F42" s="55">
        <v>42911.922222219997</v>
      </c>
      <c r="G42" s="55">
        <v>42917.846851850001</v>
      </c>
      <c r="H42" s="60">
        <v>31.537500000000001</v>
      </c>
      <c r="I42" s="60">
        <v>-111.3491667</v>
      </c>
      <c r="J42" s="62" t="s">
        <v>62</v>
      </c>
      <c r="K42" s="56">
        <v>120000</v>
      </c>
      <c r="L42" s="22"/>
      <c r="M42" s="23"/>
      <c r="N42" s="24">
        <v>3</v>
      </c>
      <c r="O42" s="25">
        <v>0</v>
      </c>
      <c r="P42" s="25">
        <v>0</v>
      </c>
      <c r="Q42" s="25">
        <v>0</v>
      </c>
      <c r="R42" s="25">
        <v>100</v>
      </c>
      <c r="S42" s="24">
        <v>0</v>
      </c>
      <c r="T42" s="24">
        <v>0</v>
      </c>
      <c r="U42" s="30">
        <v>0</v>
      </c>
      <c r="V42" s="26">
        <v>0</v>
      </c>
      <c r="W42" s="26">
        <v>1</v>
      </c>
      <c r="X42" s="26">
        <v>2</v>
      </c>
      <c r="Y42" s="26">
        <v>2</v>
      </c>
      <c r="Z42" s="26">
        <v>1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5</v>
      </c>
      <c r="AH42" s="26">
        <v>0</v>
      </c>
      <c r="AI42" s="26">
        <v>2</v>
      </c>
      <c r="AJ42" s="26">
        <v>124</v>
      </c>
      <c r="AK42" s="37" t="str">
        <f t="shared" si="7"/>
        <v>AZ</v>
      </c>
      <c r="AL42" s="37" t="str">
        <f t="shared" si="8"/>
        <v>CNF</v>
      </c>
      <c r="AM42" s="37" t="str">
        <f t="shared" si="9"/>
        <v>000589</v>
      </c>
      <c r="AN42" s="37" t="str">
        <f t="shared" si="10"/>
        <v>USFS</v>
      </c>
      <c r="AO42" s="37" t="str">
        <f t="shared" si="11"/>
        <v>7</v>
      </c>
      <c r="AP42" s="38" t="str">
        <f t="shared" si="12"/>
        <v>SEZ</v>
      </c>
      <c r="AQ42" s="37" t="str">
        <f t="shared" si="13"/>
        <v>TDC</v>
      </c>
    </row>
    <row r="43" spans="1:43" s="29" customFormat="1" x14ac:dyDescent="0.2">
      <c r="A43" s="41" t="s">
        <v>140</v>
      </c>
      <c r="B43" s="42" t="s">
        <v>59</v>
      </c>
      <c r="C43" s="42" t="s">
        <v>141</v>
      </c>
      <c r="D43" s="54">
        <v>1300</v>
      </c>
      <c r="E43" s="42" t="s">
        <v>89</v>
      </c>
      <c r="F43" s="55">
        <v>42912.10277777</v>
      </c>
      <c r="G43" s="55">
        <v>42917.786111109999</v>
      </c>
      <c r="H43" s="60">
        <v>31.733333300000002</v>
      </c>
      <c r="I43" s="60">
        <v>-111.2872222</v>
      </c>
      <c r="J43" s="62" t="s">
        <v>109</v>
      </c>
      <c r="K43" s="56">
        <v>58000</v>
      </c>
      <c r="L43" s="22"/>
      <c r="M43" s="23"/>
      <c r="N43" s="24">
        <v>4</v>
      </c>
      <c r="O43" s="25">
        <v>100</v>
      </c>
      <c r="P43" s="25">
        <v>0</v>
      </c>
      <c r="Q43" s="25">
        <v>0</v>
      </c>
      <c r="R43" s="25">
        <v>0</v>
      </c>
      <c r="S43" s="24">
        <v>0</v>
      </c>
      <c r="T43" s="24">
        <v>0</v>
      </c>
      <c r="U43" s="22">
        <v>0</v>
      </c>
      <c r="V43" s="26">
        <v>1</v>
      </c>
      <c r="W43" s="26">
        <v>0</v>
      </c>
      <c r="X43" s="26">
        <v>2</v>
      </c>
      <c r="Y43" s="26">
        <v>0</v>
      </c>
      <c r="Z43" s="26">
        <v>3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1</v>
      </c>
      <c r="AH43" s="26"/>
      <c r="AI43" s="26">
        <v>1</v>
      </c>
      <c r="AJ43" s="26">
        <v>94</v>
      </c>
      <c r="AK43" s="37" t="str">
        <f t="shared" si="7"/>
        <v>AZ</v>
      </c>
      <c r="AL43" s="37" t="str">
        <f t="shared" si="8"/>
        <v>A3S</v>
      </c>
      <c r="AM43" s="37" t="str">
        <f t="shared" si="9"/>
        <v>005125</v>
      </c>
      <c r="AN43" s="37" t="str">
        <f t="shared" si="10"/>
        <v>AZS</v>
      </c>
      <c r="AO43" s="37" t="str">
        <f t="shared" si="11"/>
        <v>5</v>
      </c>
      <c r="AP43" s="38" t="str">
        <f t="shared" si="12"/>
        <v>SEZ</v>
      </c>
      <c r="AQ43" s="37" t="str">
        <f t="shared" si="13"/>
        <v>TDC</v>
      </c>
    </row>
    <row r="44" spans="1:43" s="29" customFormat="1" x14ac:dyDescent="0.2">
      <c r="A44" s="41" t="s">
        <v>144</v>
      </c>
      <c r="B44" s="42" t="s">
        <v>83</v>
      </c>
      <c r="C44" s="42" t="s">
        <v>145</v>
      </c>
      <c r="D44" s="54">
        <v>2400</v>
      </c>
      <c r="E44" s="42" t="s">
        <v>68</v>
      </c>
      <c r="F44" s="55">
        <v>42912.342361110001</v>
      </c>
      <c r="G44" s="55">
        <v>42917.894039350002</v>
      </c>
      <c r="H44" s="60">
        <v>31.507222200000001</v>
      </c>
      <c r="I44" s="60">
        <v>-111.3322222</v>
      </c>
      <c r="J44" s="62" t="s">
        <v>62</v>
      </c>
      <c r="K44" s="56">
        <v>530000</v>
      </c>
      <c r="L44" s="22"/>
      <c r="M44" s="23"/>
      <c r="N44" s="24">
        <v>3</v>
      </c>
      <c r="O44" s="25">
        <v>0</v>
      </c>
      <c r="P44" s="25">
        <v>0</v>
      </c>
      <c r="Q44" s="25">
        <v>0</v>
      </c>
      <c r="R44" s="25">
        <v>100</v>
      </c>
      <c r="S44" s="24">
        <v>2</v>
      </c>
      <c r="T44" s="24">
        <v>0</v>
      </c>
      <c r="U44" s="22">
        <v>0</v>
      </c>
      <c r="V44" s="26">
        <v>3</v>
      </c>
      <c r="W44" s="26">
        <v>2</v>
      </c>
      <c r="X44" s="26">
        <v>0</v>
      </c>
      <c r="Y44" s="26">
        <v>0</v>
      </c>
      <c r="Z44" s="26">
        <v>1</v>
      </c>
      <c r="AA44" s="26">
        <v>0</v>
      </c>
      <c r="AB44" s="26">
        <v>0</v>
      </c>
      <c r="AC44" s="26">
        <v>0</v>
      </c>
      <c r="AD44" s="26">
        <v>2</v>
      </c>
      <c r="AE44" s="26">
        <v>0</v>
      </c>
      <c r="AF44" s="26">
        <v>1</v>
      </c>
      <c r="AG44" s="26">
        <v>6</v>
      </c>
      <c r="AH44" s="26">
        <v>0</v>
      </c>
      <c r="AI44" s="26">
        <v>0</v>
      </c>
      <c r="AJ44" s="26">
        <v>147</v>
      </c>
      <c r="AK44" s="37" t="str">
        <f t="shared" si="7"/>
        <v>AZ</v>
      </c>
      <c r="AL44" s="37" t="str">
        <f t="shared" si="8"/>
        <v>CNF</v>
      </c>
      <c r="AM44" s="37" t="str">
        <f t="shared" si="9"/>
        <v>000593</v>
      </c>
      <c r="AN44" s="37" t="str">
        <f t="shared" si="10"/>
        <v>USFS</v>
      </c>
      <c r="AO44" s="37" t="str">
        <f t="shared" si="11"/>
        <v>7</v>
      </c>
      <c r="AP44" s="38" t="str">
        <f t="shared" si="12"/>
        <v>SEZ</v>
      </c>
      <c r="AQ44" s="37" t="str">
        <f t="shared" si="13"/>
        <v>TDC</v>
      </c>
    </row>
    <row r="45" spans="1:43" s="29" customFormat="1" x14ac:dyDescent="0.2">
      <c r="A45" s="41" t="s">
        <v>179</v>
      </c>
      <c r="B45" s="42" t="s">
        <v>111</v>
      </c>
      <c r="C45" s="42" t="s">
        <v>180</v>
      </c>
      <c r="D45" s="54">
        <v>28</v>
      </c>
      <c r="E45" s="42" t="s">
        <v>89</v>
      </c>
      <c r="F45" s="55">
        <v>42912.568749999999</v>
      </c>
      <c r="G45" s="55">
        <v>42936.825127310003</v>
      </c>
      <c r="H45" s="60">
        <v>34.846111100000002</v>
      </c>
      <c r="I45" s="60">
        <v>-111.24083330000001</v>
      </c>
      <c r="J45" s="62" t="s">
        <v>106</v>
      </c>
      <c r="K45" s="56">
        <v>10000</v>
      </c>
      <c r="L45" s="22"/>
      <c r="M45" s="23"/>
      <c r="N45" s="24">
        <v>5</v>
      </c>
      <c r="O45" s="25">
        <v>100</v>
      </c>
      <c r="P45" s="25">
        <v>0</v>
      </c>
      <c r="Q45" s="25">
        <v>0</v>
      </c>
      <c r="R45" s="25">
        <v>0</v>
      </c>
      <c r="S45" s="24">
        <v>0</v>
      </c>
      <c r="T45" s="24">
        <v>0</v>
      </c>
      <c r="U45" s="30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37" t="str">
        <f t="shared" si="7"/>
        <v>AZ</v>
      </c>
      <c r="AL45" s="37" t="str">
        <f t="shared" si="8"/>
        <v>COF</v>
      </c>
      <c r="AM45" s="37" t="str">
        <f t="shared" si="9"/>
        <v>000935</v>
      </c>
      <c r="AN45" s="37" t="str">
        <f t="shared" si="10"/>
        <v>USFS</v>
      </c>
      <c r="AO45" s="37" t="str">
        <f t="shared" si="11"/>
        <v>7</v>
      </c>
      <c r="AP45" s="38" t="str">
        <f t="shared" si="12"/>
        <v>NAZ</v>
      </c>
      <c r="AQ45" s="37" t="str">
        <f t="shared" si="13"/>
        <v>FDC</v>
      </c>
    </row>
    <row r="46" spans="1:43" s="33" customFormat="1" x14ac:dyDescent="0.2">
      <c r="A46" s="41" t="s">
        <v>191</v>
      </c>
      <c r="B46" s="42" t="s">
        <v>66</v>
      </c>
      <c r="C46" s="42" t="s">
        <v>192</v>
      </c>
      <c r="D46" s="54">
        <v>3074</v>
      </c>
      <c r="E46" s="42" t="s">
        <v>89</v>
      </c>
      <c r="F46" s="55">
        <v>42913.740277769997</v>
      </c>
      <c r="G46" s="55">
        <v>42943.790254630003</v>
      </c>
      <c r="H46" s="60">
        <v>33.467500000000001</v>
      </c>
      <c r="I46" s="60">
        <v>-109.34222219999999</v>
      </c>
      <c r="J46" s="62" t="s">
        <v>81</v>
      </c>
      <c r="K46" s="56">
        <v>1100000</v>
      </c>
      <c r="L46" s="22"/>
      <c r="M46" s="22" t="s">
        <v>56</v>
      </c>
      <c r="N46" s="35" t="s">
        <v>51</v>
      </c>
      <c r="O46" s="31">
        <v>0</v>
      </c>
      <c r="P46" s="22">
        <v>0</v>
      </c>
      <c r="Q46" s="22">
        <v>100</v>
      </c>
      <c r="R46" s="31">
        <v>0</v>
      </c>
      <c r="S46" s="35">
        <v>0</v>
      </c>
      <c r="T46" s="24">
        <v>0</v>
      </c>
      <c r="U46" s="30">
        <v>0</v>
      </c>
      <c r="V46" s="26">
        <v>2</v>
      </c>
      <c r="W46" s="26">
        <v>0</v>
      </c>
      <c r="X46" s="26">
        <v>4</v>
      </c>
      <c r="Y46" s="26">
        <v>0</v>
      </c>
      <c r="Z46" s="26">
        <v>0</v>
      </c>
      <c r="AA46" s="26">
        <v>1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8</v>
      </c>
      <c r="AH46" s="26">
        <v>1</v>
      </c>
      <c r="AI46" s="26">
        <v>5</v>
      </c>
      <c r="AJ46" s="26">
        <v>173</v>
      </c>
      <c r="AK46" s="37" t="str">
        <f t="shared" si="7"/>
        <v>AZ</v>
      </c>
      <c r="AL46" s="37" t="str">
        <f t="shared" si="8"/>
        <v>ASF</v>
      </c>
      <c r="AM46" s="37" t="str">
        <f t="shared" si="9"/>
        <v>000531</v>
      </c>
      <c r="AN46" s="37" t="str">
        <f t="shared" si="10"/>
        <v>USFS</v>
      </c>
      <c r="AO46" s="37" t="str">
        <f t="shared" si="11"/>
        <v>7</v>
      </c>
      <c r="AP46" s="38" t="str">
        <f t="shared" si="12"/>
        <v>WMZ</v>
      </c>
      <c r="AQ46" s="37" t="str">
        <f t="shared" si="13"/>
        <v>SDC</v>
      </c>
    </row>
    <row r="47" spans="1:43" s="34" customFormat="1" x14ac:dyDescent="0.2">
      <c r="A47" s="41" t="s">
        <v>152</v>
      </c>
      <c r="B47" s="42" t="s">
        <v>59</v>
      </c>
      <c r="C47" s="42" t="s">
        <v>153</v>
      </c>
      <c r="D47" s="54">
        <v>10950</v>
      </c>
      <c r="E47" s="42" t="s">
        <v>68</v>
      </c>
      <c r="F47" s="55">
        <v>42913.797222219997</v>
      </c>
      <c r="G47" s="55">
        <v>42925.607974530001</v>
      </c>
      <c r="H47" s="60">
        <v>31.68055</v>
      </c>
      <c r="I47" s="60">
        <v>-109.52379999999999</v>
      </c>
      <c r="J47" s="62" t="s">
        <v>62</v>
      </c>
      <c r="K47" s="56">
        <v>3104533</v>
      </c>
      <c r="L47" s="22"/>
      <c r="M47" s="23" t="s">
        <v>47</v>
      </c>
      <c r="N47" s="24" t="s">
        <v>51</v>
      </c>
      <c r="O47" s="25">
        <v>0</v>
      </c>
      <c r="P47" s="25">
        <v>0</v>
      </c>
      <c r="Q47" s="25">
        <v>0</v>
      </c>
      <c r="R47" s="25">
        <v>100</v>
      </c>
      <c r="S47" s="24">
        <v>8</v>
      </c>
      <c r="T47" s="24">
        <v>0</v>
      </c>
      <c r="U47" s="22">
        <v>0</v>
      </c>
      <c r="V47" s="26">
        <v>1</v>
      </c>
      <c r="W47" s="26">
        <v>4</v>
      </c>
      <c r="X47" s="26">
        <v>2</v>
      </c>
      <c r="Y47" s="26">
        <v>3</v>
      </c>
      <c r="Z47" s="26">
        <v>2</v>
      </c>
      <c r="AA47" s="26">
        <v>1</v>
      </c>
      <c r="AB47" s="26">
        <v>0</v>
      </c>
      <c r="AC47" s="26">
        <v>0</v>
      </c>
      <c r="AD47" s="26">
        <v>1</v>
      </c>
      <c r="AE47" s="26">
        <v>1</v>
      </c>
      <c r="AF47" s="26">
        <v>0</v>
      </c>
      <c r="AG47" s="26">
        <v>5</v>
      </c>
      <c r="AH47" s="26">
        <v>2</v>
      </c>
      <c r="AI47" s="26">
        <v>4</v>
      </c>
      <c r="AJ47" s="26">
        <v>231</v>
      </c>
      <c r="AK47" s="37" t="str">
        <f t="shared" si="7"/>
        <v>AZ</v>
      </c>
      <c r="AL47" s="37" t="str">
        <f t="shared" si="8"/>
        <v>A3S</v>
      </c>
      <c r="AM47" s="37" t="str">
        <f t="shared" si="9"/>
        <v>005188</v>
      </c>
      <c r="AN47" s="37" t="str">
        <f t="shared" si="10"/>
        <v>AZS</v>
      </c>
      <c r="AO47" s="37" t="str">
        <f t="shared" si="11"/>
        <v>5</v>
      </c>
      <c r="AP47" s="38" t="str">
        <f t="shared" si="12"/>
        <v>SEZ</v>
      </c>
      <c r="AQ47" s="37" t="str">
        <f t="shared" si="13"/>
        <v>TDC</v>
      </c>
    </row>
    <row r="48" spans="1:43" s="29" customFormat="1" x14ac:dyDescent="0.2">
      <c r="A48" s="41" t="s">
        <v>202</v>
      </c>
      <c r="B48" s="42" t="s">
        <v>66</v>
      </c>
      <c r="C48" s="42" t="s">
        <v>203</v>
      </c>
      <c r="D48" s="54">
        <v>641</v>
      </c>
      <c r="E48" s="42" t="s">
        <v>89</v>
      </c>
      <c r="F48" s="55">
        <v>42914.635416659999</v>
      </c>
      <c r="G48" s="55">
        <v>42971.674444440003</v>
      </c>
      <c r="H48" s="60">
        <v>34.305833300000003</v>
      </c>
      <c r="I48" s="60">
        <v>-110.7225</v>
      </c>
      <c r="J48" s="62" t="s">
        <v>81</v>
      </c>
      <c r="K48" s="56">
        <v>1086000</v>
      </c>
      <c r="L48" s="22"/>
      <c r="M48" s="22"/>
      <c r="N48" s="35">
        <v>3</v>
      </c>
      <c r="O48" s="31">
        <v>0</v>
      </c>
      <c r="P48" s="22">
        <v>0</v>
      </c>
      <c r="Q48" s="22">
        <v>0</v>
      </c>
      <c r="R48" s="31">
        <v>100</v>
      </c>
      <c r="S48" s="35">
        <v>0</v>
      </c>
      <c r="T48" s="24">
        <v>0</v>
      </c>
      <c r="U48" s="22">
        <v>0</v>
      </c>
      <c r="V48" s="26">
        <v>2</v>
      </c>
      <c r="W48" s="26">
        <v>0</v>
      </c>
      <c r="X48" s="26">
        <v>6</v>
      </c>
      <c r="Y48" s="26">
        <v>1</v>
      </c>
      <c r="Z48" s="26">
        <v>0</v>
      </c>
      <c r="AA48" s="26">
        <v>1</v>
      </c>
      <c r="AB48" s="26">
        <v>0</v>
      </c>
      <c r="AC48" s="26">
        <v>0</v>
      </c>
      <c r="AD48" s="26">
        <v>1</v>
      </c>
      <c r="AE48" s="26">
        <v>0</v>
      </c>
      <c r="AF48" s="26">
        <v>0</v>
      </c>
      <c r="AG48" s="26">
        <v>3</v>
      </c>
      <c r="AH48" s="26">
        <v>2</v>
      </c>
      <c r="AI48" s="26">
        <v>5</v>
      </c>
      <c r="AJ48" s="26">
        <v>234</v>
      </c>
      <c r="AK48" s="37" t="str">
        <f t="shared" si="7"/>
        <v>AZ</v>
      </c>
      <c r="AL48" s="37" t="str">
        <f t="shared" si="8"/>
        <v>ASF</v>
      </c>
      <c r="AM48" s="37" t="str">
        <f t="shared" si="9"/>
        <v>000536</v>
      </c>
      <c r="AN48" s="37" t="str">
        <f t="shared" si="10"/>
        <v>USFS</v>
      </c>
      <c r="AO48" s="37" t="str">
        <f t="shared" si="11"/>
        <v>7</v>
      </c>
      <c r="AP48" s="38" t="str">
        <f t="shared" si="12"/>
        <v>WMZ</v>
      </c>
      <c r="AQ48" s="37" t="str">
        <f t="shared" si="13"/>
        <v>SDC</v>
      </c>
    </row>
    <row r="49" spans="1:43" s="29" customFormat="1" x14ac:dyDescent="0.2">
      <c r="A49" s="41" t="s">
        <v>138</v>
      </c>
      <c r="B49" s="42" t="s">
        <v>134</v>
      </c>
      <c r="C49" s="42" t="s">
        <v>139</v>
      </c>
      <c r="D49" s="54">
        <v>359</v>
      </c>
      <c r="E49" s="42" t="s">
        <v>68</v>
      </c>
      <c r="F49" s="55">
        <v>42914.66180555</v>
      </c>
      <c r="G49" s="55">
        <v>42917.724652769997</v>
      </c>
      <c r="H49" s="60">
        <v>35.366666700000003</v>
      </c>
      <c r="I49" s="60">
        <v>-113.6752778</v>
      </c>
      <c r="J49" s="62" t="s">
        <v>62</v>
      </c>
      <c r="K49" s="56">
        <v>110000</v>
      </c>
      <c r="L49" s="22"/>
      <c r="M49" s="23"/>
      <c r="N49" s="24">
        <v>4</v>
      </c>
      <c r="O49" s="25">
        <v>0</v>
      </c>
      <c r="P49" s="25">
        <v>0</v>
      </c>
      <c r="Q49" s="25">
        <v>0</v>
      </c>
      <c r="R49" s="25">
        <v>100</v>
      </c>
      <c r="S49" s="24">
        <v>5</v>
      </c>
      <c r="T49" s="24">
        <v>0</v>
      </c>
      <c r="U49" s="30">
        <v>0</v>
      </c>
      <c r="V49" s="26">
        <v>0</v>
      </c>
      <c r="W49" s="26">
        <v>3</v>
      </c>
      <c r="X49" s="26">
        <v>1</v>
      </c>
      <c r="Y49" s="26">
        <v>0</v>
      </c>
      <c r="Z49" s="26">
        <v>0</v>
      </c>
      <c r="AA49" s="26">
        <v>2</v>
      </c>
      <c r="AB49" s="26">
        <v>1</v>
      </c>
      <c r="AC49" s="26">
        <v>0</v>
      </c>
      <c r="AD49" s="26">
        <v>2</v>
      </c>
      <c r="AE49" s="26">
        <v>1</v>
      </c>
      <c r="AF49" s="26">
        <v>0</v>
      </c>
      <c r="AG49" s="26">
        <v>7</v>
      </c>
      <c r="AH49" s="26">
        <v>0</v>
      </c>
      <c r="AI49" s="26">
        <v>1</v>
      </c>
      <c r="AJ49" s="26">
        <v>143</v>
      </c>
      <c r="AK49" s="37" t="str">
        <f t="shared" si="7"/>
        <v>AZ</v>
      </c>
      <c r="AL49" s="37" t="str">
        <f t="shared" si="8"/>
        <v>A5S</v>
      </c>
      <c r="AM49" s="37" t="str">
        <f t="shared" si="9"/>
        <v>005232</v>
      </c>
      <c r="AN49" s="37" t="str">
        <f t="shared" si="10"/>
        <v>AZS</v>
      </c>
      <c r="AO49" s="37" t="str">
        <f t="shared" si="11"/>
        <v>5</v>
      </c>
      <c r="AP49" s="38" t="str">
        <f t="shared" si="12"/>
        <v>CWZ</v>
      </c>
      <c r="AQ49" s="37" t="str">
        <f t="shared" si="13"/>
        <v>ADC</v>
      </c>
    </row>
    <row r="50" spans="1:43" s="29" customFormat="1" x14ac:dyDescent="0.2">
      <c r="A50" s="41" t="s">
        <v>183</v>
      </c>
      <c r="B50" s="42" t="s">
        <v>83</v>
      </c>
      <c r="C50" s="42" t="s">
        <v>184</v>
      </c>
      <c r="D50" s="54">
        <v>27238</v>
      </c>
      <c r="E50" s="42" t="s">
        <v>68</v>
      </c>
      <c r="F50" s="55">
        <v>42916.515972219997</v>
      </c>
      <c r="G50" s="55">
        <v>42936.866736110002</v>
      </c>
      <c r="H50" s="60">
        <v>32.374169999999999</v>
      </c>
      <c r="I50" s="60">
        <v>-110.63249999999999</v>
      </c>
      <c r="J50" s="62" t="s">
        <v>62</v>
      </c>
      <c r="K50" s="56">
        <v>0</v>
      </c>
      <c r="L50" s="22"/>
      <c r="M50" s="22" t="s">
        <v>46</v>
      </c>
      <c r="N50" s="35" t="s">
        <v>52</v>
      </c>
      <c r="O50" s="31">
        <v>0</v>
      </c>
      <c r="P50" s="30">
        <v>0</v>
      </c>
      <c r="Q50" s="30">
        <v>0</v>
      </c>
      <c r="R50" s="31">
        <v>100</v>
      </c>
      <c r="S50" s="35">
        <v>800</v>
      </c>
      <c r="T50" s="24">
        <v>0</v>
      </c>
      <c r="U50" s="22">
        <v>0</v>
      </c>
      <c r="V50" s="26">
        <v>4</v>
      </c>
      <c r="W50" s="26">
        <v>1</v>
      </c>
      <c r="X50" s="26">
        <v>5</v>
      </c>
      <c r="Y50" s="26">
        <v>3</v>
      </c>
      <c r="Z50" s="26">
        <v>2</v>
      </c>
      <c r="AA50" s="26">
        <v>1</v>
      </c>
      <c r="AB50" s="26">
        <v>1</v>
      </c>
      <c r="AC50" s="26">
        <v>0</v>
      </c>
      <c r="AD50" s="26">
        <v>27</v>
      </c>
      <c r="AE50" s="26">
        <v>1</v>
      </c>
      <c r="AF50" s="26">
        <v>2</v>
      </c>
      <c r="AG50" s="26">
        <v>13</v>
      </c>
      <c r="AH50" s="26">
        <v>3</v>
      </c>
      <c r="AI50" s="26">
        <v>31</v>
      </c>
      <c r="AJ50" s="26">
        <v>631</v>
      </c>
      <c r="AK50" s="37" t="str">
        <f t="shared" si="7"/>
        <v>AZ</v>
      </c>
      <c r="AL50" s="37" t="str">
        <f t="shared" si="8"/>
        <v>CNF</v>
      </c>
      <c r="AM50" s="37" t="str">
        <f t="shared" si="9"/>
        <v>000618</v>
      </c>
      <c r="AN50" s="37" t="str">
        <f t="shared" si="10"/>
        <v>USFS</v>
      </c>
      <c r="AO50" s="37" t="str">
        <f t="shared" si="11"/>
        <v>7</v>
      </c>
      <c r="AP50" s="38" t="str">
        <f t="shared" si="12"/>
        <v>SEZ</v>
      </c>
      <c r="AQ50" s="37" t="str">
        <f t="shared" si="13"/>
        <v>TDC</v>
      </c>
    </row>
    <row r="51" spans="1:43" s="33" customFormat="1" x14ac:dyDescent="0.2">
      <c r="A51" s="41" t="s">
        <v>166</v>
      </c>
      <c r="B51" s="42" t="s">
        <v>93</v>
      </c>
      <c r="C51" s="42" t="s">
        <v>167</v>
      </c>
      <c r="D51" s="54">
        <v>4617</v>
      </c>
      <c r="E51" s="42" t="s">
        <v>68</v>
      </c>
      <c r="F51" s="55">
        <v>42920.00208333</v>
      </c>
      <c r="G51" s="55">
        <v>42929.678055550001</v>
      </c>
      <c r="H51" s="60">
        <v>32.213888900000001</v>
      </c>
      <c r="I51" s="60">
        <v>-109.4838889</v>
      </c>
      <c r="J51" s="62" t="s">
        <v>62</v>
      </c>
      <c r="K51" s="56">
        <v>800000</v>
      </c>
      <c r="L51" s="22"/>
      <c r="M51" s="23" t="s">
        <v>50</v>
      </c>
      <c r="N51" s="24" t="s">
        <v>51</v>
      </c>
      <c r="O51" s="25">
        <v>0</v>
      </c>
      <c r="P51" s="25">
        <v>40</v>
      </c>
      <c r="Q51" s="25">
        <v>10</v>
      </c>
      <c r="R51" s="25">
        <v>50</v>
      </c>
      <c r="S51" s="24">
        <v>30</v>
      </c>
      <c r="T51" s="24">
        <v>0</v>
      </c>
      <c r="U51" s="30">
        <v>0</v>
      </c>
      <c r="V51" s="26">
        <v>1</v>
      </c>
      <c r="W51" s="26">
        <v>1</v>
      </c>
      <c r="X51" s="26">
        <v>4</v>
      </c>
      <c r="Y51" s="26">
        <v>0</v>
      </c>
      <c r="Z51" s="26">
        <v>1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9</v>
      </c>
      <c r="AH51" s="26">
        <v>0</v>
      </c>
      <c r="AI51" s="26">
        <v>3</v>
      </c>
      <c r="AJ51" s="26">
        <v>168</v>
      </c>
      <c r="AK51" s="37" t="str">
        <f t="shared" si="7"/>
        <v>AZ</v>
      </c>
      <c r="AL51" s="37" t="str">
        <f t="shared" si="8"/>
        <v>GID</v>
      </c>
      <c r="AM51" s="37" t="str">
        <f t="shared" si="9"/>
        <v>000650</v>
      </c>
      <c r="AN51" s="37" t="str">
        <f t="shared" si="10"/>
        <v>BLM</v>
      </c>
      <c r="AO51" s="37" t="str">
        <f t="shared" si="11"/>
        <v>2</v>
      </c>
      <c r="AP51" s="38" t="str">
        <f t="shared" si="12"/>
        <v>SEZ</v>
      </c>
      <c r="AQ51" s="37" t="str">
        <f t="shared" si="13"/>
        <v>TDC</v>
      </c>
    </row>
    <row r="52" spans="1:43" s="29" customFormat="1" x14ac:dyDescent="0.2">
      <c r="A52" s="41" t="s">
        <v>162</v>
      </c>
      <c r="B52" s="42" t="s">
        <v>59</v>
      </c>
      <c r="C52" s="42" t="s">
        <v>163</v>
      </c>
      <c r="D52" s="54">
        <v>650</v>
      </c>
      <c r="E52" s="42" t="s">
        <v>68</v>
      </c>
      <c r="F52" s="55">
        <v>42920.171527769999</v>
      </c>
      <c r="G52" s="55">
        <v>42927.702824070002</v>
      </c>
      <c r="H52" s="60">
        <v>31.815329999999999</v>
      </c>
      <c r="I52" s="60">
        <v>-111.5577</v>
      </c>
      <c r="J52" s="62" t="s">
        <v>81</v>
      </c>
      <c r="K52" s="56">
        <v>476000</v>
      </c>
      <c r="L52" s="22"/>
      <c r="M52" s="23"/>
      <c r="N52" s="24">
        <v>3</v>
      </c>
      <c r="O52" s="25">
        <v>0</v>
      </c>
      <c r="P52" s="25">
        <v>0</v>
      </c>
      <c r="Q52" s="25">
        <v>0</v>
      </c>
      <c r="R52" s="25">
        <v>100</v>
      </c>
      <c r="S52" s="24">
        <v>25</v>
      </c>
      <c r="T52" s="24">
        <v>0</v>
      </c>
      <c r="U52" s="30">
        <v>0</v>
      </c>
      <c r="V52" s="26">
        <v>1</v>
      </c>
      <c r="W52" s="26">
        <v>1</v>
      </c>
      <c r="X52" s="26">
        <v>6</v>
      </c>
      <c r="Y52" s="26">
        <v>1</v>
      </c>
      <c r="Z52" s="26">
        <v>1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2</v>
      </c>
      <c r="AH52" s="26">
        <v>0</v>
      </c>
      <c r="AI52" s="26">
        <v>2</v>
      </c>
      <c r="AJ52" s="26">
        <v>175</v>
      </c>
      <c r="AK52" s="37" t="str">
        <f t="shared" si="7"/>
        <v>AZ</v>
      </c>
      <c r="AL52" s="37" t="str">
        <f t="shared" si="8"/>
        <v>A3S</v>
      </c>
      <c r="AM52" s="37" t="str">
        <f t="shared" si="9"/>
        <v>005355</v>
      </c>
      <c r="AN52" s="37" t="str">
        <f t="shared" si="10"/>
        <v>AZS</v>
      </c>
      <c r="AO52" s="37" t="str">
        <f t="shared" si="11"/>
        <v>5</v>
      </c>
      <c r="AP52" s="38" t="str">
        <f t="shared" si="12"/>
        <v>SEZ</v>
      </c>
      <c r="AQ52" s="37" t="str">
        <f t="shared" si="13"/>
        <v>TDC</v>
      </c>
    </row>
    <row r="53" spans="1:43" s="29" customFormat="1" x14ac:dyDescent="0.2">
      <c r="A53" s="41" t="s">
        <v>154</v>
      </c>
      <c r="B53" s="42" t="s">
        <v>59</v>
      </c>
      <c r="C53" s="42" t="s">
        <v>155</v>
      </c>
      <c r="D53" s="54">
        <v>270</v>
      </c>
      <c r="E53" s="42" t="s">
        <v>68</v>
      </c>
      <c r="F53" s="55">
        <v>42920.66180555</v>
      </c>
      <c r="G53" s="55">
        <v>42925.617638880001</v>
      </c>
      <c r="H53" s="60">
        <v>32.179166700000003</v>
      </c>
      <c r="I53" s="60">
        <v>-109.5316667</v>
      </c>
      <c r="J53" s="62" t="s">
        <v>62</v>
      </c>
      <c r="K53" s="56">
        <v>411722</v>
      </c>
      <c r="L53" s="22"/>
      <c r="M53" s="23" t="s">
        <v>47</v>
      </c>
      <c r="N53" s="24" t="s">
        <v>51</v>
      </c>
      <c r="O53" s="25">
        <v>0</v>
      </c>
      <c r="P53" s="25">
        <v>0</v>
      </c>
      <c r="Q53" s="25">
        <v>0</v>
      </c>
      <c r="R53" s="25">
        <v>100</v>
      </c>
      <c r="S53" s="24">
        <v>150</v>
      </c>
      <c r="T53" s="24">
        <v>0</v>
      </c>
      <c r="U53" s="22">
        <v>0</v>
      </c>
      <c r="V53" s="26">
        <v>1</v>
      </c>
      <c r="W53" s="26">
        <v>1</v>
      </c>
      <c r="X53" s="26">
        <v>2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1</v>
      </c>
      <c r="AE53" s="26">
        <v>0</v>
      </c>
      <c r="AF53" s="26">
        <v>0</v>
      </c>
      <c r="AG53" s="26">
        <v>4</v>
      </c>
      <c r="AH53" s="26">
        <v>0</v>
      </c>
      <c r="AI53" s="26">
        <v>2</v>
      </c>
      <c r="AJ53" s="26">
        <v>101</v>
      </c>
      <c r="AK53" s="37" t="str">
        <f t="shared" si="7"/>
        <v>AZ</v>
      </c>
      <c r="AL53" s="37" t="str">
        <f t="shared" si="8"/>
        <v>A3S</v>
      </c>
      <c r="AM53" s="37" t="str">
        <f t="shared" si="9"/>
        <v>005359</v>
      </c>
      <c r="AN53" s="37" t="str">
        <f t="shared" si="10"/>
        <v>AZS</v>
      </c>
      <c r="AO53" s="37" t="str">
        <f t="shared" si="11"/>
        <v>5</v>
      </c>
      <c r="AP53" s="38" t="str">
        <f t="shared" si="12"/>
        <v>SEZ</v>
      </c>
      <c r="AQ53" s="37" t="str">
        <f t="shared" si="13"/>
        <v>TDC</v>
      </c>
    </row>
    <row r="54" spans="1:43" s="29" customFormat="1" x14ac:dyDescent="0.2">
      <c r="A54" s="41" t="s">
        <v>185</v>
      </c>
      <c r="B54" s="42" t="s">
        <v>83</v>
      </c>
      <c r="C54" s="42" t="s">
        <v>186</v>
      </c>
      <c r="D54" s="54">
        <v>622</v>
      </c>
      <c r="E54" s="42" t="s">
        <v>68</v>
      </c>
      <c r="F54" s="55">
        <v>42922.660416660001</v>
      </c>
      <c r="G54" s="55">
        <v>42937.45304398</v>
      </c>
      <c r="H54" s="60">
        <v>31.505833299999999</v>
      </c>
      <c r="I54" s="60">
        <v>-111.4225</v>
      </c>
      <c r="J54" s="62" t="s">
        <v>62</v>
      </c>
      <c r="K54" s="56">
        <v>1000000</v>
      </c>
      <c r="L54" s="22"/>
      <c r="M54" s="22"/>
      <c r="N54" s="35">
        <v>5</v>
      </c>
      <c r="O54" s="31">
        <v>0</v>
      </c>
      <c r="P54" s="30">
        <v>0</v>
      </c>
      <c r="Q54" s="30">
        <v>0</v>
      </c>
      <c r="R54" s="31">
        <v>100</v>
      </c>
      <c r="S54" s="35">
        <v>0</v>
      </c>
      <c r="T54" s="24">
        <v>0</v>
      </c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37" t="str">
        <f t="shared" si="7"/>
        <v>AZ</v>
      </c>
      <c r="AL54" s="37" t="str">
        <f t="shared" si="8"/>
        <v>CNF</v>
      </c>
      <c r="AM54" s="37" t="str">
        <f t="shared" si="9"/>
        <v>000662</v>
      </c>
      <c r="AN54" s="37" t="str">
        <f t="shared" si="10"/>
        <v>USFS</v>
      </c>
      <c r="AO54" s="37" t="str">
        <f t="shared" si="11"/>
        <v>7</v>
      </c>
      <c r="AP54" s="38" t="str">
        <f t="shared" si="12"/>
        <v>SEZ</v>
      </c>
      <c r="AQ54" s="37" t="str">
        <f t="shared" si="13"/>
        <v>TDC</v>
      </c>
    </row>
    <row r="55" spans="1:43" s="33" customFormat="1" x14ac:dyDescent="0.2">
      <c r="A55" s="41" t="s">
        <v>189</v>
      </c>
      <c r="B55" s="42" t="s">
        <v>74</v>
      </c>
      <c r="C55" s="42" t="s">
        <v>190</v>
      </c>
      <c r="D55" s="54">
        <v>33550</v>
      </c>
      <c r="E55" s="42" t="s">
        <v>89</v>
      </c>
      <c r="F55" s="55">
        <v>42923.733333329998</v>
      </c>
      <c r="G55" s="55">
        <v>42943.785567129999</v>
      </c>
      <c r="H55" s="60">
        <v>34.14828</v>
      </c>
      <c r="I55" s="60">
        <v>-111.9633</v>
      </c>
      <c r="J55" s="62" t="s">
        <v>81</v>
      </c>
      <c r="K55" s="56">
        <v>1255775</v>
      </c>
      <c r="L55" s="22"/>
      <c r="M55" s="22" t="s">
        <v>54</v>
      </c>
      <c r="N55" s="35" t="s">
        <v>52</v>
      </c>
      <c r="O55" s="31">
        <v>0</v>
      </c>
      <c r="P55" s="30">
        <v>0</v>
      </c>
      <c r="Q55" s="30">
        <v>0</v>
      </c>
      <c r="R55" s="31">
        <v>100</v>
      </c>
      <c r="S55" s="35">
        <v>195</v>
      </c>
      <c r="T55" s="24">
        <v>0</v>
      </c>
      <c r="U55" s="30">
        <v>0</v>
      </c>
      <c r="V55" s="26">
        <v>3</v>
      </c>
      <c r="W55" s="26">
        <v>0</v>
      </c>
      <c r="X55" s="26">
        <v>2</v>
      </c>
      <c r="Y55" s="26">
        <v>1</v>
      </c>
      <c r="Z55" s="26">
        <v>0</v>
      </c>
      <c r="AA55" s="26">
        <v>2</v>
      </c>
      <c r="AB55" s="26">
        <v>0</v>
      </c>
      <c r="AC55" s="26">
        <v>0</v>
      </c>
      <c r="AD55" s="26">
        <v>7</v>
      </c>
      <c r="AE55" s="26">
        <v>0</v>
      </c>
      <c r="AF55" s="26">
        <v>0</v>
      </c>
      <c r="AG55" s="26">
        <v>9</v>
      </c>
      <c r="AH55" s="26">
        <v>0</v>
      </c>
      <c r="AI55" s="26">
        <v>1</v>
      </c>
      <c r="AJ55" s="26">
        <v>264</v>
      </c>
      <c r="AK55" s="37" t="str">
        <f t="shared" si="7"/>
        <v>AZ</v>
      </c>
      <c r="AL55" s="37" t="str">
        <f t="shared" si="8"/>
        <v>TNF</v>
      </c>
      <c r="AM55" s="37" t="str">
        <f t="shared" si="9"/>
        <v>001051</v>
      </c>
      <c r="AN55" s="37" t="str">
        <f t="shared" si="10"/>
        <v>USFS</v>
      </c>
      <c r="AO55" s="37" t="str">
        <f t="shared" si="11"/>
        <v>7</v>
      </c>
      <c r="AP55" s="38" t="str">
        <f t="shared" si="12"/>
        <v>CWZ</v>
      </c>
      <c r="AQ55" s="37" t="str">
        <f t="shared" si="13"/>
        <v>PHC</v>
      </c>
    </row>
    <row r="56" spans="1:43" s="29" customFormat="1" x14ac:dyDescent="0.2">
      <c r="A56" s="41" t="s">
        <v>193</v>
      </c>
      <c r="B56" s="42" t="s">
        <v>74</v>
      </c>
      <c r="C56" s="42" t="s">
        <v>194</v>
      </c>
      <c r="D56" s="54">
        <v>5699</v>
      </c>
      <c r="E56" s="42" t="s">
        <v>89</v>
      </c>
      <c r="F56" s="55">
        <v>42923.772916659997</v>
      </c>
      <c r="G56" s="55">
        <v>42943.793692129999</v>
      </c>
      <c r="H56" s="60">
        <v>34.024940000000001</v>
      </c>
      <c r="I56" s="60">
        <v>-111.97329999999999</v>
      </c>
      <c r="J56" s="62" t="s">
        <v>62</v>
      </c>
      <c r="K56" s="56">
        <v>75000</v>
      </c>
      <c r="L56" s="22"/>
      <c r="M56" s="22" t="s">
        <v>57</v>
      </c>
      <c r="N56" s="35" t="s">
        <v>51</v>
      </c>
      <c r="O56" s="31">
        <v>0</v>
      </c>
      <c r="P56" s="22">
        <v>0</v>
      </c>
      <c r="Q56" s="22">
        <v>0</v>
      </c>
      <c r="R56" s="31">
        <v>100</v>
      </c>
      <c r="S56" s="35"/>
      <c r="T56" s="24"/>
      <c r="U56" s="30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37" t="str">
        <f t="shared" si="7"/>
        <v>AZ</v>
      </c>
      <c r="AL56" s="37" t="str">
        <f t="shared" si="8"/>
        <v>TNF</v>
      </c>
      <c r="AM56" s="37" t="str">
        <f t="shared" si="9"/>
        <v>001052</v>
      </c>
      <c r="AN56" s="37" t="str">
        <f t="shared" si="10"/>
        <v>USFS</v>
      </c>
      <c r="AO56" s="37" t="str">
        <f t="shared" si="11"/>
        <v>7</v>
      </c>
      <c r="AP56" s="38" t="str">
        <f t="shared" si="12"/>
        <v>CWZ</v>
      </c>
      <c r="AQ56" s="37" t="str">
        <f t="shared" si="13"/>
        <v>PHC</v>
      </c>
    </row>
    <row r="57" spans="1:43" s="29" customFormat="1" x14ac:dyDescent="0.2">
      <c r="A57" s="41" t="s">
        <v>173</v>
      </c>
      <c r="B57" s="42" t="s">
        <v>59</v>
      </c>
      <c r="C57" s="42" t="s">
        <v>174</v>
      </c>
      <c r="D57" s="54">
        <v>335</v>
      </c>
      <c r="E57" s="42" t="s">
        <v>68</v>
      </c>
      <c r="F57" s="55">
        <v>42923.903472220001</v>
      </c>
      <c r="G57" s="55">
        <v>42929.7961574</v>
      </c>
      <c r="H57" s="60">
        <v>32.921944400000001</v>
      </c>
      <c r="I57" s="60">
        <v>-110.7319444</v>
      </c>
      <c r="J57" s="62" t="s">
        <v>106</v>
      </c>
      <c r="K57" s="56">
        <v>1000000</v>
      </c>
      <c r="L57" s="22"/>
      <c r="M57" s="23"/>
      <c r="N57" s="24">
        <v>3</v>
      </c>
      <c r="O57" s="25">
        <v>0</v>
      </c>
      <c r="P57" s="25">
        <v>0</v>
      </c>
      <c r="Q57" s="25">
        <v>0</v>
      </c>
      <c r="R57" s="25">
        <v>100</v>
      </c>
      <c r="S57" s="24">
        <v>180</v>
      </c>
      <c r="T57" s="24">
        <v>0</v>
      </c>
      <c r="U57" s="22">
        <v>14</v>
      </c>
      <c r="V57" s="26">
        <v>0</v>
      </c>
      <c r="W57" s="26">
        <v>4</v>
      </c>
      <c r="X57" s="26">
        <v>2</v>
      </c>
      <c r="Y57" s="26">
        <v>2</v>
      </c>
      <c r="Z57" s="26">
        <v>2</v>
      </c>
      <c r="AA57" s="26">
        <v>1</v>
      </c>
      <c r="AB57" s="26">
        <v>0</v>
      </c>
      <c r="AC57" s="26">
        <v>0</v>
      </c>
      <c r="AD57" s="26">
        <v>7</v>
      </c>
      <c r="AE57" s="26">
        <v>0</v>
      </c>
      <c r="AF57" s="26">
        <v>0</v>
      </c>
      <c r="AG57" s="26">
        <v>7</v>
      </c>
      <c r="AH57" s="26">
        <v>2</v>
      </c>
      <c r="AI57" s="26">
        <v>3</v>
      </c>
      <c r="AJ57" s="26">
        <v>236</v>
      </c>
      <c r="AK57" s="37" t="str">
        <f t="shared" si="7"/>
        <v>AZ</v>
      </c>
      <c r="AL57" s="37" t="str">
        <f t="shared" si="8"/>
        <v>A3S</v>
      </c>
      <c r="AM57" s="37" t="str">
        <f t="shared" si="9"/>
        <v>005404</v>
      </c>
      <c r="AN57" s="37" t="str">
        <f t="shared" si="10"/>
        <v>AZS</v>
      </c>
      <c r="AO57" s="37" t="str">
        <f t="shared" si="11"/>
        <v>5</v>
      </c>
      <c r="AP57" s="38" t="str">
        <f t="shared" si="12"/>
        <v>SEZ</v>
      </c>
      <c r="AQ57" s="37" t="str">
        <f t="shared" si="13"/>
        <v>TDC</v>
      </c>
    </row>
    <row r="58" spans="1:43" s="29" customFormat="1" x14ac:dyDescent="0.2">
      <c r="A58" s="41" t="s">
        <v>187</v>
      </c>
      <c r="B58" s="42" t="s">
        <v>74</v>
      </c>
      <c r="C58" s="42" t="s">
        <v>188</v>
      </c>
      <c r="D58" s="54">
        <v>1120</v>
      </c>
      <c r="E58" s="42" t="s">
        <v>89</v>
      </c>
      <c r="F58" s="55">
        <v>42924.539583329999</v>
      </c>
      <c r="G58" s="55">
        <v>42943.767754629996</v>
      </c>
      <c r="H58" s="60">
        <v>34.098269999999999</v>
      </c>
      <c r="I58" s="60">
        <v>-111.7916</v>
      </c>
      <c r="J58" s="62" t="s">
        <v>62</v>
      </c>
      <c r="K58" s="56">
        <v>25750</v>
      </c>
      <c r="L58" s="22"/>
      <c r="M58" s="22" t="s">
        <v>54</v>
      </c>
      <c r="N58" s="35" t="s">
        <v>52</v>
      </c>
      <c r="O58" s="31">
        <v>0</v>
      </c>
      <c r="P58" s="22">
        <v>0</v>
      </c>
      <c r="Q58" s="22">
        <v>0</v>
      </c>
      <c r="R58" s="31">
        <v>100</v>
      </c>
      <c r="S58" s="35">
        <v>0</v>
      </c>
      <c r="T58" s="24">
        <v>0</v>
      </c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2</v>
      </c>
      <c r="AK58" s="27" t="str">
        <f t="shared" si="7"/>
        <v>AZ</v>
      </c>
      <c r="AL58" s="27" t="str">
        <f t="shared" si="8"/>
        <v>TNF</v>
      </c>
      <c r="AM58" s="27" t="str">
        <f t="shared" si="9"/>
        <v>001061</v>
      </c>
      <c r="AN58" s="27" t="str">
        <f t="shared" si="10"/>
        <v>USFS</v>
      </c>
      <c r="AO58" s="27" t="str">
        <f t="shared" si="11"/>
        <v>7</v>
      </c>
      <c r="AP58" s="28" t="str">
        <f t="shared" si="12"/>
        <v>CWZ</v>
      </c>
      <c r="AQ58" s="27" t="str">
        <f t="shared" si="13"/>
        <v>PHC</v>
      </c>
    </row>
    <row r="59" spans="1:43" s="29" customFormat="1" x14ac:dyDescent="0.2">
      <c r="A59" s="41" t="s">
        <v>156</v>
      </c>
      <c r="B59" s="42" t="s">
        <v>157</v>
      </c>
      <c r="C59" s="42" t="s">
        <v>158</v>
      </c>
      <c r="D59" s="54">
        <v>486</v>
      </c>
      <c r="E59" s="42" t="s">
        <v>89</v>
      </c>
      <c r="F59" s="55">
        <v>42925.701388879999</v>
      </c>
      <c r="G59" s="55">
        <v>42925.915023139998</v>
      </c>
      <c r="H59" s="60">
        <v>35.130277800000002</v>
      </c>
      <c r="I59" s="60">
        <v>-111.1883333</v>
      </c>
      <c r="J59" s="62" t="s">
        <v>62</v>
      </c>
      <c r="K59" s="56">
        <v>75000</v>
      </c>
      <c r="L59" s="22"/>
      <c r="M59" s="23"/>
      <c r="N59" s="24">
        <v>5</v>
      </c>
      <c r="O59" s="25">
        <v>0</v>
      </c>
      <c r="P59" s="25">
        <v>0</v>
      </c>
      <c r="Q59" s="25">
        <v>0</v>
      </c>
      <c r="R59" s="25">
        <v>100</v>
      </c>
      <c r="S59" s="24">
        <v>0</v>
      </c>
      <c r="T59" s="24">
        <v>0</v>
      </c>
      <c r="U59" s="22">
        <v>0</v>
      </c>
      <c r="V59" s="26">
        <v>0</v>
      </c>
      <c r="W59" s="26">
        <v>3</v>
      </c>
      <c r="X59" s="26">
        <v>0</v>
      </c>
      <c r="Y59" s="26">
        <v>0</v>
      </c>
      <c r="Z59" s="26">
        <v>0</v>
      </c>
      <c r="AA59" s="26">
        <v>2</v>
      </c>
      <c r="AB59" s="26">
        <v>0</v>
      </c>
      <c r="AC59" s="26">
        <v>0</v>
      </c>
      <c r="AD59" s="26">
        <v>3</v>
      </c>
      <c r="AE59" s="26">
        <v>0</v>
      </c>
      <c r="AF59" s="26">
        <v>0</v>
      </c>
      <c r="AG59" s="26">
        <v>2</v>
      </c>
      <c r="AH59" s="26">
        <v>0</v>
      </c>
      <c r="AI59" s="26">
        <v>1</v>
      </c>
      <c r="AJ59" s="26">
        <v>81</v>
      </c>
      <c r="AK59" s="37" t="str">
        <f t="shared" si="7"/>
        <v>AZ</v>
      </c>
      <c r="AL59" s="37" t="str">
        <f t="shared" si="8"/>
        <v>A1S</v>
      </c>
      <c r="AM59" s="37" t="str">
        <f t="shared" si="9"/>
        <v>005449</v>
      </c>
      <c r="AN59" s="37" t="str">
        <f t="shared" si="10"/>
        <v>AZS</v>
      </c>
      <c r="AO59" s="37" t="str">
        <f t="shared" si="11"/>
        <v>5</v>
      </c>
      <c r="AP59" s="38" t="str">
        <f t="shared" si="12"/>
        <v>CWZ</v>
      </c>
      <c r="AQ59" s="37" t="str">
        <f t="shared" si="13"/>
        <v>ADC</v>
      </c>
    </row>
    <row r="60" spans="1:43" s="29" customFormat="1" x14ac:dyDescent="0.2">
      <c r="A60" s="41" t="s">
        <v>195</v>
      </c>
      <c r="B60" s="42" t="s">
        <v>160</v>
      </c>
      <c r="C60" s="42" t="s">
        <v>196</v>
      </c>
      <c r="D60" s="54">
        <v>18072</v>
      </c>
      <c r="E60" s="42" t="s">
        <v>89</v>
      </c>
      <c r="F60" s="55">
        <v>42927.713888879996</v>
      </c>
      <c r="G60" s="55">
        <v>42957.666215270001</v>
      </c>
      <c r="H60" s="60">
        <v>34.832222199999997</v>
      </c>
      <c r="I60" s="60">
        <v>-112.8733333</v>
      </c>
      <c r="J60" s="62" t="s">
        <v>69</v>
      </c>
      <c r="K60" s="56">
        <v>500000</v>
      </c>
      <c r="L60" s="22"/>
      <c r="M60" s="22"/>
      <c r="N60" s="35">
        <v>3</v>
      </c>
      <c r="O60" s="31">
        <v>100</v>
      </c>
      <c r="P60" s="22">
        <v>0</v>
      </c>
      <c r="Q60" s="22">
        <v>0</v>
      </c>
      <c r="R60" s="31">
        <v>0</v>
      </c>
      <c r="S60" s="35">
        <v>0</v>
      </c>
      <c r="T60" s="24">
        <v>0</v>
      </c>
      <c r="U60" s="22">
        <v>0</v>
      </c>
      <c r="V60" s="26">
        <v>0</v>
      </c>
      <c r="W60" s="26">
        <v>2</v>
      </c>
      <c r="X60" s="26">
        <v>0</v>
      </c>
      <c r="Y60" s="26">
        <v>0</v>
      </c>
      <c r="Z60" s="26">
        <v>0</v>
      </c>
      <c r="AA60" s="26">
        <v>1</v>
      </c>
      <c r="AB60" s="26">
        <v>0</v>
      </c>
      <c r="AC60" s="26">
        <v>0</v>
      </c>
      <c r="AD60" s="26">
        <v>1</v>
      </c>
      <c r="AE60" s="26">
        <v>0</v>
      </c>
      <c r="AF60" s="26">
        <v>0</v>
      </c>
      <c r="AG60" s="26">
        <v>1</v>
      </c>
      <c r="AH60" s="26">
        <v>0</v>
      </c>
      <c r="AI60" s="26">
        <v>0</v>
      </c>
      <c r="AJ60" s="26">
        <v>68</v>
      </c>
      <c r="AK60" s="37" t="str">
        <f t="shared" si="7"/>
        <v>AZ</v>
      </c>
      <c r="AL60" s="37" t="str">
        <f t="shared" si="8"/>
        <v>PNF</v>
      </c>
      <c r="AM60" s="37" t="str">
        <f t="shared" si="9"/>
        <v>001156</v>
      </c>
      <c r="AN60" s="37" t="str">
        <f t="shared" si="10"/>
        <v>USFS</v>
      </c>
      <c r="AO60" s="37" t="str">
        <f t="shared" si="11"/>
        <v>7</v>
      </c>
      <c r="AP60" s="38" t="str">
        <f t="shared" si="12"/>
        <v>CWZ</v>
      </c>
      <c r="AQ60" s="37" t="str">
        <f t="shared" si="13"/>
        <v>PDC</v>
      </c>
    </row>
    <row r="61" spans="1:43" s="29" customFormat="1" x14ac:dyDescent="0.2">
      <c r="A61" s="41" t="s">
        <v>175</v>
      </c>
      <c r="B61" s="42" t="s">
        <v>59</v>
      </c>
      <c r="C61" s="42" t="s">
        <v>176</v>
      </c>
      <c r="D61" s="54">
        <v>1436</v>
      </c>
      <c r="E61" s="42" t="s">
        <v>89</v>
      </c>
      <c r="F61" s="55">
        <v>42928.000694440001</v>
      </c>
      <c r="G61" s="55">
        <v>42930.799722219999</v>
      </c>
      <c r="H61" s="60">
        <v>31.911944399999999</v>
      </c>
      <c r="I61" s="60">
        <v>-109.4488889</v>
      </c>
      <c r="J61" s="62" t="s">
        <v>62</v>
      </c>
      <c r="K61" s="56">
        <v>417000</v>
      </c>
      <c r="L61" s="22"/>
      <c r="M61" s="23"/>
      <c r="N61" s="24">
        <v>3</v>
      </c>
      <c r="O61" s="25">
        <v>0</v>
      </c>
      <c r="P61" s="25">
        <v>0</v>
      </c>
      <c r="Q61" s="25">
        <v>0</v>
      </c>
      <c r="R61" s="25">
        <v>100</v>
      </c>
      <c r="S61" s="24">
        <v>40</v>
      </c>
      <c r="T61" s="24">
        <v>0</v>
      </c>
      <c r="U61" s="22">
        <v>0</v>
      </c>
      <c r="V61" s="26">
        <v>1</v>
      </c>
      <c r="W61" s="26">
        <v>3</v>
      </c>
      <c r="X61" s="26">
        <v>2</v>
      </c>
      <c r="Y61" s="26">
        <v>1</v>
      </c>
      <c r="Z61" s="26">
        <v>1</v>
      </c>
      <c r="AA61" s="26">
        <v>1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7</v>
      </c>
      <c r="AH61" s="26">
        <v>1</v>
      </c>
      <c r="AI61" s="26">
        <v>1</v>
      </c>
      <c r="AJ61" s="26">
        <v>201</v>
      </c>
      <c r="AK61" s="37" t="str">
        <f t="shared" si="7"/>
        <v>AZ</v>
      </c>
      <c r="AL61" s="37" t="str">
        <f t="shared" si="8"/>
        <v>A3S</v>
      </c>
      <c r="AM61" s="37" t="str">
        <f t="shared" si="9"/>
        <v>005500</v>
      </c>
      <c r="AN61" s="37" t="str">
        <f t="shared" si="10"/>
        <v>AZS</v>
      </c>
      <c r="AO61" s="37" t="str">
        <f t="shared" si="11"/>
        <v>5</v>
      </c>
      <c r="AP61" s="38" t="str">
        <f t="shared" si="12"/>
        <v>SEZ</v>
      </c>
      <c r="AQ61" s="37" t="str">
        <f t="shared" si="13"/>
        <v>TDC</v>
      </c>
    </row>
    <row r="62" spans="1:43" s="29" customFormat="1" x14ac:dyDescent="0.2">
      <c r="A62" s="41" t="s">
        <v>193</v>
      </c>
      <c r="B62" s="42" t="s">
        <v>171</v>
      </c>
      <c r="C62" s="42" t="s">
        <v>201</v>
      </c>
      <c r="D62" s="54">
        <v>660</v>
      </c>
      <c r="E62" s="42" t="s">
        <v>89</v>
      </c>
      <c r="F62" s="55">
        <v>42928.616666659997</v>
      </c>
      <c r="G62" s="55">
        <v>42971.669918979998</v>
      </c>
      <c r="H62" s="60">
        <v>34.2405556</v>
      </c>
      <c r="I62" s="60">
        <v>-110.7333333</v>
      </c>
      <c r="J62" s="62" t="s">
        <v>106</v>
      </c>
      <c r="K62" s="56">
        <v>150000</v>
      </c>
      <c r="L62" s="22"/>
      <c r="M62" s="22"/>
      <c r="N62" s="35">
        <v>4</v>
      </c>
      <c r="O62" s="31">
        <v>0</v>
      </c>
      <c r="P62" s="30">
        <v>100</v>
      </c>
      <c r="Q62" s="30">
        <v>0</v>
      </c>
      <c r="R62" s="31">
        <v>0</v>
      </c>
      <c r="S62" s="35">
        <v>0</v>
      </c>
      <c r="T62" s="24">
        <v>0</v>
      </c>
      <c r="U62" s="22">
        <v>0</v>
      </c>
      <c r="V62" s="26">
        <v>0</v>
      </c>
      <c r="W62" s="26">
        <v>1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2</v>
      </c>
      <c r="AH62" s="26">
        <v>0</v>
      </c>
      <c r="AI62" s="26">
        <v>0</v>
      </c>
      <c r="AJ62" s="26">
        <v>29</v>
      </c>
      <c r="AK62" s="27" t="str">
        <f t="shared" si="7"/>
        <v>AZ</v>
      </c>
      <c r="AL62" s="27" t="str">
        <f t="shared" si="8"/>
        <v>FTA</v>
      </c>
      <c r="AM62" s="27" t="str">
        <f t="shared" si="9"/>
        <v>000679</v>
      </c>
      <c r="AN62" s="27" t="str">
        <f t="shared" si="10"/>
        <v>BIA</v>
      </c>
      <c r="AO62" s="27" t="str">
        <f t="shared" si="11"/>
        <v>1</v>
      </c>
      <c r="AP62" s="28" t="str">
        <f t="shared" si="12"/>
        <v>WMZ</v>
      </c>
      <c r="AQ62" s="27" t="str">
        <f t="shared" si="13"/>
        <v>SDC</v>
      </c>
    </row>
    <row r="63" spans="1:43" s="29" customFormat="1" x14ac:dyDescent="0.2">
      <c r="A63" s="41" t="s">
        <v>177</v>
      </c>
      <c r="B63" s="42" t="s">
        <v>74</v>
      </c>
      <c r="C63" s="42" t="s">
        <v>178</v>
      </c>
      <c r="D63" s="54">
        <v>1161</v>
      </c>
      <c r="E63" s="42" t="s">
        <v>68</v>
      </c>
      <c r="F63" s="55">
        <v>42928.801388879998</v>
      </c>
      <c r="G63" s="55">
        <v>42935.747233790004</v>
      </c>
      <c r="H63" s="60">
        <v>33.546666700000003</v>
      </c>
      <c r="I63" s="60">
        <v>-111.1863889</v>
      </c>
      <c r="J63" s="62" t="s">
        <v>109</v>
      </c>
      <c r="K63" s="56">
        <v>7000</v>
      </c>
      <c r="L63" s="22"/>
      <c r="M63" s="23"/>
      <c r="N63" s="24">
        <v>4</v>
      </c>
      <c r="O63" s="25">
        <v>100</v>
      </c>
      <c r="P63" s="25">
        <v>0</v>
      </c>
      <c r="Q63" s="25">
        <v>0</v>
      </c>
      <c r="R63" s="25">
        <v>0</v>
      </c>
      <c r="S63" s="24">
        <v>0</v>
      </c>
      <c r="T63" s="24">
        <v>0</v>
      </c>
      <c r="U63" s="30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37" t="str">
        <f t="shared" si="7"/>
        <v>AZ</v>
      </c>
      <c r="AL63" s="37" t="str">
        <f t="shared" si="8"/>
        <v>TNF</v>
      </c>
      <c r="AM63" s="37" t="str">
        <f t="shared" si="9"/>
        <v>001120</v>
      </c>
      <c r="AN63" s="37" t="str">
        <f t="shared" si="10"/>
        <v>USFS</v>
      </c>
      <c r="AO63" s="37" t="str">
        <f t="shared" si="11"/>
        <v>7</v>
      </c>
      <c r="AP63" s="38" t="str">
        <f t="shared" si="12"/>
        <v>CWZ</v>
      </c>
      <c r="AQ63" s="37" t="str">
        <f t="shared" si="13"/>
        <v>PHC</v>
      </c>
    </row>
    <row r="64" spans="1:43" s="29" customFormat="1" x14ac:dyDescent="0.2">
      <c r="A64" s="41" t="s">
        <v>199</v>
      </c>
      <c r="B64" s="42" t="s">
        <v>127</v>
      </c>
      <c r="C64" s="42" t="s">
        <v>200</v>
      </c>
      <c r="D64" s="54">
        <v>4712</v>
      </c>
      <c r="E64" s="42" t="s">
        <v>89</v>
      </c>
      <c r="F64" s="55">
        <v>42934.697222219998</v>
      </c>
      <c r="G64" s="55">
        <v>42964.689537029997</v>
      </c>
      <c r="H64" s="60">
        <v>36.585000000000001</v>
      </c>
      <c r="I64" s="60">
        <v>-112.3755556</v>
      </c>
      <c r="J64" s="62" t="s">
        <v>69</v>
      </c>
      <c r="K64" s="56">
        <v>80000</v>
      </c>
      <c r="L64" s="22"/>
      <c r="M64" s="22" t="s">
        <v>46</v>
      </c>
      <c r="N64" s="35" t="s">
        <v>52</v>
      </c>
      <c r="O64" s="31">
        <v>0</v>
      </c>
      <c r="P64" s="22">
        <v>20</v>
      </c>
      <c r="Q64" s="22">
        <v>0</v>
      </c>
      <c r="R64" s="31">
        <v>80</v>
      </c>
      <c r="S64" s="35">
        <v>373</v>
      </c>
      <c r="T64" s="24">
        <v>0</v>
      </c>
      <c r="U64" s="30">
        <v>0</v>
      </c>
      <c r="V64" s="26">
        <v>7</v>
      </c>
      <c r="W64" s="26">
        <v>5</v>
      </c>
      <c r="X64" s="26">
        <v>1</v>
      </c>
      <c r="Y64" s="26">
        <v>2</v>
      </c>
      <c r="Z64" s="26">
        <v>0</v>
      </c>
      <c r="AA64" s="26">
        <v>3</v>
      </c>
      <c r="AB64" s="26">
        <v>0</v>
      </c>
      <c r="AC64" s="26">
        <v>0</v>
      </c>
      <c r="AD64" s="26">
        <v>18</v>
      </c>
      <c r="AE64" s="26">
        <v>0</v>
      </c>
      <c r="AF64" s="26">
        <v>0</v>
      </c>
      <c r="AG64" s="26">
        <v>14</v>
      </c>
      <c r="AH64" s="26">
        <v>4</v>
      </c>
      <c r="AI64" s="26">
        <v>6</v>
      </c>
      <c r="AJ64" s="26">
        <v>615</v>
      </c>
      <c r="AK64" s="37" t="str">
        <f t="shared" si="7"/>
        <v>AZ</v>
      </c>
      <c r="AL64" s="37" t="str">
        <f t="shared" si="8"/>
        <v>KNF</v>
      </c>
      <c r="AM64" s="37" t="str">
        <f t="shared" si="9"/>
        <v>000644</v>
      </c>
      <c r="AN64" s="37" t="str">
        <f t="shared" si="10"/>
        <v>USFS</v>
      </c>
      <c r="AO64" s="37" t="str">
        <f t="shared" si="11"/>
        <v>7</v>
      </c>
      <c r="AP64" s="38" t="str">
        <f t="shared" si="12"/>
        <v>NAZ</v>
      </c>
      <c r="AQ64" s="37" t="str">
        <f t="shared" si="13"/>
        <v>WDC</v>
      </c>
    </row>
    <row r="65" spans="1:43" s="29" customFormat="1" x14ac:dyDescent="0.2">
      <c r="A65" s="41" t="s">
        <v>204</v>
      </c>
      <c r="B65" s="42" t="s">
        <v>205</v>
      </c>
      <c r="C65" s="42" t="s">
        <v>206</v>
      </c>
      <c r="D65" s="54">
        <v>0.5</v>
      </c>
      <c r="E65" s="42" t="s">
        <v>68</v>
      </c>
      <c r="F65" s="55">
        <v>42935.716666660002</v>
      </c>
      <c r="G65" s="55">
        <v>42971.785092589998</v>
      </c>
      <c r="H65" s="60">
        <v>32.2255556</v>
      </c>
      <c r="I65" s="60">
        <v>-110.5597222</v>
      </c>
      <c r="J65" s="62" t="s">
        <v>207</v>
      </c>
      <c r="K65" s="56">
        <v>10000</v>
      </c>
      <c r="L65" s="22"/>
      <c r="M65" s="22"/>
      <c r="N65" s="35">
        <v>5</v>
      </c>
      <c r="O65" s="31">
        <v>100</v>
      </c>
      <c r="P65" s="22">
        <v>0</v>
      </c>
      <c r="Q65" s="22">
        <v>0</v>
      </c>
      <c r="R65" s="31">
        <v>0</v>
      </c>
      <c r="S65" s="35">
        <v>0</v>
      </c>
      <c r="T65" s="24">
        <v>0</v>
      </c>
      <c r="U65" s="22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5</v>
      </c>
      <c r="AK65" s="37" t="str">
        <f t="shared" si="7"/>
        <v>AZ</v>
      </c>
      <c r="AL65" s="37" t="str">
        <f t="shared" si="8"/>
        <v>SAP</v>
      </c>
      <c r="AM65" s="37" t="str">
        <f t="shared" si="9"/>
        <v>000754</v>
      </c>
      <c r="AN65" s="37" t="str">
        <f t="shared" si="10"/>
        <v>NPS</v>
      </c>
      <c r="AO65" s="37" t="str">
        <f t="shared" si="11"/>
        <v>4</v>
      </c>
      <c r="AP65" s="38" t="str">
        <f t="shared" si="12"/>
        <v>SEZ</v>
      </c>
      <c r="AQ65" s="37" t="str">
        <f t="shared" si="13"/>
        <v>TDC</v>
      </c>
    </row>
    <row r="66" spans="1:43" s="36" customFormat="1" x14ac:dyDescent="0.2">
      <c r="A66" s="43" t="s">
        <v>210</v>
      </c>
      <c r="B66" s="65" t="s">
        <v>71</v>
      </c>
      <c r="C66" s="65" t="s">
        <v>211</v>
      </c>
      <c r="D66" s="57">
        <v>370</v>
      </c>
      <c r="E66" s="65" t="s">
        <v>61</v>
      </c>
      <c r="F66" s="58">
        <v>42992.793749999997</v>
      </c>
      <c r="G66" s="58">
        <v>42993.639050919999</v>
      </c>
      <c r="H66" s="44">
        <v>31.540555600000001</v>
      </c>
      <c r="I66" s="44">
        <v>-110.3486111</v>
      </c>
      <c r="J66" s="63" t="s">
        <v>62</v>
      </c>
      <c r="K66" s="59">
        <v>15000</v>
      </c>
      <c r="L66" s="25"/>
      <c r="M66" s="22"/>
      <c r="N66" s="35">
        <v>3</v>
      </c>
      <c r="O66" s="31">
        <v>0</v>
      </c>
      <c r="P66" s="22">
        <v>0</v>
      </c>
      <c r="Q66" s="22">
        <v>0</v>
      </c>
      <c r="R66" s="31">
        <v>100</v>
      </c>
      <c r="S66" s="35">
        <v>0</v>
      </c>
      <c r="T66" s="24">
        <v>0</v>
      </c>
      <c r="U66" s="22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1</v>
      </c>
      <c r="AE66" s="26">
        <v>0</v>
      </c>
      <c r="AF66" s="26">
        <v>0</v>
      </c>
      <c r="AG66" s="26">
        <v>2</v>
      </c>
      <c r="AH66" s="26">
        <v>0</v>
      </c>
      <c r="AI66" s="26">
        <v>0</v>
      </c>
      <c r="AJ66" s="26">
        <v>12</v>
      </c>
      <c r="AK66" s="52" t="str">
        <f t="shared" si="7"/>
        <v>AZ</v>
      </c>
      <c r="AL66" s="52" t="str">
        <f t="shared" si="8"/>
        <v>FHQ</v>
      </c>
      <c r="AM66" s="52" t="str">
        <f t="shared" si="9"/>
        <v>000995</v>
      </c>
      <c r="AN66" s="52" t="str">
        <f t="shared" si="10"/>
        <v>OTH</v>
      </c>
      <c r="AO66" s="52" t="str">
        <f t="shared" ref="AO66:AO97" si="14">IF(COUNTIF(AN66,"BIA"),"1",
IF(COUNTIF(AN66,"BLM"),"2",
IF(COUNTIF(AN66,"FWS"),"3",
IF(COUNTIF(AN66,"NPS"),"4",
IF(COUNTIF(AN66,"AZS"),"5",
IF(COUNTIF(AN66,"USFS"),"7",
IF(COUNTIF(AN66,"DOD"),"8",
IF(COUNTIF(AN66,"OTH"),"9",
IF(COUNTIF(AN66,"Pri*"),"9")))))))))</f>
        <v>9</v>
      </c>
      <c r="AP66" s="53" t="str">
        <f t="shared" si="12"/>
        <v>SEZ</v>
      </c>
      <c r="AQ66" s="52" t="str">
        <f t="shared" si="13"/>
        <v>TDC</v>
      </c>
    </row>
    <row r="67" spans="1:43" s="36" customFormat="1" x14ac:dyDescent="0.2">
      <c r="A67" s="41" t="s">
        <v>217</v>
      </c>
      <c r="B67" s="42" t="s">
        <v>66</v>
      </c>
      <c r="C67" s="42" t="s">
        <v>218</v>
      </c>
      <c r="D67" s="54">
        <v>1878</v>
      </c>
      <c r="E67" s="42" t="s">
        <v>89</v>
      </c>
      <c r="F67" s="55">
        <v>43014.590277770003</v>
      </c>
      <c r="G67" s="55">
        <v>43032.755046290004</v>
      </c>
      <c r="H67" s="60">
        <v>34.477777799999998</v>
      </c>
      <c r="I67" s="60">
        <v>-111.0872222</v>
      </c>
      <c r="J67" s="62" t="s">
        <v>106</v>
      </c>
      <c r="K67" s="56">
        <v>250000</v>
      </c>
      <c r="L67" s="22"/>
      <c r="M67" s="22" t="s">
        <v>44</v>
      </c>
      <c r="N67" s="35">
        <v>3</v>
      </c>
      <c r="O67" s="31">
        <v>0</v>
      </c>
      <c r="P67" s="30">
        <v>0</v>
      </c>
      <c r="Q67" s="30">
        <v>0</v>
      </c>
      <c r="R67" s="31">
        <v>100</v>
      </c>
      <c r="S67" s="35">
        <v>9</v>
      </c>
      <c r="T67" s="24">
        <v>0</v>
      </c>
      <c r="U67" s="22">
        <v>0</v>
      </c>
      <c r="V67" s="26">
        <v>1</v>
      </c>
      <c r="W67" s="26"/>
      <c r="X67" s="26"/>
      <c r="Y67" s="26"/>
      <c r="Z67" s="26"/>
      <c r="AA67" s="26"/>
      <c r="AB67" s="26"/>
      <c r="AC67" s="26"/>
      <c r="AD67" s="26">
        <v>3</v>
      </c>
      <c r="AE67" s="26"/>
      <c r="AF67" s="26"/>
      <c r="AG67" s="26">
        <v>9</v>
      </c>
      <c r="AH67" s="26">
        <v>3</v>
      </c>
      <c r="AI67" s="26"/>
      <c r="AJ67" s="26">
        <v>130</v>
      </c>
      <c r="AK67" s="39" t="str">
        <f t="shared" si="7"/>
        <v>AZ</v>
      </c>
      <c r="AL67" s="39" t="str">
        <f t="shared" si="8"/>
        <v>ASF</v>
      </c>
      <c r="AM67" s="39" t="str">
        <f t="shared" si="9"/>
        <v>001091</v>
      </c>
      <c r="AN67" s="39" t="str">
        <f t="shared" si="10"/>
        <v>USFS</v>
      </c>
      <c r="AO67" s="39" t="str">
        <f t="shared" si="14"/>
        <v>7</v>
      </c>
      <c r="AP67" s="40" t="str">
        <f t="shared" si="12"/>
        <v>WMZ</v>
      </c>
      <c r="AQ67" s="39" t="str">
        <f t="shared" si="13"/>
        <v>SDC</v>
      </c>
    </row>
    <row r="68" spans="1:43" s="29" customFormat="1" x14ac:dyDescent="0.2">
      <c r="A68" s="43" t="s">
        <v>214</v>
      </c>
      <c r="B68" s="65" t="s">
        <v>215</v>
      </c>
      <c r="C68" s="65" t="s">
        <v>216</v>
      </c>
      <c r="D68" s="57">
        <v>992.78</v>
      </c>
      <c r="E68" s="65" t="s">
        <v>89</v>
      </c>
      <c r="F68" s="58">
        <v>43027.583333330003</v>
      </c>
      <c r="G68" s="58">
        <v>43031.738090270002</v>
      </c>
      <c r="H68" s="44">
        <v>34.108333299999998</v>
      </c>
      <c r="I68" s="44">
        <v>-109.33388890000001</v>
      </c>
      <c r="J68" s="63" t="s">
        <v>109</v>
      </c>
      <c r="K68" s="59">
        <v>89551.679999999993</v>
      </c>
      <c r="L68" s="25"/>
      <c r="M68" s="22"/>
      <c r="N68" s="35">
        <v>4</v>
      </c>
      <c r="O68" s="31">
        <v>0</v>
      </c>
      <c r="P68" s="22">
        <v>0</v>
      </c>
      <c r="Q68" s="22">
        <v>0</v>
      </c>
      <c r="R68" s="31">
        <v>100</v>
      </c>
      <c r="S68" s="35">
        <v>66</v>
      </c>
      <c r="T68" s="24">
        <v>0</v>
      </c>
      <c r="U68" s="22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1</v>
      </c>
      <c r="AC68" s="26">
        <v>0</v>
      </c>
      <c r="AD68" s="26">
        <v>2</v>
      </c>
      <c r="AE68" s="26">
        <v>0</v>
      </c>
      <c r="AF68" s="26">
        <v>0</v>
      </c>
      <c r="AG68" s="26">
        <v>10</v>
      </c>
      <c r="AH68" s="26">
        <v>0</v>
      </c>
      <c r="AI68" s="26">
        <v>0</v>
      </c>
      <c r="AJ68" s="26">
        <v>21</v>
      </c>
      <c r="AK68" s="27" t="str">
        <f t="shared" si="7"/>
        <v>AZ</v>
      </c>
      <c r="AL68" s="27" t="str">
        <f t="shared" si="8"/>
        <v>A2S</v>
      </c>
      <c r="AM68" s="27" t="str">
        <f t="shared" si="9"/>
        <v>006152</v>
      </c>
      <c r="AN68" s="27" t="str">
        <f t="shared" si="10"/>
        <v>AZS</v>
      </c>
      <c r="AO68" s="27" t="str">
        <f t="shared" si="14"/>
        <v>5</v>
      </c>
      <c r="AP68" s="28" t="str">
        <f t="shared" si="12"/>
        <v>CWZ</v>
      </c>
      <c r="AQ68" s="27" t="str">
        <f t="shared" si="13"/>
        <v>ADC</v>
      </c>
    </row>
    <row r="69" spans="1:43" s="36" customFormat="1" x14ac:dyDescent="0.2">
      <c r="A69" s="43" t="s">
        <v>219</v>
      </c>
      <c r="B69" s="65" t="s">
        <v>59</v>
      </c>
      <c r="C69" s="65" t="s">
        <v>220</v>
      </c>
      <c r="D69" s="57">
        <v>376.26</v>
      </c>
      <c r="E69" s="65" t="s">
        <v>61</v>
      </c>
      <c r="F69" s="58">
        <v>43064.586805550003</v>
      </c>
      <c r="G69" s="58">
        <v>43066.687777769999</v>
      </c>
      <c r="H69" s="44">
        <v>31.919722199999999</v>
      </c>
      <c r="I69" s="44">
        <v>-110.4027778</v>
      </c>
      <c r="J69" s="63" t="s">
        <v>109</v>
      </c>
      <c r="K69" s="59">
        <v>25000</v>
      </c>
      <c r="L69" s="25"/>
      <c r="M69" s="22"/>
      <c r="N69" s="35">
        <v>4</v>
      </c>
      <c r="O69" s="31">
        <v>0</v>
      </c>
      <c r="P69" s="31">
        <v>0</v>
      </c>
      <c r="Q69" s="31">
        <v>0</v>
      </c>
      <c r="R69" s="31">
        <v>100</v>
      </c>
      <c r="S69" s="32">
        <v>0</v>
      </c>
      <c r="T69" s="24">
        <v>0</v>
      </c>
      <c r="U69" s="22">
        <v>0</v>
      </c>
      <c r="V69" s="26">
        <v>0</v>
      </c>
      <c r="W69" s="26">
        <v>2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4</v>
      </c>
      <c r="AH69" s="26">
        <v>0</v>
      </c>
      <c r="AI69" s="26">
        <v>0</v>
      </c>
      <c r="AJ69" s="26">
        <v>63</v>
      </c>
      <c r="AK69" s="52" t="str">
        <f t="shared" si="7"/>
        <v>AZ</v>
      </c>
      <c r="AL69" s="52" t="str">
        <f t="shared" si="8"/>
        <v>A3S</v>
      </c>
      <c r="AM69" s="52" t="str">
        <f t="shared" si="9"/>
        <v>006287</v>
      </c>
      <c r="AN69" s="52" t="str">
        <f t="shared" si="10"/>
        <v>AZS</v>
      </c>
      <c r="AO69" s="52" t="str">
        <f t="shared" si="14"/>
        <v>5</v>
      </c>
      <c r="AP69" s="53" t="str">
        <f t="shared" si="12"/>
        <v>SEZ</v>
      </c>
      <c r="AQ69" s="52" t="str">
        <f t="shared" si="13"/>
        <v>TDC</v>
      </c>
    </row>
  </sheetData>
  <sortState ref="A2:AQ69">
    <sortCondition ref="F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YTD_AZ</vt:lpstr>
    </vt:vector>
  </TitlesOfParts>
  <Company>National Park Service (@SWCC)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Intelligence Section</dc:creator>
  <cp:lastModifiedBy>Ellington, Claude - FS, Albuquerque, NM</cp:lastModifiedBy>
  <cp:lastPrinted>2017-07-06T23:56:43Z</cp:lastPrinted>
  <dcterms:created xsi:type="dcterms:W3CDTF">2002-07-15T17:54:29Z</dcterms:created>
  <dcterms:modified xsi:type="dcterms:W3CDTF">2018-03-21T22:30:43Z</dcterms:modified>
</cp:coreProperties>
</file>