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Excel\"/>
    </mc:Choice>
  </mc:AlternateContent>
  <xr:revisionPtr revIDLastSave="0" documentId="13_ncr:1_{3BEA3DC2-0BA5-4F66-9A7E-C97B674EAEF7}" xr6:coauthVersionLast="47" xr6:coauthVersionMax="47" xr10:uidLastSave="{00000000-0000-0000-0000-000000000000}"/>
  <bookViews>
    <workbookView xWindow="-120" yWindow="-120" windowWidth="20730" windowHeight="11760" activeTab="3" xr2:uid="{6A4ECA43-55BE-4B0A-B43A-9AE7F032E0C4}"/>
  </bookViews>
  <sheets>
    <sheet name="Sheet2" sheetId="2" r:id="rId1"/>
    <sheet name="Data analysis IQR" sheetId="1" r:id="rId2"/>
    <sheet name="Coefficent of vation" sheetId="3" r:id="rId3"/>
    <sheet name="coree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2" i="4"/>
  <c r="G3" i="3"/>
  <c r="F3" i="3"/>
  <c r="E3" i="3"/>
  <c r="D3" i="3"/>
  <c r="O4" i="1"/>
  <c r="O6" i="1"/>
  <c r="O8" i="1"/>
  <c r="O3" i="1"/>
  <c r="G5" i="1"/>
  <c r="G4" i="1"/>
  <c r="G3" i="1"/>
  <c r="D20" i="1"/>
  <c r="D19" i="1"/>
</calcChain>
</file>

<file path=xl/sharedStrings.xml><?xml version="1.0" encoding="utf-8"?>
<sst xmlns="http://schemas.openxmlformats.org/spreadsheetml/2006/main" count="76" uniqueCount="38">
  <si>
    <t>Height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</si>
  <si>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</si>
  <si>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</si>
  <si>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</si>
  <si>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</si>
  <si>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</si>
  <si>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</si>
  <si>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</si>
  <si>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</si>
  <si>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</si>
  <si>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</si>
  <si>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</si>
  <si>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</si>
  <si>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</si>
  <si>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</si>
  <si>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</si>
  <si>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</si>
  <si>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uper Confidence interval</t>
  </si>
  <si>
    <t>Lower Confidence interval</t>
  </si>
  <si>
    <t>Standrd Divation</t>
  </si>
  <si>
    <t>Standrd Erorr</t>
  </si>
  <si>
    <t>Inter Quartile Range</t>
  </si>
  <si>
    <t>Q1</t>
  </si>
  <si>
    <t>Q3</t>
  </si>
  <si>
    <t>IQR</t>
  </si>
  <si>
    <t>iqr</t>
  </si>
  <si>
    <t>Glass fill Water</t>
  </si>
  <si>
    <t>Reading 1</t>
  </si>
  <si>
    <t>Reading2</t>
  </si>
  <si>
    <t>Reading 3</t>
  </si>
  <si>
    <t>STD</t>
  </si>
  <si>
    <t>CV%</t>
  </si>
  <si>
    <t>Coefficient of variation Chance of error</t>
  </si>
  <si>
    <t>Weight</t>
  </si>
  <si>
    <t>Correlation</t>
  </si>
  <si>
    <t>suit</t>
  </si>
  <si>
    <t>distance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</si>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</sst>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imSun-ExtB"/>
      <family val="3"/>
    </font>
    <font>
      <b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9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3" borderId="6" xfId="0" applyFont="1" applyFill="1" applyBorder="1" applyAlignment="1"/>
    <xf numFmtId="0" fontId="1" fillId="3" borderId="8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1" fillId="5" borderId="1" xfId="0" applyFont="1" applyFill="1" applyBorder="1"/>
    <xf numFmtId="0" fontId="0" fillId="2" borderId="1" xfId="0" applyFill="1" applyBorder="1" applyAlignment="1">
      <alignment horizontal="center"/>
    </xf>
    <xf numFmtId="0" fontId="4" fillId="6" borderId="1" xfId="0" applyFont="1" applyFill="1" applyBorder="1"/>
    <xf numFmtId="0" fontId="1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6245370370370371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analysis IQR'!$F$3:$F$5</c:f>
              <c:strCache>
                <c:ptCount val="3"/>
                <c:pt idx="0">
                  <c:v>Mean</c:v>
                </c:pt>
                <c:pt idx="1">
                  <c:v>Standrd Divation</c:v>
                </c:pt>
                <c:pt idx="2">
                  <c:v>Standrd Erorr</c:v>
                </c:pt>
              </c:strCache>
            </c:strRef>
          </c:cat>
          <c:val>
            <c:numRef>
              <c:f>'Data analysis IQR'!$G$3:$G$5</c:f>
              <c:numCache>
                <c:formatCode>General</c:formatCode>
                <c:ptCount val="3"/>
                <c:pt idx="0">
                  <c:v>1.4902500000000001</c:v>
                </c:pt>
                <c:pt idx="1">
                  <c:v>0.44353842373951385</c:v>
                </c:pt>
                <c:pt idx="2">
                  <c:v>0.10736355803413911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7BB-9517-27248CE4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71247"/>
        <c:axId val="1299073743"/>
      </c:barChart>
      <c:catAx>
        <c:axId val="12990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99073743"/>
        <c:crosses val="autoZero"/>
        <c:auto val="1"/>
        <c:lblAlgn val="ctr"/>
        <c:lblOffset val="100"/>
        <c:noMultiLvlLbl val="0"/>
      </c:catAx>
      <c:valAx>
        <c:axId val="129907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990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3166279705061978"/>
          <c:y val="0.23932076407482311"/>
          <c:w val="0.82241322428529595"/>
          <c:h val="0.66287498407789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coreelation!$B$1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71281714785652"/>
                  <c:y val="-0.25525590551181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coreelation!$A$2:$A$17</c:f>
              <c:numCache>
                <c:formatCode>General</c:formatCode>
                <c:ptCount val="16"/>
                <c:pt idx="0">
                  <c:v>1.6</c:v>
                </c:pt>
                <c:pt idx="1">
                  <c:v>1.89</c:v>
                </c:pt>
                <c:pt idx="2">
                  <c:v>1.7</c:v>
                </c:pt>
                <c:pt idx="3">
                  <c:v>1.3</c:v>
                </c:pt>
                <c:pt idx="4">
                  <c:v>1.67</c:v>
                </c:pt>
                <c:pt idx="5">
                  <c:v>1.55</c:v>
                </c:pt>
                <c:pt idx="6">
                  <c:v>1.98</c:v>
                </c:pt>
                <c:pt idx="7">
                  <c:v>0.154</c:v>
                </c:pt>
                <c:pt idx="8">
                  <c:v>1.6</c:v>
                </c:pt>
                <c:pt idx="9">
                  <c:v>1.32</c:v>
                </c:pt>
                <c:pt idx="10">
                  <c:v>1.0900000000000001</c:v>
                </c:pt>
                <c:pt idx="11">
                  <c:v>1.9</c:v>
                </c:pt>
                <c:pt idx="12">
                  <c:v>1.87</c:v>
                </c:pt>
                <c:pt idx="13">
                  <c:v>1.65</c:v>
                </c:pt>
                <c:pt idx="14">
                  <c:v>1.37</c:v>
                </c:pt>
                <c:pt idx="15">
                  <c:v>1.2</c:v>
                </c:pt>
              </c:numCache>
            </c:numRef>
          </c:xVal>
          <c:yVal>
            <c:numRef>
              <c:f>coreelation!$B$2:$B$17</c:f>
              <c:numCache>
                <c:formatCode>General</c:formatCode>
                <c:ptCount val="16"/>
                <c:pt idx="0">
                  <c:v>30.98</c:v>
                </c:pt>
                <c:pt idx="1">
                  <c:v>40</c:v>
                </c:pt>
                <c:pt idx="2">
                  <c:v>37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43</c:v>
                </c:pt>
                <c:pt idx="9">
                  <c:v>65</c:v>
                </c:pt>
                <c:pt idx="10">
                  <c:v>54</c:v>
                </c:pt>
                <c:pt idx="11">
                  <c:v>67</c:v>
                </c:pt>
                <c:pt idx="12">
                  <c:v>78</c:v>
                </c:pt>
                <c:pt idx="13">
                  <c:v>87</c:v>
                </c:pt>
                <c:pt idx="14">
                  <c:v>53</c:v>
                </c:pt>
                <c:pt idx="1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1-4A77-AF41-4EDE4264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11823"/>
        <c:axId val="1525900591"/>
      </c:scatterChart>
      <c:valAx>
        <c:axId val="15259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5900591"/>
        <c:crosses val="autoZero"/>
        <c:crossBetween val="midCat"/>
      </c:valAx>
      <c:valAx>
        <c:axId val="1525900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59118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152400</xdr:rowOff>
    </xdr:from>
    <xdr:to>
      <xdr:col>9</xdr:col>
      <xdr:colOff>47625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E306A-79DC-6292-279B-7149B54B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130751</xdr:rowOff>
    </xdr:from>
    <xdr:to>
      <xdr:col>14</xdr:col>
      <xdr:colOff>103909</xdr:colOff>
      <xdr:row>18</xdr:row>
      <xdr:rowOff>181841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4B5E1-3AFB-F2DC-74F8-80626A10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2E-E2E6-42C1-87DE-AEF47AB5D581}">
  <dimension ref="A1:B18"/>
  <sheetViews>
    <sheetView workbookViewId="0"/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>
        <v>1.4902500000000001</v>
      </c>
    </row>
    <row r="4" spans="1:2" x14ac:dyDescent="0.25">
      <c r="A4" t="s">
        <v>2</v>
      </c>
      <c r="B4">
        <v>0.11088460593487846</v>
      </c>
    </row>
    <row r="5" spans="1:2" x14ac:dyDescent="0.25">
      <c r="A5" t="s">
        <v>3</v>
      </c>
      <c r="B5">
        <v>1.6</v>
      </c>
    </row>
    <row r="6" spans="1:2" x14ac:dyDescent="0.25">
      <c r="A6" t="s">
        <v>4</v>
      </c>
      <c r="B6">
        <v>1.6</v>
      </c>
    </row>
    <row r="7" spans="1:2" x14ac:dyDescent="0.25">
      <c r="A7" t="s">
        <v>5</v>
      </c>
      <c r="B7">
        <v>0.44353842373951385</v>
      </c>
    </row>
    <row r="8" spans="1:2" x14ac:dyDescent="0.25">
      <c r="A8" t="s">
        <v>6</v>
      </c>
      <c r="B8">
        <v>0.19672633333333256</v>
      </c>
    </row>
    <row r="9" spans="1:2" x14ac:dyDescent="0.25">
      <c r="A9" t="s">
        <v>7</v>
      </c>
      <c r="B9">
        <v>4.9396111176735866</v>
      </c>
    </row>
    <row r="10" spans="1:2" x14ac:dyDescent="0.25">
      <c r="A10" t="s">
        <v>8</v>
      </c>
      <c r="B10">
        <v>-1.8871427789354895</v>
      </c>
    </row>
    <row r="11" spans="1:2" x14ac:dyDescent="0.25">
      <c r="A11" t="s">
        <v>9</v>
      </c>
      <c r="B11">
        <v>1.8260000000000001</v>
      </c>
    </row>
    <row r="12" spans="1:2" x14ac:dyDescent="0.25">
      <c r="A12" t="s">
        <v>10</v>
      </c>
      <c r="B12">
        <v>0.154</v>
      </c>
    </row>
    <row r="13" spans="1:2" x14ac:dyDescent="0.25">
      <c r="A13" t="s">
        <v>11</v>
      </c>
      <c r="B13">
        <v>1.98</v>
      </c>
    </row>
    <row r="14" spans="1:2" x14ac:dyDescent="0.25">
      <c r="A14" t="s">
        <v>12</v>
      </c>
      <c r="B14">
        <v>23.844000000000001</v>
      </c>
    </row>
    <row r="15" spans="1:2" x14ac:dyDescent="0.25">
      <c r="A15" t="s">
        <v>13</v>
      </c>
      <c r="B15">
        <v>16</v>
      </c>
    </row>
    <row r="16" spans="1:2" x14ac:dyDescent="0.25">
      <c r="A16" t="s">
        <v>14</v>
      </c>
      <c r="B16">
        <v>1.98</v>
      </c>
    </row>
    <row r="17" spans="1:2" x14ac:dyDescent="0.25">
      <c r="A17" t="s">
        <v>15</v>
      </c>
      <c r="B17">
        <v>0.154</v>
      </c>
    </row>
    <row r="18" spans="1:2" x14ac:dyDescent="0.25">
      <c r="A18" t="s">
        <v>16</v>
      </c>
      <c r="B18">
        <v>0.23634494292947134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B5B-60CE-4067-8A81-C95DAF733ACA}">
  <dimension ref="A1:P20"/>
  <sheetViews>
    <sheetView zoomScale="110" zoomScaleNormal="110" workbookViewId="0">
      <selection sqref="A1:A17"/>
    </sheetView>
  </sheetViews>
  <sheetFormatPr defaultRowHeight="15" x14ac:dyDescent="0.25"/>
  <cols>
    <col min="3" max="3" width="29.85546875" customWidth="1"/>
    <col min="4" max="4" width="15.42578125" customWidth="1"/>
    <col min="6" max="6" width="16.28515625" customWidth="1"/>
    <col min="14" max="14" width="14" customWidth="1"/>
  </cols>
  <sheetData>
    <row r="1" spans="1:16" x14ac:dyDescent="0.25">
      <c r="A1" s="2" t="s">
        <v>0</v>
      </c>
      <c r="C1" s="9" t="s">
        <v>0</v>
      </c>
      <c r="D1" s="10"/>
      <c r="K1" s="2" t="s">
        <v>0</v>
      </c>
    </row>
    <row r="2" spans="1:16" x14ac:dyDescent="0.25">
      <c r="A2" s="3">
        <v>1.6</v>
      </c>
      <c r="C2" s="7"/>
      <c r="D2" s="7"/>
      <c r="K2" s="3">
        <v>1.6</v>
      </c>
      <c r="N2" s="18" t="s">
        <v>21</v>
      </c>
      <c r="O2" s="18"/>
      <c r="P2" s="18"/>
    </row>
    <row r="3" spans="1:16" x14ac:dyDescent="0.25">
      <c r="A3" s="3">
        <v>1.89</v>
      </c>
      <c r="C3" s="15" t="s">
        <v>1</v>
      </c>
      <c r="D3" s="7">
        <v>1.4902500000000001</v>
      </c>
      <c r="F3" s="14" t="s">
        <v>1</v>
      </c>
      <c r="G3" s="13">
        <f>AVERAGE(A2:A17)</f>
        <v>1.4902500000000001</v>
      </c>
      <c r="K3" s="3">
        <v>1.89</v>
      </c>
      <c r="N3" s="21" t="s">
        <v>22</v>
      </c>
      <c r="O3" s="19">
        <f>QUARTILE(K2:K17,1)</f>
        <v>1.3149999999999999</v>
      </c>
      <c r="P3" s="20"/>
    </row>
    <row r="4" spans="1:16" x14ac:dyDescent="0.25">
      <c r="A4" s="3">
        <v>1.7</v>
      </c>
      <c r="C4" s="15" t="s">
        <v>2</v>
      </c>
      <c r="D4" s="7">
        <v>0.11088460593487846</v>
      </c>
      <c r="F4" s="14" t="s">
        <v>19</v>
      </c>
      <c r="G4" s="13">
        <f>STDEV(A2:A17)</f>
        <v>0.44353842373951385</v>
      </c>
      <c r="K4" s="3">
        <v>1.7</v>
      </c>
      <c r="N4" s="21" t="s">
        <v>23</v>
      </c>
      <c r="O4" s="19">
        <f>QUARTILE(K2:K17,3)</f>
        <v>1.7424999999999999</v>
      </c>
      <c r="P4" s="20"/>
    </row>
    <row r="5" spans="1:16" x14ac:dyDescent="0.25">
      <c r="A5" s="3">
        <v>1.3</v>
      </c>
      <c r="C5" s="15" t="s">
        <v>3</v>
      </c>
      <c r="D5" s="7">
        <v>1.6</v>
      </c>
      <c r="F5" s="14" t="s">
        <v>20</v>
      </c>
      <c r="G5" s="13">
        <f>STDEVP(A2:A17)/SQRT(COUNT(A2:A17))</f>
        <v>0.10736355803413911</v>
      </c>
      <c r="K5" s="3">
        <v>1.3</v>
      </c>
      <c r="N5" s="21"/>
      <c r="O5" s="19"/>
      <c r="P5" s="20"/>
    </row>
    <row r="6" spans="1:16" x14ac:dyDescent="0.25">
      <c r="A6" s="3">
        <v>1.67</v>
      </c>
      <c r="C6" s="15" t="s">
        <v>4</v>
      </c>
      <c r="D6" s="7">
        <v>1.6</v>
      </c>
      <c r="K6" s="3">
        <v>1.67</v>
      </c>
      <c r="N6" s="21" t="s">
        <v>24</v>
      </c>
      <c r="O6" s="19">
        <f>O4-O3</f>
        <v>0.42749999999999999</v>
      </c>
      <c r="P6" s="20"/>
    </row>
    <row r="7" spans="1:16" x14ac:dyDescent="0.25">
      <c r="A7" s="3">
        <v>1.55</v>
      </c>
      <c r="C7" s="15" t="s">
        <v>5</v>
      </c>
      <c r="D7" s="7">
        <v>0.44353842373951385</v>
      </c>
      <c r="K7" s="3">
        <v>1.55</v>
      </c>
      <c r="N7" s="21"/>
      <c r="O7" s="19"/>
      <c r="P7" s="20"/>
    </row>
    <row r="8" spans="1:16" x14ac:dyDescent="0.25">
      <c r="A8" s="3">
        <v>1.98</v>
      </c>
      <c r="C8" s="15" t="s">
        <v>6</v>
      </c>
      <c r="D8" s="7">
        <v>0.19672633333333256</v>
      </c>
      <c r="K8" s="3">
        <v>1.98</v>
      </c>
      <c r="N8" s="21" t="s">
        <v>25</v>
      </c>
      <c r="O8" s="19">
        <f>QUARTILE(K2:K17,3)-QUARTILE(K2:K17,1)</f>
        <v>0.42749999999999999</v>
      </c>
      <c r="P8" s="20"/>
    </row>
    <row r="9" spans="1:16" x14ac:dyDescent="0.25">
      <c r="A9" s="3">
        <v>0.154</v>
      </c>
      <c r="C9" s="15" t="s">
        <v>7</v>
      </c>
      <c r="D9" s="7">
        <v>4.9396111176735866</v>
      </c>
      <c r="K9" s="3">
        <v>0.154</v>
      </c>
    </row>
    <row r="10" spans="1:16" x14ac:dyDescent="0.25">
      <c r="A10" s="3">
        <v>1.6</v>
      </c>
      <c r="C10" s="15" t="s">
        <v>8</v>
      </c>
      <c r="D10" s="7">
        <v>-1.8871427789354895</v>
      </c>
      <c r="K10" s="3">
        <v>1.6</v>
      </c>
    </row>
    <row r="11" spans="1:16" x14ac:dyDescent="0.25">
      <c r="A11" s="3">
        <v>1.32</v>
      </c>
      <c r="C11" s="15" t="s">
        <v>9</v>
      </c>
      <c r="D11" s="7">
        <v>1.8260000000000001</v>
      </c>
      <c r="K11" s="3">
        <v>1.32</v>
      </c>
    </row>
    <row r="12" spans="1:16" x14ac:dyDescent="0.25">
      <c r="A12" s="3">
        <v>1.0900000000000001</v>
      </c>
      <c r="C12" s="15" t="s">
        <v>10</v>
      </c>
      <c r="D12" s="7">
        <v>0.154</v>
      </c>
      <c r="K12" s="3">
        <v>1.0900000000000001</v>
      </c>
    </row>
    <row r="13" spans="1:16" x14ac:dyDescent="0.25">
      <c r="A13" s="3">
        <v>1.9</v>
      </c>
      <c r="C13" s="15" t="s">
        <v>11</v>
      </c>
      <c r="D13" s="7">
        <v>1.98</v>
      </c>
      <c r="K13" s="3">
        <v>1.9</v>
      </c>
    </row>
    <row r="14" spans="1:16" x14ac:dyDescent="0.25">
      <c r="A14" s="3">
        <v>1.87</v>
      </c>
      <c r="C14" s="15" t="s">
        <v>12</v>
      </c>
      <c r="D14" s="7">
        <v>23.844000000000001</v>
      </c>
      <c r="K14" s="3">
        <v>1.87</v>
      </c>
    </row>
    <row r="15" spans="1:16" x14ac:dyDescent="0.25">
      <c r="A15" s="3">
        <v>1.65</v>
      </c>
      <c r="C15" s="15" t="s">
        <v>13</v>
      </c>
      <c r="D15" s="7">
        <v>16</v>
      </c>
      <c r="K15" s="3">
        <v>1.65</v>
      </c>
    </row>
    <row r="16" spans="1:16" x14ac:dyDescent="0.25">
      <c r="A16" s="3">
        <v>1.37</v>
      </c>
      <c r="C16" s="15" t="s">
        <v>14</v>
      </c>
      <c r="D16" s="7">
        <v>1.98</v>
      </c>
      <c r="K16" s="3">
        <v>1.37</v>
      </c>
    </row>
    <row r="17" spans="1:11" x14ac:dyDescent="0.25">
      <c r="A17" s="3">
        <v>1.2</v>
      </c>
      <c r="C17" s="15" t="s">
        <v>15</v>
      </c>
      <c r="D17" s="7">
        <v>0.154</v>
      </c>
      <c r="K17" s="3">
        <v>1.2</v>
      </c>
    </row>
    <row r="18" spans="1:11" x14ac:dyDescent="0.25">
      <c r="C18" s="15" t="s">
        <v>16</v>
      </c>
      <c r="D18" s="7">
        <v>0.23634494292947134</v>
      </c>
    </row>
    <row r="19" spans="1:11" x14ac:dyDescent="0.25">
      <c r="C19" s="16" t="s">
        <v>17</v>
      </c>
      <c r="D19" s="11">
        <f>D3-D18</f>
        <v>1.2539050570705288</v>
      </c>
    </row>
    <row r="20" spans="1:11" x14ac:dyDescent="0.25">
      <c r="C20" s="17" t="s">
        <v>18</v>
      </c>
      <c r="D20" s="12">
        <f>D3+D18</f>
        <v>1.7265949429294714</v>
      </c>
    </row>
  </sheetData>
  <mergeCells count="8">
    <mergeCell ref="C1:D1"/>
    <mergeCell ref="N2:P2"/>
    <mergeCell ref="O3:P3"/>
    <mergeCell ref="O4:P4"/>
    <mergeCell ref="O5:P5"/>
    <mergeCell ref="O6:P6"/>
    <mergeCell ref="O7:P7"/>
    <mergeCell ref="O8:P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FBAA-F7B1-4D9D-8E96-99DEB5ED6B85}">
  <dimension ref="A1:G3"/>
  <sheetViews>
    <sheetView topLeftCell="A4" zoomScale="120" zoomScaleNormal="120" workbookViewId="0">
      <selection sqref="A1:G3"/>
    </sheetView>
  </sheetViews>
  <sheetFormatPr defaultRowHeight="15" x14ac:dyDescent="0.25"/>
  <cols>
    <col min="1" max="1" width="10.28515625" customWidth="1"/>
    <col min="2" max="2" width="11.85546875" customWidth="1"/>
    <col min="6" max="6" width="21.5703125" customWidth="1"/>
  </cols>
  <sheetData>
    <row r="1" spans="1:7" x14ac:dyDescent="0.25">
      <c r="A1" s="22" t="s">
        <v>26</v>
      </c>
      <c r="B1" s="22"/>
      <c r="C1" s="22"/>
      <c r="D1" s="3"/>
      <c r="E1" s="3"/>
      <c r="F1" s="3"/>
      <c r="G1" s="3"/>
    </row>
    <row r="2" spans="1:7" ht="21.75" customHeight="1" x14ac:dyDescent="0.25">
      <c r="A2" s="23" t="s">
        <v>27</v>
      </c>
      <c r="B2" s="23" t="s">
        <v>28</v>
      </c>
      <c r="C2" s="23" t="s">
        <v>29</v>
      </c>
      <c r="D2" s="23" t="s">
        <v>1</v>
      </c>
      <c r="E2" s="23" t="s">
        <v>30</v>
      </c>
      <c r="F2" s="23" t="s">
        <v>32</v>
      </c>
      <c r="G2" s="23" t="s">
        <v>31</v>
      </c>
    </row>
    <row r="3" spans="1:7" x14ac:dyDescent="0.25">
      <c r="A3" s="3">
        <v>239</v>
      </c>
      <c r="B3" s="3">
        <v>250</v>
      </c>
      <c r="C3" s="3">
        <v>246</v>
      </c>
      <c r="D3" s="3">
        <f>AVERAGE(A3:C3)</f>
        <v>245</v>
      </c>
      <c r="E3" s="3">
        <f>STDEV(A3:C3)</f>
        <v>5.5677643628300215</v>
      </c>
      <c r="F3" s="3">
        <f>E3/D3</f>
        <v>2.272556882787764E-2</v>
      </c>
      <c r="G3" s="3">
        <f>F3*100</f>
        <v>2.272556882787764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5D8-1D88-41E5-BB7B-731E95CA0CD9}">
  <dimension ref="A1:AC17"/>
  <sheetViews>
    <sheetView tabSelected="1" topLeftCell="P1" zoomScale="110" zoomScaleNormal="110" workbookViewId="0">
      <selection activeCell="Y4" sqref="Y4:AC8"/>
    </sheetView>
  </sheetViews>
  <sheetFormatPr defaultRowHeight="15" x14ac:dyDescent="0.25"/>
  <sheetData>
    <row r="1" spans="1:29" x14ac:dyDescent="0.25">
      <c r="A1" s="24" t="s">
        <v>0</v>
      </c>
      <c r="B1" s="24" t="s">
        <v>33</v>
      </c>
      <c r="Q1" s="24" t="s">
        <v>0</v>
      </c>
      <c r="R1" s="24" t="s">
        <v>33</v>
      </c>
      <c r="S1" s="1" t="s">
        <v>35</v>
      </c>
      <c r="T1" s="1" t="s">
        <v>36</v>
      </c>
      <c r="U1" s="1" t="s">
        <v>37</v>
      </c>
    </row>
    <row r="2" spans="1:29" ht="16.5" thickBot="1" x14ac:dyDescent="0.3">
      <c r="A2" s="3">
        <v>1.6</v>
      </c>
      <c r="B2" s="3">
        <v>30.98</v>
      </c>
      <c r="E2" s="26" t="s">
        <v>34</v>
      </c>
      <c r="F2" s="26"/>
      <c r="G2" s="26"/>
      <c r="Q2" s="3">
        <v>1.6</v>
      </c>
      <c r="R2" s="3">
        <v>30.98</v>
      </c>
      <c r="S2">
        <f>R2*Q2</f>
        <v>49.568000000000005</v>
      </c>
      <c r="T2">
        <f>S2*R2</f>
        <v>1535.6166400000002</v>
      </c>
      <c r="U2">
        <f>S2+R2</f>
        <v>80.548000000000002</v>
      </c>
    </row>
    <row r="3" spans="1:29" x14ac:dyDescent="0.25">
      <c r="A3" s="3">
        <v>1.89</v>
      </c>
      <c r="B3" s="3">
        <v>40</v>
      </c>
      <c r="E3" s="8"/>
      <c r="F3" s="25" t="s">
        <v>0</v>
      </c>
      <c r="G3" s="25" t="s">
        <v>33</v>
      </c>
      <c r="Q3" s="3">
        <v>1.89</v>
      </c>
      <c r="R3" s="3">
        <v>40</v>
      </c>
      <c r="S3">
        <f t="shared" ref="S3:S17" si="0">R3*Q3</f>
        <v>75.599999999999994</v>
      </c>
      <c r="T3">
        <f t="shared" ref="T3:T17" si="1">S3*R3</f>
        <v>3024</v>
      </c>
      <c r="U3">
        <f t="shared" ref="U3:U17" si="2">S3+R3</f>
        <v>115.6</v>
      </c>
      <c r="X3" s="6"/>
      <c r="Y3" s="6" t="s">
        <v>0</v>
      </c>
      <c r="Z3" s="6" t="s">
        <v>33</v>
      </c>
      <c r="AA3" s="6" t="s">
        <v>35</v>
      </c>
      <c r="AB3" s="6" t="s">
        <v>36</v>
      </c>
      <c r="AC3" s="6" t="s">
        <v>37</v>
      </c>
    </row>
    <row r="4" spans="1:29" x14ac:dyDescent="0.25">
      <c r="A4" s="3">
        <v>1.7</v>
      </c>
      <c r="B4" s="3">
        <v>37</v>
      </c>
      <c r="E4" s="15" t="s">
        <v>0</v>
      </c>
      <c r="F4" s="7">
        <v>1</v>
      </c>
      <c r="G4" s="7"/>
      <c r="Q4" s="3">
        <v>1.7</v>
      </c>
      <c r="R4" s="3">
        <v>37</v>
      </c>
      <c r="S4">
        <f t="shared" si="0"/>
        <v>62.9</v>
      </c>
      <c r="T4">
        <f t="shared" si="1"/>
        <v>2327.2999999999997</v>
      </c>
      <c r="U4">
        <f t="shared" si="2"/>
        <v>99.9</v>
      </c>
      <c r="X4" s="4" t="s">
        <v>0</v>
      </c>
      <c r="Y4" s="4">
        <v>1</v>
      </c>
      <c r="Z4" s="4"/>
      <c r="AA4" s="4"/>
      <c r="AB4" s="4"/>
      <c r="AC4" s="4"/>
    </row>
    <row r="5" spans="1:29" x14ac:dyDescent="0.25">
      <c r="A5" s="3">
        <v>1.3</v>
      </c>
      <c r="B5" s="3">
        <v>30</v>
      </c>
      <c r="E5" s="15" t="s">
        <v>33</v>
      </c>
      <c r="F5" s="7">
        <v>0.26380878485466608</v>
      </c>
      <c r="G5" s="7">
        <v>1</v>
      </c>
      <c r="Q5" s="3">
        <v>1.3</v>
      </c>
      <c r="R5" s="3">
        <v>30</v>
      </c>
      <c r="S5">
        <f t="shared" si="0"/>
        <v>39</v>
      </c>
      <c r="T5">
        <f t="shared" si="1"/>
        <v>1170</v>
      </c>
      <c r="U5">
        <f t="shared" si="2"/>
        <v>69</v>
      </c>
      <c r="X5" s="4" t="s">
        <v>33</v>
      </c>
      <c r="Y5" s="4">
        <v>0.26380878485466608</v>
      </c>
      <c r="Z5" s="4">
        <v>1</v>
      </c>
      <c r="AA5" s="4"/>
      <c r="AB5" s="4"/>
      <c r="AC5" s="4"/>
    </row>
    <row r="6" spans="1:29" x14ac:dyDescent="0.25">
      <c r="A6" s="3">
        <v>1.67</v>
      </c>
      <c r="B6" s="3">
        <v>34</v>
      </c>
      <c r="Q6" s="3">
        <v>1.67</v>
      </c>
      <c r="R6" s="3">
        <v>34</v>
      </c>
      <c r="S6">
        <f t="shared" si="0"/>
        <v>56.78</v>
      </c>
      <c r="T6">
        <f t="shared" si="1"/>
        <v>1930.52</v>
      </c>
      <c r="U6">
        <f t="shared" si="2"/>
        <v>90.78</v>
      </c>
      <c r="X6" s="4" t="s">
        <v>35</v>
      </c>
      <c r="Y6" s="4">
        <v>0.66964918355949621</v>
      </c>
      <c r="Z6" s="4">
        <v>0.88222446557470113</v>
      </c>
      <c r="AA6" s="4">
        <v>1</v>
      </c>
      <c r="AB6" s="4"/>
      <c r="AC6" s="4"/>
    </row>
    <row r="7" spans="1:29" x14ac:dyDescent="0.25">
      <c r="A7" s="3">
        <v>1.55</v>
      </c>
      <c r="B7" s="3">
        <v>36</v>
      </c>
      <c r="Q7" s="3">
        <v>1.55</v>
      </c>
      <c r="R7" s="3">
        <v>36</v>
      </c>
      <c r="S7">
        <f t="shared" si="0"/>
        <v>55.800000000000004</v>
      </c>
      <c r="T7">
        <f t="shared" si="1"/>
        <v>2008.8000000000002</v>
      </c>
      <c r="U7">
        <f t="shared" si="2"/>
        <v>91.800000000000011</v>
      </c>
      <c r="X7" s="4" t="s">
        <v>36</v>
      </c>
      <c r="Y7" s="4">
        <v>0.4439065727326616</v>
      </c>
      <c r="Z7" s="4">
        <v>0.95675511265813451</v>
      </c>
      <c r="AA7" s="4">
        <v>0.95747592003302828</v>
      </c>
      <c r="AB7" s="4">
        <v>1</v>
      </c>
      <c r="AC7" s="4"/>
    </row>
    <row r="8" spans="1:29" ht="15.75" thickBot="1" x14ac:dyDescent="0.3">
      <c r="A8" s="3">
        <v>1.98</v>
      </c>
      <c r="B8" s="3">
        <v>45</v>
      </c>
      <c r="Q8" s="3">
        <v>1.98</v>
      </c>
      <c r="R8" s="3">
        <v>45</v>
      </c>
      <c r="S8">
        <f t="shared" si="0"/>
        <v>89.1</v>
      </c>
      <c r="T8">
        <f t="shared" si="1"/>
        <v>4009.4999999999995</v>
      </c>
      <c r="U8">
        <f t="shared" si="2"/>
        <v>134.1</v>
      </c>
      <c r="X8" s="5" t="s">
        <v>37</v>
      </c>
      <c r="Y8" s="5">
        <v>0.55591729669438417</v>
      </c>
      <c r="Z8" s="5">
        <v>0.94370446041734246</v>
      </c>
      <c r="AA8" s="5">
        <v>0.98830460955787336</v>
      </c>
      <c r="AB8" s="5">
        <v>0.98256758386966725</v>
      </c>
      <c r="AC8" s="5">
        <v>1</v>
      </c>
    </row>
    <row r="9" spans="1:29" x14ac:dyDescent="0.25">
      <c r="A9" s="3">
        <v>0.154</v>
      </c>
      <c r="B9" s="3">
        <v>34</v>
      </c>
      <c r="Q9" s="3">
        <v>0.154</v>
      </c>
      <c r="R9" s="3">
        <v>34</v>
      </c>
      <c r="S9">
        <f t="shared" si="0"/>
        <v>5.2359999999999998</v>
      </c>
      <c r="T9">
        <f t="shared" si="1"/>
        <v>178.024</v>
      </c>
      <c r="U9">
        <f t="shared" si="2"/>
        <v>39.235999999999997</v>
      </c>
    </row>
    <row r="10" spans="1:29" x14ac:dyDescent="0.25">
      <c r="A10" s="3">
        <v>1.6</v>
      </c>
      <c r="B10" s="3">
        <v>43</v>
      </c>
      <c r="Q10" s="3">
        <v>1.6</v>
      </c>
      <c r="R10" s="3">
        <v>43</v>
      </c>
      <c r="S10">
        <f t="shared" si="0"/>
        <v>68.8</v>
      </c>
      <c r="T10">
        <f t="shared" si="1"/>
        <v>2958.4</v>
      </c>
      <c r="U10">
        <f t="shared" si="2"/>
        <v>111.8</v>
      </c>
    </row>
    <row r="11" spans="1:29" x14ac:dyDescent="0.25">
      <c r="A11" s="3">
        <v>1.32</v>
      </c>
      <c r="B11" s="3">
        <v>65</v>
      </c>
      <c r="Q11" s="3">
        <v>1.32</v>
      </c>
      <c r="R11" s="3">
        <v>65</v>
      </c>
      <c r="S11">
        <f t="shared" si="0"/>
        <v>85.8</v>
      </c>
      <c r="T11">
        <f t="shared" si="1"/>
        <v>5577</v>
      </c>
      <c r="U11">
        <f t="shared" si="2"/>
        <v>150.80000000000001</v>
      </c>
    </row>
    <row r="12" spans="1:29" x14ac:dyDescent="0.25">
      <c r="A12" s="3">
        <v>1.0900000000000001</v>
      </c>
      <c r="B12" s="3">
        <v>54</v>
      </c>
      <c r="Q12" s="3">
        <v>1.0900000000000001</v>
      </c>
      <c r="R12" s="3">
        <v>54</v>
      </c>
      <c r="S12">
        <f t="shared" si="0"/>
        <v>58.860000000000007</v>
      </c>
      <c r="T12">
        <f t="shared" si="1"/>
        <v>3178.4400000000005</v>
      </c>
      <c r="U12">
        <f t="shared" si="2"/>
        <v>112.86000000000001</v>
      </c>
    </row>
    <row r="13" spans="1:29" x14ac:dyDescent="0.25">
      <c r="A13" s="3">
        <v>1.9</v>
      </c>
      <c r="B13" s="3">
        <v>67</v>
      </c>
      <c r="Q13" s="3">
        <v>1.9</v>
      </c>
      <c r="R13" s="3">
        <v>67</v>
      </c>
      <c r="S13">
        <f t="shared" si="0"/>
        <v>127.3</v>
      </c>
      <c r="T13">
        <f t="shared" si="1"/>
        <v>8529.1</v>
      </c>
      <c r="U13">
        <f t="shared" si="2"/>
        <v>194.3</v>
      </c>
    </row>
    <row r="14" spans="1:29" x14ac:dyDescent="0.25">
      <c r="A14" s="3">
        <v>1.87</v>
      </c>
      <c r="B14" s="3">
        <v>78</v>
      </c>
      <c r="Q14" s="3">
        <v>1.87</v>
      </c>
      <c r="R14" s="3">
        <v>78</v>
      </c>
      <c r="S14">
        <f t="shared" si="0"/>
        <v>145.86000000000001</v>
      </c>
      <c r="T14">
        <f t="shared" si="1"/>
        <v>11377.080000000002</v>
      </c>
      <c r="U14">
        <f t="shared" si="2"/>
        <v>223.86</v>
      </c>
    </row>
    <row r="15" spans="1:29" x14ac:dyDescent="0.25">
      <c r="A15" s="3">
        <v>1.65</v>
      </c>
      <c r="B15" s="3">
        <v>87</v>
      </c>
      <c r="Q15" s="3">
        <v>1.65</v>
      </c>
      <c r="R15" s="3">
        <v>87</v>
      </c>
      <c r="S15">
        <f t="shared" si="0"/>
        <v>143.54999999999998</v>
      </c>
      <c r="T15">
        <f t="shared" si="1"/>
        <v>12488.849999999999</v>
      </c>
      <c r="U15">
        <f t="shared" si="2"/>
        <v>230.54999999999998</v>
      </c>
    </row>
    <row r="16" spans="1:29" x14ac:dyDescent="0.25">
      <c r="A16" s="3">
        <v>1.37</v>
      </c>
      <c r="B16" s="3">
        <v>53</v>
      </c>
      <c r="Q16" s="3">
        <v>1.37</v>
      </c>
      <c r="R16" s="3">
        <v>53</v>
      </c>
      <c r="S16">
        <f t="shared" si="0"/>
        <v>72.61</v>
      </c>
      <c r="T16">
        <f t="shared" si="1"/>
        <v>3848.33</v>
      </c>
      <c r="U16">
        <f t="shared" si="2"/>
        <v>125.61</v>
      </c>
    </row>
    <row r="17" spans="1:21" x14ac:dyDescent="0.25">
      <c r="A17" s="3">
        <v>1.2</v>
      </c>
      <c r="B17" s="3">
        <v>43</v>
      </c>
      <c r="Q17" s="3">
        <v>1.2</v>
      </c>
      <c r="R17" s="3">
        <v>43</v>
      </c>
      <c r="S17">
        <f t="shared" si="0"/>
        <v>51.6</v>
      </c>
      <c r="T17">
        <f t="shared" si="1"/>
        <v>2218.8000000000002</v>
      </c>
      <c r="U17">
        <f t="shared" si="2"/>
        <v>94.6</v>
      </c>
    </row>
  </sheetData>
  <mergeCells count="1">
    <mergeCell ref="E2:G2"/>
  </mergeCells>
  <conditionalFormatting sqref="X3">
    <cfRule type="colorScale" priority="3">
      <colorScale>
        <cfvo type="min"/>
        <cfvo type="max"/>
        <color rgb="FFFF7128"/>
        <color rgb="FFFFEF9C"/>
      </colorScale>
    </cfRule>
  </conditionalFormatting>
  <conditionalFormatting sqref="Y4:AC8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 analysis IQR</vt:lpstr>
      <vt:lpstr>Coefficent of vation</vt:lpstr>
      <vt:lpstr>coreelation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maqbo</dc:creator>
  <cp:lastModifiedBy>maqbo</cp:lastModifiedBy>
  <dcterms:created xsi:type="dcterms:W3CDTF">2022-08-18T16:06:17Z</dcterms:created>
  <dcterms:modified xsi:type="dcterms:W3CDTF">2022-08-18T18:48:52Z</dcterms:modified>
</cp:coreProperties>
</file>