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21\Documents\Trabalho\CGINF\Projetos_R\Plano_Amostral\dados\"/>
    </mc:Choice>
  </mc:AlternateContent>
  <xr:revisionPtr revIDLastSave="0" documentId="13_ncr:1_{AE590A2E-97C7-4373-82F4-48C6ED7A853F}" xr6:coauthVersionLast="47" xr6:coauthVersionMax="47" xr10:uidLastSave="{00000000-0000-0000-0000-000000000000}"/>
  <bookViews>
    <workbookView xWindow="-25320" yWindow="-4245" windowWidth="25440" windowHeight="15390" xr2:uid="{00000000-000D-0000-FFFF-FFFF00000000}"/>
  </bookViews>
  <sheets>
    <sheet name="Document_CH10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/>
  <c r="F57" i="1"/>
  <c r="C45" i="1"/>
  <c r="B45" i="1"/>
  <c r="E42" i="1"/>
  <c r="F50" i="1"/>
  <c r="F51" i="1"/>
  <c r="F52" i="1"/>
  <c r="F53" i="1"/>
  <c r="F54" i="1"/>
  <c r="F49" i="1"/>
  <c r="H27" i="1"/>
  <c r="E50" i="1"/>
  <c r="E51" i="1"/>
  <c r="E52" i="1"/>
  <c r="E53" i="1"/>
  <c r="E55" i="1" s="1"/>
  <c r="E54" i="1"/>
  <c r="E49" i="1"/>
  <c r="C50" i="1"/>
  <c r="C51" i="1"/>
  <c r="C52" i="1"/>
  <c r="C53" i="1"/>
  <c r="C55" i="1" s="1"/>
  <c r="C54" i="1"/>
  <c r="C49" i="1"/>
  <c r="B55" i="1"/>
  <c r="B40" i="1"/>
  <c r="B14" i="1"/>
  <c r="D49" i="1" s="1"/>
  <c r="B15" i="1"/>
  <c r="D50" i="1" s="1"/>
  <c r="B16" i="1"/>
  <c r="D51" i="1" s="1"/>
  <c r="B17" i="1"/>
  <c r="D52" i="1" s="1"/>
  <c r="B18" i="1"/>
  <c r="D53" i="1" s="1"/>
  <c r="B19" i="1"/>
  <c r="D54" i="1" s="1"/>
  <c r="F24" i="1"/>
  <c r="F25" i="1"/>
  <c r="F26" i="1"/>
  <c r="F27" i="1"/>
  <c r="F28" i="1"/>
  <c r="F23" i="1"/>
  <c r="D24" i="1"/>
  <c r="D25" i="1"/>
  <c r="D26" i="1"/>
  <c r="D27" i="1"/>
  <c r="D28" i="1"/>
  <c r="D23" i="1"/>
  <c r="D29" i="1" s="1"/>
  <c r="C8" i="1"/>
  <c r="B8" i="1"/>
  <c r="B20" i="1" s="1"/>
  <c r="D55" i="1" s="1"/>
  <c r="D3" i="1"/>
  <c r="D4" i="1"/>
  <c r="D5" i="1"/>
  <c r="D6" i="1"/>
  <c r="D7" i="1"/>
  <c r="D2" i="1"/>
  <c r="F29" i="1" l="1"/>
  <c r="D38" i="1"/>
  <c r="E38" i="1" s="1"/>
  <c r="D8" i="1"/>
  <c r="D34" i="1"/>
  <c r="E34" i="1" s="1"/>
  <c r="D37" i="1"/>
  <c r="E37" i="1" s="1"/>
  <c r="D40" i="1"/>
  <c r="D36" i="1"/>
  <c r="E36" i="1" s="1"/>
  <c r="D39" i="1"/>
  <c r="E39" i="1" s="1"/>
  <c r="D35" i="1"/>
  <c r="E35" i="1" s="1"/>
  <c r="E40" i="1" l="1"/>
  <c r="F55" i="1"/>
</calcChain>
</file>

<file path=xl/sharedStrings.xml><?xml version="1.0" encoding="utf-8"?>
<sst xmlns="http://schemas.openxmlformats.org/spreadsheetml/2006/main" count="71" uniqueCount="36">
  <si>
    <t>BRANCA</t>
  </si>
  <si>
    <t>-</t>
  </si>
  <si>
    <t>PARDA</t>
  </si>
  <si>
    <t>PRETA</t>
  </si>
  <si>
    <t>AMARELA</t>
  </si>
  <si>
    <t>INDIGENA</t>
  </si>
  <si>
    <t>NAO INFORMADO</t>
  </si>
  <si>
    <t>Selection Status:</t>
  </si>
  <si>
    <t>Mês-Ano Cargos: Ago 2023</t>
  </si>
  <si>
    <t>Agrupamento Geral: CCE &amp; FCE</t>
  </si>
  <si>
    <t>Wi (peso do estrato) = Ni/n</t>
  </si>
  <si>
    <t>Proporção</t>
  </si>
  <si>
    <t>Número de elementos na amostra (ni)</t>
  </si>
  <si>
    <t>Média amostral de renda por estrato (yi) em salários mínimos</t>
  </si>
  <si>
    <t>Variância Amostral</t>
  </si>
  <si>
    <t>Proporção amostral favoráveis</t>
  </si>
  <si>
    <t>Wi</t>
  </si>
  <si>
    <t>y-</t>
  </si>
  <si>
    <t>Wi x yi</t>
  </si>
  <si>
    <t>Pi (favoráveis)</t>
  </si>
  <si>
    <t>Wi x pi</t>
  </si>
  <si>
    <t>Média Estratificada = 4,01 salários</t>
  </si>
  <si>
    <t>S^2 i</t>
  </si>
  <si>
    <t>n i</t>
  </si>
  <si>
    <t>Variancia Estratificada = 0,000148867</t>
  </si>
  <si>
    <t>Ni</t>
  </si>
  <si>
    <t>Variancia estratificada</t>
  </si>
  <si>
    <t xml:space="preserve">Pi (favoráveis) estratificada </t>
  </si>
  <si>
    <t>Pi amostral</t>
  </si>
  <si>
    <t>Proporção Estratificada = 21%</t>
  </si>
  <si>
    <t>P_Estratificada = 0,000017805</t>
  </si>
  <si>
    <t>I.C. Média = 4,01 +- 1.96 *  0,0122010954671414</t>
  </si>
  <si>
    <t>I.C. Média = 0,21 +- 1.96 *  0,004219691660563</t>
  </si>
  <si>
    <t>Quantidade de Vinculos</t>
  </si>
  <si>
    <t>Cor Origem Etnica</t>
  </si>
  <si>
    <t xml:space="preserve"> Cor Origem Etnica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</si>
</sst>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0%"/>
    <numFmt numFmtId="174" formatCode="#,##0.000000000"/>
  </numFmts>
  <fonts count="7">
    <font>
      <sz val="11"/>
      <color theme="1"/>
      <name val="Calibri"/>
      <family val="2"/>
      <scheme val="minor"/>
    </font>
    <font>
      <sz val="9"/>
      <color rgb="FF363636"/>
      <name val="Arial CE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363636"/>
      <name val="Arial CE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164" fontId="1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top" wrapText="1"/>
    </xf>
    <xf numFmtId="3" fontId="5" fillId="3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3" fontId="4" fillId="0" borderId="0" xfId="0" applyNumberFormat="1" applyFont="1" applyAlignment="1">
      <alignment wrapText="1"/>
    </xf>
    <xf numFmtId="2" fontId="1" fillId="3" borderId="1" xfId="1" applyNumberFormat="1" applyFont="1" applyFill="1" applyBorder="1" applyAlignment="1">
      <alignment horizontal="right"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2" fontId="5" fillId="3" borderId="1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174" fontId="1" fillId="3" borderId="1" xfId="0" applyNumberFormat="1" applyFont="1" applyFill="1" applyBorder="1" applyAlignment="1">
      <alignment horizontal="right" vertical="center" wrapText="1"/>
    </xf>
    <xf numFmtId="174" fontId="6" fillId="3" borderId="1" xfId="0" applyNumberFormat="1" applyFont="1" applyFill="1" applyBorder="1" applyAlignment="1">
      <alignment horizontal="right" vertical="center" wrapText="1"/>
    </xf>
    <xf numFmtId="3" fontId="6" fillId="3" borderId="1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409575</xdr:colOff>
      <xdr:row>15</xdr:row>
      <xdr:rowOff>104775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FA25224-8207-3071-61EC-B81DEA8B856B}"/>
            </a:ext>
          </a:extLst>
        </xdr:cNvPr>
        <xdr:cNvSpPr txBox="1"/>
      </xdr:nvSpPr>
      <xdr:spPr>
        <a:xfrm>
          <a:off x="10563225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showGridLines="0" tabSelected="1" topLeftCell="A51" zoomScale="150" zoomScaleNormal="150" workbookViewId="0">
      <selection activeCell="B60" sqref="B60:D61"/>
    </sheetView>
  </sheetViews>
  <sheetFormatPr defaultColWidth="19.5703125" defaultRowHeight="21.75" customHeight="1"/>
  <sheetData>
    <row r="1" spans="1:5" ht="21.75" customHeight="1">
      <c r="A1" s="1" t="s">
        <v>34</v>
      </c>
      <c r="B1" s="1" t="s">
        <v>33</v>
      </c>
      <c r="C1" s="1" t="s">
        <v>11</v>
      </c>
      <c r="D1" s="1" t="s">
        <v>10</v>
      </c>
      <c r="E1" s="2"/>
    </row>
    <row r="2" spans="1:5" ht="21.75" customHeight="1">
      <c r="A2" s="3" t="s">
        <v>0</v>
      </c>
      <c r="B2" s="4">
        <v>22252</v>
      </c>
      <c r="C2" s="5">
        <v>0.59359244538106604</v>
      </c>
      <c r="D2" s="4">
        <f>B2*C2</f>
        <v>13208.619094619482</v>
      </c>
      <c r="E2" s="2"/>
    </row>
    <row r="3" spans="1:5" ht="21.75" customHeight="1">
      <c r="A3" s="3" t="s">
        <v>2</v>
      </c>
      <c r="B3" s="4">
        <v>12041</v>
      </c>
      <c r="C3" s="5">
        <v>0.32120468429055399</v>
      </c>
      <c r="D3" s="4">
        <f t="shared" ref="D3:D7" si="0">B3*C3</f>
        <v>3867.6256035425604</v>
      </c>
      <c r="E3" s="2"/>
    </row>
    <row r="4" spans="1:5" ht="21.75" customHeight="1">
      <c r="A4" s="3" t="s">
        <v>3</v>
      </c>
      <c r="B4" s="4">
        <v>2164</v>
      </c>
      <c r="C4" s="5">
        <v>5.7726678581908393E-2</v>
      </c>
      <c r="D4" s="4">
        <f t="shared" si="0"/>
        <v>124.92053245124976</v>
      </c>
      <c r="E4" s="2"/>
    </row>
    <row r="5" spans="1:5" ht="21.75" customHeight="1">
      <c r="A5" s="3" t="s">
        <v>4</v>
      </c>
      <c r="B5" s="4">
        <v>706</v>
      </c>
      <c r="C5" s="5">
        <v>1.883319550777603E-2</v>
      </c>
      <c r="D5" s="4">
        <f t="shared" si="0"/>
        <v>13.296236028489878</v>
      </c>
      <c r="E5" s="2"/>
    </row>
    <row r="6" spans="1:5" ht="21.75" customHeight="1">
      <c r="A6" s="3" t="s">
        <v>5</v>
      </c>
      <c r="B6" s="4">
        <v>316</v>
      </c>
      <c r="C6" s="5">
        <v>8.429588924160375E-3</v>
      </c>
      <c r="D6" s="4">
        <f t="shared" si="0"/>
        <v>2.6637501000346786</v>
      </c>
      <c r="E6" s="2"/>
    </row>
    <row r="7" spans="1:5" ht="21.75" customHeight="1">
      <c r="A7" s="3" t="s">
        <v>6</v>
      </c>
      <c r="B7" s="4">
        <v>8</v>
      </c>
      <c r="C7" s="5">
        <v>2.1340731453570571E-4</v>
      </c>
      <c r="D7" s="4">
        <f t="shared" si="0"/>
        <v>1.7072585162856457E-3</v>
      </c>
      <c r="E7" s="2"/>
    </row>
    <row r="8" spans="1:5" ht="21.75" customHeight="1">
      <c r="A8" s="6"/>
      <c r="B8" s="7">
        <f>SUM(B2:B7)</f>
        <v>37487</v>
      </c>
      <c r="C8" s="8">
        <f>SUM(C2:C7)</f>
        <v>1.0000000000000004</v>
      </c>
      <c r="D8" s="9">
        <f>SUM(D2:D7)</f>
        <v>17217.126924000335</v>
      </c>
      <c r="E8" s="2"/>
    </row>
    <row r="9" spans="1:5" ht="21.75" customHeight="1">
      <c r="A9" s="6" t="s">
        <v>7</v>
      </c>
      <c r="B9" s="6"/>
      <c r="C9" s="6"/>
      <c r="D9" s="2"/>
      <c r="E9" s="2"/>
    </row>
    <row r="10" spans="1:5" ht="21.75" customHeight="1">
      <c r="A10" s="6" t="s">
        <v>8</v>
      </c>
      <c r="B10" s="6"/>
      <c r="C10" s="6"/>
      <c r="D10" s="2"/>
      <c r="E10" s="2"/>
    </row>
    <row r="11" spans="1:5" ht="21.75" customHeight="1">
      <c r="A11" s="6" t="s">
        <v>9</v>
      </c>
      <c r="B11" s="6"/>
      <c r="C11" s="6"/>
      <c r="D11" s="2"/>
      <c r="E11" s="2"/>
    </row>
    <row r="12" spans="1:5" ht="21.75" customHeight="1">
      <c r="A12" s="2"/>
      <c r="B12" s="2"/>
      <c r="C12" s="2"/>
      <c r="D12" s="2"/>
      <c r="E12" s="2"/>
    </row>
    <row r="13" spans="1:5" ht="21.75" customHeight="1">
      <c r="A13" s="1" t="s">
        <v>34</v>
      </c>
      <c r="B13" s="1" t="s">
        <v>12</v>
      </c>
      <c r="C13" s="1" t="s">
        <v>13</v>
      </c>
      <c r="D13" s="1" t="s">
        <v>14</v>
      </c>
      <c r="E13" s="1" t="s">
        <v>15</v>
      </c>
    </row>
    <row r="14" spans="1:5" ht="21.75" customHeight="1">
      <c r="A14" s="3" t="s">
        <v>0</v>
      </c>
      <c r="B14" s="13">
        <f t="shared" ref="B14:B19" si="1">0.2*B2</f>
        <v>4450.4000000000005</v>
      </c>
      <c r="C14" s="10">
        <v>5.35</v>
      </c>
      <c r="D14" s="11">
        <v>1.56</v>
      </c>
      <c r="E14" s="11">
        <v>0.2</v>
      </c>
    </row>
    <row r="15" spans="1:5" ht="21.75" customHeight="1">
      <c r="A15" s="3" t="s">
        <v>2</v>
      </c>
      <c r="B15" s="13">
        <f t="shared" si="1"/>
        <v>2408.2000000000003</v>
      </c>
      <c r="C15" s="10">
        <v>2.1204684290553999</v>
      </c>
      <c r="D15" s="11">
        <v>1.32</v>
      </c>
      <c r="E15" s="11">
        <v>0.25</v>
      </c>
    </row>
    <row r="16" spans="1:5" ht="21.75" customHeight="1">
      <c r="A16" s="3" t="s">
        <v>3</v>
      </c>
      <c r="B16" s="13">
        <f t="shared" si="1"/>
        <v>432.8</v>
      </c>
      <c r="C16" s="10">
        <v>1.7726678581908399</v>
      </c>
      <c r="D16" s="11">
        <v>0.4</v>
      </c>
      <c r="E16" s="11">
        <v>0.1</v>
      </c>
    </row>
    <row r="17" spans="1:8" ht="21.75" customHeight="1">
      <c r="A17" s="3" t="s">
        <v>4</v>
      </c>
      <c r="B17" s="13">
        <f t="shared" si="1"/>
        <v>141.20000000000002</v>
      </c>
      <c r="C17" s="10">
        <v>1.8833195507775999</v>
      </c>
      <c r="D17" s="11">
        <v>0.7</v>
      </c>
      <c r="E17" s="11">
        <v>0.42</v>
      </c>
    </row>
    <row r="18" spans="1:8" ht="21.75" customHeight="1">
      <c r="A18" s="3" t="s">
        <v>5</v>
      </c>
      <c r="B18" s="13">
        <f t="shared" si="1"/>
        <v>63.2</v>
      </c>
      <c r="C18" s="10">
        <v>1.8429588924160301</v>
      </c>
      <c r="D18" s="11">
        <v>1.04</v>
      </c>
      <c r="E18" s="11">
        <v>0.52</v>
      </c>
    </row>
    <row r="19" spans="1:8" ht="21.75" customHeight="1">
      <c r="A19" s="3" t="s">
        <v>6</v>
      </c>
      <c r="B19" s="13">
        <f t="shared" si="1"/>
        <v>1.6</v>
      </c>
      <c r="C19" s="10">
        <v>1.0213407314535701</v>
      </c>
      <c r="D19" s="11">
        <v>0.5</v>
      </c>
      <c r="E19" s="11">
        <v>0.36</v>
      </c>
    </row>
    <row r="20" spans="1:8" ht="21.75" customHeight="1">
      <c r="A20" s="6"/>
      <c r="B20" s="7">
        <f>0.2*B8</f>
        <v>7497.4000000000005</v>
      </c>
      <c r="C20" s="8" t="s">
        <v>1</v>
      </c>
      <c r="D20" s="8" t="s">
        <v>1</v>
      </c>
      <c r="E20" s="8" t="s">
        <v>1</v>
      </c>
    </row>
    <row r="22" spans="1:8" ht="21.75" customHeight="1">
      <c r="A22" s="1" t="s">
        <v>34</v>
      </c>
      <c r="B22" s="1" t="s">
        <v>16</v>
      </c>
      <c r="C22" s="1" t="s">
        <v>17</v>
      </c>
      <c r="D22" s="1" t="s">
        <v>18</v>
      </c>
      <c r="E22" s="1" t="s">
        <v>19</v>
      </c>
      <c r="F22" s="1" t="s">
        <v>20</v>
      </c>
    </row>
    <row r="23" spans="1:8" ht="21.75" customHeight="1">
      <c r="A23" s="3" t="s">
        <v>0</v>
      </c>
      <c r="B23" s="10">
        <v>0.59359244538106604</v>
      </c>
      <c r="C23" s="10">
        <v>5.35</v>
      </c>
      <c r="D23" s="11">
        <f>B23*C23</f>
        <v>3.175719582788703</v>
      </c>
      <c r="E23" s="11">
        <v>0.2</v>
      </c>
      <c r="F23" s="11">
        <f>E23*B23</f>
        <v>0.11871848907621321</v>
      </c>
    </row>
    <row r="24" spans="1:8" ht="21.75" customHeight="1">
      <c r="A24" s="3" t="s">
        <v>2</v>
      </c>
      <c r="B24" s="10">
        <v>0.32120468429055399</v>
      </c>
      <c r="C24" s="10">
        <v>2.1204684290553999</v>
      </c>
      <c r="D24" s="11">
        <f t="shared" ref="D24:D28" si="2">B24*C24</f>
        <v>0.68110439230282671</v>
      </c>
      <c r="E24" s="11">
        <v>0.25</v>
      </c>
      <c r="F24" s="11">
        <f t="shared" ref="F24:F28" si="3">E24*B24</f>
        <v>8.0301171072638497E-2</v>
      </c>
    </row>
    <row r="25" spans="1:8" ht="21.75" customHeight="1">
      <c r="A25" s="3" t="s">
        <v>3</v>
      </c>
      <c r="B25" s="10">
        <v>5.7726678581908393E-2</v>
      </c>
      <c r="C25" s="10">
        <v>1.7726678581908399</v>
      </c>
      <c r="D25" s="11">
        <f t="shared" si="2"/>
        <v>0.10233022768226259</v>
      </c>
      <c r="E25" s="11">
        <v>0.1</v>
      </c>
      <c r="F25" s="11">
        <f t="shared" si="3"/>
        <v>5.77266785819084E-3</v>
      </c>
    </row>
    <row r="26" spans="1:8" ht="21.75" customHeight="1">
      <c r="A26" s="3" t="s">
        <v>4</v>
      </c>
      <c r="B26" s="10">
        <v>1.883319550777603E-2</v>
      </c>
      <c r="C26" s="10">
        <v>1.8833195507775999</v>
      </c>
      <c r="D26" s="11">
        <f t="shared" si="2"/>
        <v>3.5468925303411468E-2</v>
      </c>
      <c r="E26" s="11">
        <v>0.42</v>
      </c>
      <c r="F26" s="11">
        <f t="shared" si="3"/>
        <v>7.9099421132659328E-3</v>
      </c>
    </row>
    <row r="27" spans="1:8" ht="21.75" customHeight="1">
      <c r="A27" s="3" t="s">
        <v>5</v>
      </c>
      <c r="B27" s="10">
        <v>8.429588924160375E-3</v>
      </c>
      <c r="C27" s="10">
        <v>1.8429588924160301</v>
      </c>
      <c r="D27" s="11">
        <f t="shared" si="2"/>
        <v>1.5535385867193038E-2</v>
      </c>
      <c r="E27" s="11">
        <v>0.26</v>
      </c>
      <c r="F27" s="11">
        <f t="shared" si="3"/>
        <v>2.1916931202816976E-3</v>
      </c>
      <c r="H27">
        <f>E27/2</f>
        <v>0.13</v>
      </c>
    </row>
    <row r="28" spans="1:8" ht="21.75" customHeight="1">
      <c r="A28" s="3" t="s">
        <v>6</v>
      </c>
      <c r="B28" s="10">
        <v>2.1340731453570571E-4</v>
      </c>
      <c r="C28" s="10">
        <v>1.0213407314535701</v>
      </c>
      <c r="D28" s="11">
        <f t="shared" si="2"/>
        <v>2.1796158272543976E-4</v>
      </c>
      <c r="E28" s="11">
        <v>0.26</v>
      </c>
      <c r="F28" s="11">
        <f t="shared" si="3"/>
        <v>5.5485901779283484E-5</v>
      </c>
    </row>
    <row r="29" spans="1:8" ht="21.75" customHeight="1">
      <c r="A29" s="6"/>
      <c r="B29" s="7"/>
      <c r="C29" s="8" t="s">
        <v>1</v>
      </c>
      <c r="D29" s="12">
        <f>SUM(D23:D28)</f>
        <v>4.0103764755271225</v>
      </c>
      <c r="E29" s="8" t="s">
        <v>1</v>
      </c>
      <c r="F29" s="12">
        <f>SUM(F23:F28)</f>
        <v>0.21494944914236944</v>
      </c>
    </row>
    <row r="30" spans="1:8" ht="21.75" customHeight="1">
      <c r="B30" s="6" t="s">
        <v>21</v>
      </c>
      <c r="E30" s="6" t="s">
        <v>29</v>
      </c>
    </row>
    <row r="33" spans="1:6" ht="21.75" customHeight="1">
      <c r="A33" s="1" t="s">
        <v>35</v>
      </c>
      <c r="B33" s="1" t="s">
        <v>16</v>
      </c>
      <c r="C33" s="1" t="s">
        <v>22</v>
      </c>
      <c r="D33" s="1" t="s">
        <v>23</v>
      </c>
      <c r="E33" s="1" t="s">
        <v>26</v>
      </c>
    </row>
    <row r="34" spans="1:6" ht="21.75" customHeight="1">
      <c r="A34" s="3" t="s">
        <v>0</v>
      </c>
      <c r="B34" s="10">
        <v>0.59359244538106604</v>
      </c>
      <c r="C34" s="11">
        <v>1.56</v>
      </c>
      <c r="D34" s="4">
        <f>B14</f>
        <v>4450.4000000000005</v>
      </c>
      <c r="E34" s="14">
        <f>((B34^2*C34)/D34)-((B34*C34)/$B$8)</f>
        <v>9.8808036364015701E-5</v>
      </c>
    </row>
    <row r="35" spans="1:6" ht="21.75" customHeight="1">
      <c r="A35" s="3" t="s">
        <v>2</v>
      </c>
      <c r="B35" s="10">
        <v>0.32120468429055399</v>
      </c>
      <c r="C35" s="11">
        <v>1.32</v>
      </c>
      <c r="D35" s="4">
        <f t="shared" ref="D35:D40" si="4">B15</f>
        <v>2408.2000000000003</v>
      </c>
      <c r="E35" s="14">
        <f t="shared" ref="E35:E39" si="5">((B35^2*C35)/D35)-((B35*C35)/$B$8)</f>
        <v>4.5241303199885943E-5</v>
      </c>
    </row>
    <row r="36" spans="1:6" ht="21.75" customHeight="1">
      <c r="A36" s="3" t="s">
        <v>3</v>
      </c>
      <c r="B36" s="10">
        <v>5.7726678581908393E-2</v>
      </c>
      <c r="C36" s="11">
        <v>0.4</v>
      </c>
      <c r="D36" s="4">
        <f t="shared" si="4"/>
        <v>432.8</v>
      </c>
      <c r="E36" s="14">
        <f t="shared" si="5"/>
        <v>2.4638590906461818E-6</v>
      </c>
    </row>
    <row r="37" spans="1:6" ht="21.75" customHeight="1">
      <c r="A37" s="3" t="s">
        <v>4</v>
      </c>
      <c r="B37" s="10">
        <v>1.883319550777603E-2</v>
      </c>
      <c r="C37" s="11">
        <v>0.7</v>
      </c>
      <c r="D37" s="4">
        <f t="shared" si="4"/>
        <v>141.20000000000002</v>
      </c>
      <c r="E37" s="14">
        <f t="shared" si="5"/>
        <v>1.4066995871041396E-6</v>
      </c>
    </row>
    <row r="38" spans="1:6" ht="21.75" customHeight="1">
      <c r="A38" s="3" t="s">
        <v>5</v>
      </c>
      <c r="B38" s="10">
        <v>8.429588924160375E-3</v>
      </c>
      <c r="C38" s="11">
        <v>1.04</v>
      </c>
      <c r="D38" s="4">
        <f t="shared" si="4"/>
        <v>63.2</v>
      </c>
      <c r="E38" s="14">
        <f t="shared" si="5"/>
        <v>9.3544668617139704E-7</v>
      </c>
    </row>
    <row r="39" spans="1:6" ht="21.75" customHeight="1">
      <c r="A39" s="3" t="s">
        <v>6</v>
      </c>
      <c r="B39" s="10">
        <v>2.1340731453570571E-4</v>
      </c>
      <c r="C39" s="11">
        <v>0.5</v>
      </c>
      <c r="D39" s="4">
        <f t="shared" si="4"/>
        <v>1.6</v>
      </c>
      <c r="E39" s="14">
        <f t="shared" si="5"/>
        <v>1.1385670474335407E-8</v>
      </c>
    </row>
    <row r="40" spans="1:6" ht="21.75" customHeight="1">
      <c r="A40" s="6"/>
      <c r="B40" s="7">
        <f>SUM(B34:B39)</f>
        <v>1.0000000000000004</v>
      </c>
      <c r="C40" s="8" t="s">
        <v>1</v>
      </c>
      <c r="D40" s="16">
        <f t="shared" si="4"/>
        <v>7497.4000000000005</v>
      </c>
      <c r="E40" s="15">
        <f>SUM(E34:E39)</f>
        <v>1.488667305982977E-4</v>
      </c>
    </row>
    <row r="42" spans="1:6" ht="21.75" customHeight="1">
      <c r="B42" s="6" t="s">
        <v>24</v>
      </c>
      <c r="E42">
        <f>SQRT(E40)</f>
        <v>1.2201095467141371E-2</v>
      </c>
    </row>
    <row r="44" spans="1:6" ht="21.75" customHeight="1">
      <c r="C44" t="s">
        <v>31</v>
      </c>
    </row>
    <row r="45" spans="1:6" ht="21.75" customHeight="1">
      <c r="B45">
        <f>D29-(1.96 *E42)</f>
        <v>3.9864623284115255</v>
      </c>
      <c r="C45">
        <f>D29+(1.96 *E42)</f>
        <v>4.03429062264272</v>
      </c>
    </row>
    <row r="48" spans="1:6" ht="21.75" customHeight="1">
      <c r="A48" s="1" t="s">
        <v>34</v>
      </c>
      <c r="B48" s="1" t="s">
        <v>16</v>
      </c>
      <c r="C48" s="1" t="s">
        <v>25</v>
      </c>
      <c r="D48" s="1" t="s">
        <v>23</v>
      </c>
      <c r="E48" s="1" t="s">
        <v>28</v>
      </c>
      <c r="F48" s="1" t="s">
        <v>27</v>
      </c>
    </row>
    <row r="49" spans="1:6" ht="21.75" customHeight="1">
      <c r="A49" s="3" t="s">
        <v>0</v>
      </c>
      <c r="B49" s="10">
        <v>0.59359244538106604</v>
      </c>
      <c r="C49" s="4">
        <f>B2</f>
        <v>22252</v>
      </c>
      <c r="D49" s="4">
        <f>B14</f>
        <v>4450.4000000000005</v>
      </c>
      <c r="E49" s="11">
        <f>E23</f>
        <v>0.2</v>
      </c>
      <c r="F49" s="14">
        <f>B49^2 * ((C49-D49)/(C49-1)) *((E49*(1-E49))/(D49-1))</f>
        <v>1.0136890771324062E-5</v>
      </c>
    </row>
    <row r="50" spans="1:6" ht="21.75" customHeight="1">
      <c r="A50" s="3" t="s">
        <v>2</v>
      </c>
      <c r="B50" s="10">
        <v>0.32120468429055399</v>
      </c>
      <c r="C50" s="4">
        <f t="shared" ref="C50:C54" si="6">B3</f>
        <v>12041</v>
      </c>
      <c r="D50" s="4">
        <f t="shared" ref="D50:D55" si="7">B15</f>
        <v>2408.2000000000003</v>
      </c>
      <c r="E50" s="11">
        <f t="shared" ref="E50:E55" si="8">E24</f>
        <v>0.25</v>
      </c>
      <c r="F50" s="14">
        <f t="shared" ref="F50:F54" si="9">B50^2 * ((C50-D50)/(C50-1)) *((E50*(1-E50))/(D50-1))</f>
        <v>6.4295250716908206E-6</v>
      </c>
    </row>
    <row r="51" spans="1:6" ht="21.75" customHeight="1">
      <c r="A51" s="3" t="s">
        <v>3</v>
      </c>
      <c r="B51" s="10">
        <v>5.7726678581908393E-2</v>
      </c>
      <c r="C51" s="4">
        <f t="shared" si="6"/>
        <v>2164</v>
      </c>
      <c r="D51" s="4">
        <f t="shared" si="7"/>
        <v>432.8</v>
      </c>
      <c r="E51" s="11">
        <f t="shared" si="8"/>
        <v>0.1</v>
      </c>
      <c r="F51" s="14">
        <f t="shared" si="9"/>
        <v>5.5590903928996925E-7</v>
      </c>
    </row>
    <row r="52" spans="1:6" ht="21.75" customHeight="1">
      <c r="A52" s="3" t="s">
        <v>4</v>
      </c>
      <c r="B52" s="10">
        <v>1.883319550777603E-2</v>
      </c>
      <c r="C52" s="4">
        <f t="shared" si="6"/>
        <v>706</v>
      </c>
      <c r="D52" s="4">
        <f t="shared" si="7"/>
        <v>141.20000000000002</v>
      </c>
      <c r="E52" s="11">
        <f t="shared" si="8"/>
        <v>0.42</v>
      </c>
      <c r="F52" s="14">
        <f t="shared" si="9"/>
        <v>4.9372244505508438E-7</v>
      </c>
    </row>
    <row r="53" spans="1:6" ht="21.75" customHeight="1">
      <c r="A53" s="3" t="s">
        <v>5</v>
      </c>
      <c r="B53" s="10">
        <v>8.429588924160375E-3</v>
      </c>
      <c r="C53" s="4">
        <f t="shared" si="6"/>
        <v>316</v>
      </c>
      <c r="D53" s="4">
        <f t="shared" si="7"/>
        <v>63.2</v>
      </c>
      <c r="E53" s="11">
        <f t="shared" si="8"/>
        <v>0.26</v>
      </c>
      <c r="F53" s="14">
        <f t="shared" si="9"/>
        <v>1.7639813601236399E-7</v>
      </c>
    </row>
    <row r="54" spans="1:6" ht="21.75" customHeight="1">
      <c r="A54" s="3" t="s">
        <v>6</v>
      </c>
      <c r="B54" s="10">
        <v>2.1340731453570571E-4</v>
      </c>
      <c r="C54" s="4">
        <f t="shared" si="6"/>
        <v>8</v>
      </c>
      <c r="D54" s="4">
        <f t="shared" si="7"/>
        <v>1.6</v>
      </c>
      <c r="E54" s="11">
        <f t="shared" si="8"/>
        <v>0.26</v>
      </c>
      <c r="F54" s="14">
        <f t="shared" si="9"/>
        <v>1.3352246852645379E-8</v>
      </c>
    </row>
    <row r="55" spans="1:6" ht="21.75" customHeight="1">
      <c r="A55" s="6"/>
      <c r="B55" s="7">
        <f>SUM(B49:B54)</f>
        <v>1.0000000000000004</v>
      </c>
      <c r="C55" s="7">
        <f>SUM(C49:C54)</f>
        <v>37487</v>
      </c>
      <c r="D55" s="7">
        <f t="shared" si="7"/>
        <v>7497.4000000000005</v>
      </c>
      <c r="E55" s="16">
        <f>SUM(E49:E54)</f>
        <v>1.49</v>
      </c>
      <c r="F55" s="15">
        <f>SUM(F49:F54)</f>
        <v>1.7805797710224946E-5</v>
      </c>
    </row>
    <row r="57" spans="1:6" ht="21.75" customHeight="1">
      <c r="B57" s="6" t="s">
        <v>30</v>
      </c>
      <c r="F57">
        <f>SQRT(F55)</f>
        <v>4.2196916605630021E-3</v>
      </c>
    </row>
    <row r="59" spans="1:6" ht="21.75" customHeight="1">
      <c r="F59">
        <v>4.2196916605630004E-3</v>
      </c>
    </row>
    <row r="60" spans="1:6" ht="21.75" customHeight="1">
      <c r="C60" t="s">
        <v>32</v>
      </c>
    </row>
    <row r="61" spans="1:6" ht="21.75" customHeight="1">
      <c r="B61">
        <f>F29-(1.96 *F57)</f>
        <v>0.20667885348766596</v>
      </c>
      <c r="C61">
        <f>F29+(1.96 *F57)</f>
        <v>0.22322004479707291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Document_CH1037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Marcelo Rodrigues Ribeiro</cp:lastModifiedBy>
  <dcterms:created xsi:type="dcterms:W3CDTF">2023-10-17T09:43:26Z</dcterms:created>
  <dcterms:modified xsi:type="dcterms:W3CDTF">2023-10-17T17:02:38Z</dcterms:modified>
</cp:coreProperties>
</file>