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splitter/"/>
    </mc:Choice>
  </mc:AlternateContent>
  <xr:revisionPtr revIDLastSave="0" documentId="13_ncr:1_{A84B2D33-E41B-8441-8100-7EAB9B13657A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BOM" sheetId="1" r:id="rId1"/>
    <sheet name="Ord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5" i="1"/>
  <c r="N25" i="1" s="1"/>
  <c r="G12" i="2" l="1"/>
  <c r="F12" i="2"/>
  <c r="F11" i="2"/>
  <c r="H10" i="2"/>
  <c r="H9" i="2"/>
  <c r="H8" i="2"/>
  <c r="M3" i="1"/>
  <c r="M4" i="1"/>
  <c r="H12" i="2" l="1"/>
  <c r="F6" i="2"/>
  <c r="G6" i="2"/>
  <c r="M24" i="1" l="1"/>
  <c r="N24" i="1" s="1"/>
  <c r="H6" i="2"/>
  <c r="F5" i="2"/>
  <c r="H4" i="2"/>
  <c r="H3" i="2"/>
  <c r="H2" i="2"/>
  <c r="N4" i="1"/>
  <c r="M17" i="1"/>
  <c r="N17" i="1" s="1"/>
  <c r="M23" i="1"/>
  <c r="N23" i="1" s="1"/>
  <c r="M22" i="1"/>
  <c r="N22" i="1" s="1"/>
  <c r="M21" i="1"/>
  <c r="N21" i="1" s="1"/>
  <c r="M20" i="1"/>
  <c r="N20" i="1" s="1"/>
  <c r="N3" i="1"/>
  <c r="M19" i="1"/>
  <c r="N19" i="1" s="1"/>
  <c r="M18" i="1"/>
  <c r="N18" i="1" s="1"/>
  <c r="M10" i="1"/>
  <c r="N10" i="1" s="1"/>
  <c r="M6" i="1"/>
  <c r="N6" i="1" s="1"/>
  <c r="M8" i="1" l="1"/>
  <c r="N8" i="1" s="1"/>
  <c r="M16" i="1" l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9" i="1"/>
  <c r="N9" i="1" s="1"/>
  <c r="M7" i="1"/>
  <c r="N7" i="1" s="1"/>
  <c r="M5" i="1"/>
  <c r="N5" i="1" l="1"/>
  <c r="M26" i="1"/>
  <c r="N26" i="1"/>
</calcChain>
</file>

<file path=xl/sharedStrings.xml><?xml version="1.0" encoding="utf-8"?>
<sst xmlns="http://schemas.openxmlformats.org/spreadsheetml/2006/main" count="175" uniqueCount="146">
  <si>
    <t>id</t>
  </si>
  <si>
    <t>desc</t>
  </si>
  <si>
    <t>code</t>
  </si>
  <si>
    <t>q</t>
  </si>
  <si>
    <t>URL</t>
  </si>
  <si>
    <t>price</t>
  </si>
  <si>
    <t>count</t>
  </si>
  <si>
    <t>shipping</t>
  </si>
  <si>
    <t>G1032BA</t>
  </si>
  <si>
    <t>Корпус для РЭА 101х54х41.7мм, пластик, черный, алюминиевая панель</t>
  </si>
  <si>
    <t>cost</t>
  </si>
  <si>
    <t>cost per item</t>
  </si>
  <si>
    <t>DS-210</t>
  </si>
  <si>
    <t>Гнездо питания 2,1х5,5мм на панель</t>
  </si>
  <si>
    <t>DB102</t>
  </si>
  <si>
    <t>Диодный мост</t>
  </si>
  <si>
    <t>SS-16-22</t>
  </si>
  <si>
    <t>Конд.эл. 22мкф 16В 4x7мм</t>
  </si>
  <si>
    <t>1N914</t>
  </si>
  <si>
    <t>6N138M</t>
  </si>
  <si>
    <t>RTW909080M</t>
  </si>
  <si>
    <t>DIN connector 5 Pin DIN Female Jack Right Angle Panel Mount 90 Degree</t>
  </si>
  <si>
    <t>PCB</t>
  </si>
  <si>
    <t>J6</t>
  </si>
  <si>
    <t>D2</t>
  </si>
  <si>
    <t>U3</t>
  </si>
  <si>
    <t>D1</t>
  </si>
  <si>
    <t>U1</t>
  </si>
  <si>
    <t>U2</t>
  </si>
  <si>
    <t>R14,R15,R16</t>
  </si>
  <si>
    <t>R1</t>
  </si>
  <si>
    <t>R5</t>
  </si>
  <si>
    <t>Order info</t>
  </si>
  <si>
    <t>#</t>
  </si>
  <si>
    <t>date</t>
  </si>
  <si>
    <t>Vendor</t>
  </si>
  <si>
    <t>JLCPCB</t>
  </si>
  <si>
    <t>ref</t>
  </si>
  <si>
    <t>size</t>
  </si>
  <si>
    <t>101х54х41.7mm</t>
  </si>
  <si>
    <t>TO-220</t>
  </si>
  <si>
    <t>4x7mm</t>
  </si>
  <si>
    <t>DO-35</t>
  </si>
  <si>
    <t>SMD DIP-8</t>
  </si>
  <si>
    <t>0805</t>
  </si>
  <si>
    <t>220 Ohm</t>
  </si>
  <si>
    <t>470 Ohm</t>
  </si>
  <si>
    <t>10 kOhm</t>
  </si>
  <si>
    <t>1 kOhm</t>
  </si>
  <si>
    <t>0.1 uF</t>
  </si>
  <si>
    <t>Регулятор 5В, 1.5А</t>
  </si>
  <si>
    <t>Диод 75 мА 75В 5нс</t>
  </si>
  <si>
    <t>Оптопара с транзисторным выходом</t>
  </si>
  <si>
    <t>Инвертирующий Триггер Шмитта</t>
  </si>
  <si>
    <t>Чип резистор, 0.125Вт, 220 Ом, 1%</t>
  </si>
  <si>
    <t>Чип резистор, 0.125Вт, 470 Ом, 1%</t>
  </si>
  <si>
    <t>Чип резистор, 0.125Вт, 10 кОм, 1%</t>
  </si>
  <si>
    <t>Чип резистор, 0.125Вт, 1 кОм, 1%</t>
  </si>
  <si>
    <t>Кер.ЧИП конд. 0.1 мкФ, X7R, 50В, 10%</t>
  </si>
  <si>
    <t>#284453</t>
  </si>
  <si>
    <t>L7805</t>
  </si>
  <si>
    <t>74HC14D</t>
  </si>
  <si>
    <t>SOIC-14</t>
  </si>
  <si>
    <t>C1,C2,C4,C5,C6</t>
  </si>
  <si>
    <t>R2,R3,R4,R6,R7,R8,R9,R10,R11,R12,R13,R22,R23</t>
  </si>
  <si>
    <t>0.33uF</t>
  </si>
  <si>
    <t>C3</t>
  </si>
  <si>
    <t>Кер.ЧИП конд. 0.33 мкФ, X7R, 50В, 10%</t>
  </si>
  <si>
    <t>C7</t>
  </si>
  <si>
    <t>74HC14</t>
  </si>
  <si>
    <t>J1,J2,J3,J4,J5,J7,J10</t>
  </si>
  <si>
    <t>MF-MSMF050-2</t>
  </si>
  <si>
    <t>F1</t>
  </si>
  <si>
    <t>PTC Resettable Fuse</t>
  </si>
  <si>
    <t>DS1099</t>
  </si>
  <si>
    <t>J8</t>
  </si>
  <si>
    <t>USB Type-B</t>
  </si>
  <si>
    <t>USBB-1J</t>
  </si>
  <si>
    <t>Micro USB</t>
  </si>
  <si>
    <t>J9</t>
  </si>
  <si>
    <t>Micro USB Type-B</t>
  </si>
  <si>
    <t>10118194-0001LF</t>
  </si>
  <si>
    <t>PMV65XP,215</t>
  </si>
  <si>
    <t>Q2,Q3</t>
  </si>
  <si>
    <t>Транзистор MOSFET P-CH 20V 3.9A 76 mOhm</t>
  </si>
  <si>
    <t>SOT-23-3</t>
  </si>
  <si>
    <t>#212641</t>
  </si>
  <si>
    <t>SN74LVC1G125DBVR</t>
  </si>
  <si>
    <t>Один буферный элемент с тремя состояниями на выходе</t>
  </si>
  <si>
    <t>SOT-23-5</t>
  </si>
  <si>
    <t>#32503</t>
  </si>
  <si>
    <t>CL21B104KBCNNNC</t>
  </si>
  <si>
    <t>CL21B334KBFNNNE</t>
  </si>
  <si>
    <t>RC0805FR-0710KL</t>
  </si>
  <si>
    <t>CR-05FL7--220R</t>
  </si>
  <si>
    <t>CR-05FL7--470R</t>
  </si>
  <si>
    <t>DS-210B PBT NB</t>
  </si>
  <si>
    <t>#5008164770232510</t>
  </si>
  <si>
    <t>#5008164770252510</t>
  </si>
  <si>
    <t>#Y31-2346369A</t>
  </si>
  <si>
    <t>aliexpress.com</t>
  </si>
  <si>
    <t>terraelectronica.ru</t>
  </si>
  <si>
    <t>#07251713</t>
  </si>
  <si>
    <t>DS-5-01 MIDI</t>
  </si>
  <si>
    <t>6N138 SMD</t>
  </si>
  <si>
    <t>name</t>
  </si>
  <si>
    <t>vendor</t>
  </si>
  <si>
    <t>order id</t>
  </si>
  <si>
    <t>order date</t>
  </si>
  <si>
    <t>payment</t>
  </si>
  <si>
    <t>total</t>
  </si>
  <si>
    <t>jlcpcb.com</t>
  </si>
  <si>
    <t>U4</t>
  </si>
  <si>
    <t>BC817</t>
  </si>
  <si>
    <t>Q1</t>
  </si>
  <si>
    <t>Транзистор биполярный NPN</t>
  </si>
  <si>
    <t>SOT-23</t>
  </si>
  <si>
    <t>#338618</t>
  </si>
  <si>
    <t>BC817.215</t>
  </si>
  <si>
    <t>#2259339</t>
  </si>
  <si>
    <t>PMV65XP.215</t>
  </si>
  <si>
    <t>SN74LVC1G125</t>
  </si>
  <si>
    <t>#2543224</t>
  </si>
  <si>
    <t>#60026</t>
  </si>
  <si>
    <t>#2584473</t>
  </si>
  <si>
    <t>#62528</t>
  </si>
  <si>
    <t>#71209</t>
  </si>
  <si>
    <t>#34128</t>
  </si>
  <si>
    <t>#2782271</t>
  </si>
  <si>
    <t>#2782319</t>
  </si>
  <si>
    <t>#358763</t>
  </si>
  <si>
    <t>#817075</t>
  </si>
  <si>
    <t>#863571</t>
  </si>
  <si>
    <t>#186713</t>
  </si>
  <si>
    <t>#247793</t>
  </si>
  <si>
    <t>DS-5-01</t>
  </si>
  <si>
    <t>#5009650439222510</t>
  </si>
  <si>
    <t>#5009651953842510</t>
  </si>
  <si>
    <t>CR0805-FX-1001ELF</t>
  </si>
  <si>
    <t>#813964</t>
  </si>
  <si>
    <t>#07361016</t>
  </si>
  <si>
    <t>100 kOhm</t>
  </si>
  <si>
    <t>R21</t>
  </si>
  <si>
    <t>Чип резистор, 0.125Вт, 100 кОм, 1%</t>
  </si>
  <si>
    <t>#359706</t>
  </si>
  <si>
    <t>RC0805FR-07100KL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</si>
</sst>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6" xfId="1" applyFill="1" applyBorder="1"/>
    <xf numFmtId="49" fontId="0" fillId="3" borderId="6" xfId="0" applyNumberFormat="1" applyFill="1" applyBorder="1"/>
    <xf numFmtId="164" fontId="0" fillId="3" borderId="6" xfId="0" applyNumberFormat="1" applyFill="1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164" fontId="0" fillId="0" borderId="6" xfId="0" applyNumberFormat="1" applyBorder="1"/>
    <xf numFmtId="49" fontId="1" fillId="3" borderId="6" xfId="1" applyNumberFormat="1" applyFill="1" applyBorder="1"/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" fillId="0" borderId="6" xfId="1" applyNumberFormat="1" applyBorder="1"/>
    <xf numFmtId="49" fontId="0" fillId="3" borderId="6" xfId="0" applyNumberFormat="1" applyFill="1" applyBorder="1" applyAlignment="1">
      <alignment vertical="center"/>
    </xf>
    <xf numFmtId="165" fontId="0" fillId="0" borderId="3" xfId="0" applyNumberFormat="1" applyBorder="1"/>
    <xf numFmtId="165" fontId="0" fillId="3" borderId="6" xfId="0" applyNumberFormat="1" applyFill="1" applyBorder="1"/>
    <xf numFmtId="165" fontId="0" fillId="0" borderId="6" xfId="0" applyNumberFormat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0" borderId="7" xfId="0" applyNumberFormat="1" applyBorder="1"/>
    <xf numFmtId="165" fontId="0" fillId="0" borderId="0" xfId="0" applyNumberFormat="1"/>
    <xf numFmtId="0" fontId="0" fillId="0" borderId="6" xfId="0" applyFill="1" applyBorder="1"/>
    <xf numFmtId="0" fontId="1" fillId="0" borderId="0" xfId="1"/>
    <xf numFmtId="0" fontId="0" fillId="3" borderId="6" xfId="0" applyNumberFormat="1" applyFill="1" applyBorder="1"/>
    <xf numFmtId="0" fontId="0" fillId="3" borderId="0" xfId="0" applyFill="1"/>
    <xf numFmtId="0" fontId="1" fillId="0" borderId="6" xfId="1" applyFill="1" applyBorder="1"/>
    <xf numFmtId="49" fontId="1" fillId="0" borderId="6" xfId="1" applyNumberFormat="1" applyFill="1" applyBorder="1"/>
    <xf numFmtId="49" fontId="0" fillId="0" borderId="6" xfId="0" applyNumberFormat="1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0" fontId="0" fillId="0" borderId="6" xfId="0" applyNumberFormat="1" applyFill="1" applyBorder="1"/>
    <xf numFmtId="0" fontId="0" fillId="0" borderId="0" xfId="0" applyFill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1" fillId="0" borderId="0" xfId="1" applyNumberFormat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49" fontId="0" fillId="3" borderId="6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rraelectronica.ru/product/863571" TargetMode="External"/><Relationship Id="rId18" Type="http://schemas.openxmlformats.org/officeDocument/2006/relationships/hyperlink" Target="https://www.terraelectronica.ru/product/2584473" TargetMode="External"/><Relationship Id="rId26" Type="http://schemas.openxmlformats.org/officeDocument/2006/relationships/hyperlink" Target="https://www.terraelectronica.ru/product/2543224" TargetMode="External"/><Relationship Id="rId39" Type="http://schemas.openxmlformats.org/officeDocument/2006/relationships/hyperlink" Target="https://www.terraelectronica.ru/product/186713" TargetMode="External"/><Relationship Id="rId21" Type="http://schemas.openxmlformats.org/officeDocument/2006/relationships/hyperlink" Target="https://www.terraelectronica.ru/product/284453" TargetMode="External"/><Relationship Id="rId34" Type="http://schemas.openxmlformats.org/officeDocument/2006/relationships/hyperlink" Target="https://www.terraelectronica.ru/product/2782319" TargetMode="External"/><Relationship Id="rId42" Type="http://schemas.openxmlformats.org/officeDocument/2006/relationships/hyperlink" Target="https://www.terraelectronica.ru/product/359706" TargetMode="External"/><Relationship Id="rId7" Type="http://schemas.openxmlformats.org/officeDocument/2006/relationships/hyperlink" Target="https://www.terraelectronica.ru/product/34128" TargetMode="External"/><Relationship Id="rId2" Type="http://schemas.openxmlformats.org/officeDocument/2006/relationships/hyperlink" Target="https://www.danomsk.ru/shop/5-kondensatory/88-kondensatory-elektroliticheskie/71209-ss-16-22-ss016m0022b1f-0407-4-7-16v-22uf-105-s-yageo/" TargetMode="External"/><Relationship Id="rId16" Type="http://schemas.openxmlformats.org/officeDocument/2006/relationships/hyperlink" Target="https://www.terraelectronica.ru/product/2782271" TargetMode="External"/><Relationship Id="rId20" Type="http://schemas.openxmlformats.org/officeDocument/2006/relationships/hyperlink" Target="https://www.terraelectronica.ru/product/338618" TargetMode="External"/><Relationship Id="rId29" Type="http://schemas.openxmlformats.org/officeDocument/2006/relationships/hyperlink" Target="https://www.terraelectronica.ru/product/2584473" TargetMode="External"/><Relationship Id="rId41" Type="http://schemas.openxmlformats.org/officeDocument/2006/relationships/hyperlink" Target="https://www.terraelectronica.ru/product/359706" TargetMode="External"/><Relationship Id="rId1" Type="http://schemas.openxmlformats.org/officeDocument/2006/relationships/hyperlink" Target="https://www.terraelectronica.ru/product/247793" TargetMode="External"/><Relationship Id="rId6" Type="http://schemas.openxmlformats.org/officeDocument/2006/relationships/hyperlink" Target="https://www.terraelectronica.ru/product/62528" TargetMode="External"/><Relationship Id="rId11" Type="http://schemas.openxmlformats.org/officeDocument/2006/relationships/hyperlink" Target="https://www.terraelectronica.ru/product/32503" TargetMode="External"/><Relationship Id="rId24" Type="http://schemas.openxmlformats.org/officeDocument/2006/relationships/hyperlink" Target="https://www.terraelectronica.ru/product/212641" TargetMode="External"/><Relationship Id="rId32" Type="http://schemas.openxmlformats.org/officeDocument/2006/relationships/hyperlink" Target="https://www.terraelectronica.ru/product/34128" TargetMode="External"/><Relationship Id="rId37" Type="http://schemas.openxmlformats.org/officeDocument/2006/relationships/hyperlink" Target="https://www.terraelectronica.ru/product/817075" TargetMode="External"/><Relationship Id="rId40" Type="http://schemas.openxmlformats.org/officeDocument/2006/relationships/hyperlink" Target="https://www.terraelectronica.ru/product/247793" TargetMode="External"/><Relationship Id="rId5" Type="http://schemas.openxmlformats.org/officeDocument/2006/relationships/hyperlink" Target="https://www.terraelectronica.ru/product/284453" TargetMode="External"/><Relationship Id="rId15" Type="http://schemas.openxmlformats.org/officeDocument/2006/relationships/hyperlink" Target="https://www.terraelectronica.ru/product/358763" TargetMode="External"/><Relationship Id="rId23" Type="http://schemas.openxmlformats.org/officeDocument/2006/relationships/hyperlink" Target="https://www.terraelectronica.ru/product/2259339" TargetMode="External"/><Relationship Id="rId28" Type="http://schemas.openxmlformats.org/officeDocument/2006/relationships/hyperlink" Target="https://www.terraelectronica.ru/product/60026" TargetMode="External"/><Relationship Id="rId36" Type="http://schemas.openxmlformats.org/officeDocument/2006/relationships/hyperlink" Target="https://www.terraelectronica.ru/product/813964" TargetMode="External"/><Relationship Id="rId10" Type="http://schemas.openxmlformats.org/officeDocument/2006/relationships/hyperlink" Target="https://www.terraelectronica.ru/product/212641" TargetMode="External"/><Relationship Id="rId19" Type="http://schemas.openxmlformats.org/officeDocument/2006/relationships/hyperlink" Target="https://www.terraelectronica.ru/product/338618" TargetMode="External"/><Relationship Id="rId31" Type="http://schemas.openxmlformats.org/officeDocument/2006/relationships/hyperlink" Target="https://www.danomsk.ru/shop/5-kondensatory/88-kondensatory-elektroliticheskie/71209-ss-16-22-ss016m0022b1f-0407-4-7-16v-22uf-105-s-yageo/" TargetMode="External"/><Relationship Id="rId4" Type="http://schemas.openxmlformats.org/officeDocument/2006/relationships/hyperlink" Target="https://aliexpress.ru/item/32402564814.html" TargetMode="External"/><Relationship Id="rId9" Type="http://schemas.openxmlformats.org/officeDocument/2006/relationships/hyperlink" Target="https://www.terraelectronica.ru/product/60026" TargetMode="External"/><Relationship Id="rId14" Type="http://schemas.openxmlformats.org/officeDocument/2006/relationships/hyperlink" Target="https://www.terraelectronica.ru/product/813964" TargetMode="External"/><Relationship Id="rId22" Type="http://schemas.openxmlformats.org/officeDocument/2006/relationships/hyperlink" Target="https://www.terraelectronica.ru/product/2259339" TargetMode="External"/><Relationship Id="rId27" Type="http://schemas.openxmlformats.org/officeDocument/2006/relationships/hyperlink" Target="https://www.terraelectronica.ru/product/2543224" TargetMode="External"/><Relationship Id="rId30" Type="http://schemas.openxmlformats.org/officeDocument/2006/relationships/hyperlink" Target="https://www.terraelectronica.ru/product/62528" TargetMode="External"/><Relationship Id="rId35" Type="http://schemas.openxmlformats.org/officeDocument/2006/relationships/hyperlink" Target="https://www.terraelectronica.ru/product/358763" TargetMode="External"/><Relationship Id="rId8" Type="http://schemas.openxmlformats.org/officeDocument/2006/relationships/hyperlink" Target="https://www.terraelectronica.ru/product/186713" TargetMode="External"/><Relationship Id="rId3" Type="http://schemas.openxmlformats.org/officeDocument/2006/relationships/hyperlink" Target="https://www.aliexpress.com/item/10pcs-lot-6N135-6N136-6N137-6N138-6N139-DIP-8-SMD-8/32874392571.html" TargetMode="External"/><Relationship Id="rId12" Type="http://schemas.openxmlformats.org/officeDocument/2006/relationships/hyperlink" Target="https://www.terraelectronica.ru/product/817075" TargetMode="External"/><Relationship Id="rId17" Type="http://schemas.openxmlformats.org/officeDocument/2006/relationships/hyperlink" Target="https://www.terraelectronica.ru/product/2782319" TargetMode="External"/><Relationship Id="rId25" Type="http://schemas.openxmlformats.org/officeDocument/2006/relationships/hyperlink" Target="https://www.terraelectronica.ru/product/32503" TargetMode="External"/><Relationship Id="rId33" Type="http://schemas.openxmlformats.org/officeDocument/2006/relationships/hyperlink" Target="https://www.terraelectronica.ru/product/2782271" TargetMode="External"/><Relationship Id="rId38" Type="http://schemas.openxmlformats.org/officeDocument/2006/relationships/hyperlink" Target="https://www.terraelectronica.ru/product/86357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raelectronica.ru/order/07251713" TargetMode="External"/><Relationship Id="rId2" Type="http://schemas.openxmlformats.org/officeDocument/2006/relationships/hyperlink" Target="https://trade.aliexpress.ru/order_detail.htm?orderId=5008164770232510" TargetMode="External"/><Relationship Id="rId1" Type="http://schemas.openxmlformats.org/officeDocument/2006/relationships/hyperlink" Target="https://trade.aliexpress.ru/order_detail.htm?orderId=5008164770252510" TargetMode="External"/><Relationship Id="rId6" Type="http://schemas.openxmlformats.org/officeDocument/2006/relationships/hyperlink" Target="https://www.terraelectronica.ru/order/07361016" TargetMode="External"/><Relationship Id="rId5" Type="http://schemas.openxmlformats.org/officeDocument/2006/relationships/hyperlink" Target="https://trade.aliexpress.ru/order_detail.htm?orderId=%205009650439222510" TargetMode="External"/><Relationship Id="rId4" Type="http://schemas.openxmlformats.org/officeDocument/2006/relationships/hyperlink" Target="https://trade.aliexpress.ru/order_detail.htm?orderId=%205009651953842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dimension ref="A1:N26"/>
  <sheetViews>
    <sheetView tabSelected="1" workbookViewId="0">
      <selection activeCell="M8" sqref="M8"/>
    </sheetView>
  </sheetViews>
  <sheetFormatPr baseColWidth="10" defaultRowHeight="16" x14ac:dyDescent="0.2"/>
  <cols>
    <col min="1" max="1" width="12.83203125" customWidth="1"/>
    <col min="2" max="2" width="3.1640625" customWidth="1"/>
    <col min="3" max="3" width="12.83203125" customWidth="1"/>
    <col min="4" max="4" width="54.33203125" customWidth="1"/>
    <col min="5" max="5" width="13.83203125" customWidth="1"/>
    <col min="6" max="6" width="17" customWidth="1"/>
    <col min="7" max="7" width="11.6640625" style="1" bestFit="1" customWidth="1"/>
    <col min="8" max="8" width="9.33203125" style="1" customWidth="1"/>
    <col min="9" max="9" width="10.5" style="2" customWidth="1"/>
    <col min="11" max="11" width="7.1640625" customWidth="1"/>
    <col min="12" max="12" width="13" customWidth="1"/>
    <col min="13" max="13" width="12.83203125" customWidth="1"/>
    <col min="14" max="14" width="11.83203125" customWidth="1"/>
  </cols>
  <sheetData>
    <row r="1" spans="1:14" x14ac:dyDescent="0.2">
      <c r="A1" s="57" t="s">
        <v>0</v>
      </c>
      <c r="B1" s="57" t="s">
        <v>3</v>
      </c>
      <c r="C1" s="57" t="s">
        <v>37</v>
      </c>
      <c r="D1" s="57" t="s">
        <v>1</v>
      </c>
      <c r="E1" s="58" t="s">
        <v>38</v>
      </c>
      <c r="F1" s="56" t="s">
        <v>35</v>
      </c>
      <c r="G1" s="56"/>
      <c r="H1" s="55" t="s">
        <v>32</v>
      </c>
      <c r="I1" s="55"/>
      <c r="J1" s="55"/>
      <c r="K1" s="55"/>
      <c r="L1" s="55"/>
      <c r="M1" s="55"/>
      <c r="N1" s="55"/>
    </row>
    <row r="2" spans="1:14" s="3" customFormat="1" x14ac:dyDescent="0.2">
      <c r="A2" s="57"/>
      <c r="B2" s="57"/>
      <c r="C2" s="57"/>
      <c r="D2" s="57"/>
      <c r="E2" s="59"/>
      <c r="F2" s="4" t="s">
        <v>4</v>
      </c>
      <c r="G2" s="5" t="s">
        <v>2</v>
      </c>
      <c r="H2" s="5" t="s">
        <v>33</v>
      </c>
      <c r="I2" s="6" t="s">
        <v>34</v>
      </c>
      <c r="J2" s="4" t="s">
        <v>5</v>
      </c>
      <c r="K2" s="4" t="s">
        <v>6</v>
      </c>
      <c r="L2" s="4" t="s">
        <v>7</v>
      </c>
      <c r="M2" s="4" t="s">
        <v>10</v>
      </c>
      <c r="N2" s="4" t="s">
        <v>11</v>
      </c>
    </row>
    <row r="3" spans="1:14" x14ac:dyDescent="0.2">
      <c r="A3" s="43" t="s">
        <v>8</v>
      </c>
      <c r="B3" s="13">
        <v>1</v>
      </c>
      <c r="C3" s="48"/>
      <c r="D3" s="46" t="s">
        <v>9</v>
      </c>
      <c r="E3" s="47" t="s">
        <v>39</v>
      </c>
      <c r="F3" s="14" t="s">
        <v>8</v>
      </c>
      <c r="G3" s="20" t="s">
        <v>123</v>
      </c>
      <c r="H3" s="20"/>
      <c r="I3" s="16"/>
      <c r="J3" s="24">
        <v>86.36</v>
      </c>
      <c r="K3" s="13">
        <v>11</v>
      </c>
      <c r="L3" s="24"/>
      <c r="M3" s="22">
        <f t="shared" ref="M3" si="0">J3*K3+L3</f>
        <v>949.96</v>
      </c>
      <c r="N3" s="25">
        <f t="shared" ref="N3" si="1">M3/K3*B3</f>
        <v>86.36</v>
      </c>
    </row>
    <row r="4" spans="1:14" x14ac:dyDescent="0.2">
      <c r="A4" s="40" t="s">
        <v>12</v>
      </c>
      <c r="B4" s="8">
        <v>1</v>
      </c>
      <c r="C4" s="41" t="s">
        <v>23</v>
      </c>
      <c r="D4" s="41" t="s">
        <v>13</v>
      </c>
      <c r="E4" s="10"/>
      <c r="F4" s="9" t="s">
        <v>96</v>
      </c>
      <c r="G4" s="17" t="s">
        <v>124</v>
      </c>
      <c r="H4" s="10"/>
      <c r="I4" s="11"/>
      <c r="J4" s="23">
        <v>10.4</v>
      </c>
      <c r="K4" s="8">
        <v>10</v>
      </c>
      <c r="L4" s="23">
        <v>322</v>
      </c>
      <c r="M4" s="23">
        <f t="shared" ref="M4" si="2">J4*K4+L4</f>
        <v>426</v>
      </c>
      <c r="N4" s="26">
        <f t="shared" ref="N4" si="3">M4/K4*B4</f>
        <v>42.6</v>
      </c>
    </row>
    <row r="5" spans="1:14" x14ac:dyDescent="0.2">
      <c r="A5" s="12" t="s">
        <v>14</v>
      </c>
      <c r="B5" s="13">
        <v>1</v>
      </c>
      <c r="C5" s="13" t="s">
        <v>24</v>
      </c>
      <c r="D5" s="13" t="s">
        <v>15</v>
      </c>
      <c r="E5" s="15"/>
      <c r="F5" s="14" t="s">
        <v>14</v>
      </c>
      <c r="G5" s="20" t="s">
        <v>134</v>
      </c>
      <c r="H5" s="15"/>
      <c r="I5" s="16"/>
      <c r="J5" s="24">
        <v>6.2</v>
      </c>
      <c r="K5" s="13">
        <v>10</v>
      </c>
      <c r="L5" s="24"/>
      <c r="M5" s="24">
        <f t="shared" ref="M5:M17" si="4">J5*K5+L5</f>
        <v>62</v>
      </c>
      <c r="N5" s="27">
        <f t="shared" ref="N5:N17" si="5">M5/K5*B5</f>
        <v>6.2</v>
      </c>
    </row>
    <row r="6" spans="1:14" x14ac:dyDescent="0.2">
      <c r="A6" s="40" t="s">
        <v>60</v>
      </c>
      <c r="B6" s="8">
        <v>1</v>
      </c>
      <c r="C6" s="53" t="s">
        <v>25</v>
      </c>
      <c r="D6" s="52" t="s">
        <v>50</v>
      </c>
      <c r="E6" s="54" t="s">
        <v>40</v>
      </c>
      <c r="F6" s="9" t="s">
        <v>60</v>
      </c>
      <c r="G6" s="17" t="s">
        <v>125</v>
      </c>
      <c r="H6" s="17"/>
      <c r="I6" s="11"/>
      <c r="J6" s="23">
        <v>12.7</v>
      </c>
      <c r="K6" s="8">
        <v>10</v>
      </c>
      <c r="L6" s="23"/>
      <c r="M6" s="23">
        <f t="shared" ref="M6" si="6">J6*K6+L6</f>
        <v>127</v>
      </c>
      <c r="N6" s="26">
        <f t="shared" ref="N6" si="7">M6/K6*B6</f>
        <v>12.7</v>
      </c>
    </row>
    <row r="7" spans="1:14" x14ac:dyDescent="0.2">
      <c r="A7" s="12" t="s">
        <v>16</v>
      </c>
      <c r="B7" s="13"/>
      <c r="C7" s="13" t="s">
        <v>68</v>
      </c>
      <c r="D7" s="13" t="s">
        <v>17</v>
      </c>
      <c r="E7" s="15" t="s">
        <v>41</v>
      </c>
      <c r="F7" s="14" t="s">
        <v>16</v>
      </c>
      <c r="G7" s="20" t="s">
        <v>126</v>
      </c>
      <c r="H7" s="15"/>
      <c r="I7" s="16"/>
      <c r="J7" s="24">
        <v>1.6</v>
      </c>
      <c r="K7" s="13">
        <v>1</v>
      </c>
      <c r="L7" s="24"/>
      <c r="M7" s="24">
        <f t="shared" si="4"/>
        <v>1.6</v>
      </c>
      <c r="N7" s="27">
        <f t="shared" si="5"/>
        <v>0</v>
      </c>
    </row>
    <row r="8" spans="1:14" x14ac:dyDescent="0.2">
      <c r="A8" s="19" t="s">
        <v>18</v>
      </c>
      <c r="B8" s="8">
        <v>1</v>
      </c>
      <c r="C8" s="18" t="s">
        <v>26</v>
      </c>
      <c r="D8" s="18" t="s">
        <v>51</v>
      </c>
      <c r="E8" s="21" t="s">
        <v>42</v>
      </c>
      <c r="F8" s="9" t="s">
        <v>18</v>
      </c>
      <c r="G8" s="17" t="s">
        <v>59</v>
      </c>
      <c r="H8" s="10"/>
      <c r="I8" s="11"/>
      <c r="J8" s="23">
        <v>0.56000000000000005</v>
      </c>
      <c r="K8" s="8">
        <v>10</v>
      </c>
      <c r="L8" s="23"/>
      <c r="M8" s="23">
        <f t="shared" ref="M8" si="8">J8*K8+L8</f>
        <v>5.6000000000000005</v>
      </c>
      <c r="N8" s="26">
        <f t="shared" ref="N8" si="9">M8/K8*B8</f>
        <v>0.56000000000000005</v>
      </c>
    </row>
    <row r="9" spans="1:14" x14ac:dyDescent="0.2">
      <c r="A9" s="12" t="s">
        <v>19</v>
      </c>
      <c r="B9" s="13">
        <v>1</v>
      </c>
      <c r="C9" s="13" t="s">
        <v>27</v>
      </c>
      <c r="D9" s="13" t="s">
        <v>52</v>
      </c>
      <c r="E9" s="15" t="s">
        <v>43</v>
      </c>
      <c r="F9" s="14" t="s">
        <v>19</v>
      </c>
      <c r="G9" s="15"/>
      <c r="H9" s="15" t="s">
        <v>136</v>
      </c>
      <c r="I9" s="16">
        <v>44291</v>
      </c>
      <c r="J9" s="24">
        <v>9.8460000000000001</v>
      </c>
      <c r="K9" s="13">
        <v>20</v>
      </c>
      <c r="L9" s="24">
        <v>199.27</v>
      </c>
      <c r="M9" s="24">
        <f t="shared" si="4"/>
        <v>396.19000000000005</v>
      </c>
      <c r="N9" s="27">
        <f t="shared" si="5"/>
        <v>19.809500000000003</v>
      </c>
    </row>
    <row r="10" spans="1:14" x14ac:dyDescent="0.2">
      <c r="A10" s="40" t="s">
        <v>69</v>
      </c>
      <c r="B10" s="8">
        <v>1</v>
      </c>
      <c r="C10" s="41" t="s">
        <v>28</v>
      </c>
      <c r="D10" s="41" t="s">
        <v>53</v>
      </c>
      <c r="E10" s="10" t="s">
        <v>62</v>
      </c>
      <c r="F10" s="9" t="s">
        <v>61</v>
      </c>
      <c r="G10" s="17" t="s">
        <v>127</v>
      </c>
      <c r="H10" s="10"/>
      <c r="I10" s="11"/>
      <c r="J10" s="23">
        <v>6.6</v>
      </c>
      <c r="K10" s="8">
        <v>10</v>
      </c>
      <c r="L10" s="23"/>
      <c r="M10" s="23">
        <f t="shared" ref="M10" si="10">J10*K10+L10</f>
        <v>66</v>
      </c>
      <c r="N10" s="26">
        <f t="shared" ref="N10" si="11">M10/K10*B10</f>
        <v>6.6</v>
      </c>
    </row>
    <row r="11" spans="1:14" x14ac:dyDescent="0.2">
      <c r="A11" s="12" t="s">
        <v>20</v>
      </c>
      <c r="B11" s="13">
        <v>7</v>
      </c>
      <c r="C11" s="13" t="s">
        <v>70</v>
      </c>
      <c r="D11" s="13" t="s">
        <v>21</v>
      </c>
      <c r="E11" s="15"/>
      <c r="F11" s="14" t="s">
        <v>135</v>
      </c>
      <c r="G11" s="15"/>
      <c r="H11" s="15" t="s">
        <v>137</v>
      </c>
      <c r="I11" s="16">
        <v>44291</v>
      </c>
      <c r="J11" s="24">
        <v>6.2220000000000004</v>
      </c>
      <c r="K11" s="13">
        <v>70</v>
      </c>
      <c r="L11" s="24">
        <v>678.95</v>
      </c>
      <c r="M11" s="24">
        <f t="shared" si="4"/>
        <v>1114.49</v>
      </c>
      <c r="N11" s="27">
        <f t="shared" si="5"/>
        <v>111.449</v>
      </c>
    </row>
    <row r="12" spans="1:14" x14ac:dyDescent="0.2">
      <c r="A12" s="7" t="s">
        <v>22</v>
      </c>
      <c r="B12" s="8">
        <v>1</v>
      </c>
      <c r="C12" s="8"/>
      <c r="D12" s="8"/>
      <c r="E12" s="10"/>
      <c r="F12" s="8" t="s">
        <v>36</v>
      </c>
      <c r="G12" s="10"/>
      <c r="H12" s="10"/>
      <c r="I12" s="11"/>
      <c r="J12" s="23">
        <v>38.17</v>
      </c>
      <c r="K12" s="8">
        <v>10</v>
      </c>
      <c r="L12" s="23">
        <v>556.52</v>
      </c>
      <c r="M12" s="23">
        <f t="shared" si="4"/>
        <v>938.22</v>
      </c>
      <c r="N12" s="26">
        <f t="shared" si="5"/>
        <v>93.822000000000003</v>
      </c>
    </row>
    <row r="13" spans="1:14" x14ac:dyDescent="0.2">
      <c r="A13" s="12" t="s">
        <v>45</v>
      </c>
      <c r="B13" s="13">
        <v>13</v>
      </c>
      <c r="C13" s="13" t="s">
        <v>64</v>
      </c>
      <c r="D13" s="13" t="s">
        <v>54</v>
      </c>
      <c r="E13" s="15" t="s">
        <v>44</v>
      </c>
      <c r="F13" s="14" t="s">
        <v>94</v>
      </c>
      <c r="G13" s="20" t="s">
        <v>128</v>
      </c>
      <c r="H13" s="15"/>
      <c r="I13" s="16"/>
      <c r="J13" s="24">
        <v>0.13</v>
      </c>
      <c r="K13" s="13">
        <v>130</v>
      </c>
      <c r="L13" s="24"/>
      <c r="M13" s="24">
        <f t="shared" si="4"/>
        <v>16.900000000000002</v>
      </c>
      <c r="N13" s="27">
        <f t="shared" si="5"/>
        <v>1.69</v>
      </c>
    </row>
    <row r="14" spans="1:14" x14ac:dyDescent="0.2">
      <c r="A14" s="7" t="s">
        <v>46</v>
      </c>
      <c r="B14" s="8">
        <v>1</v>
      </c>
      <c r="C14" s="8" t="s">
        <v>30</v>
      </c>
      <c r="D14" s="8" t="s">
        <v>55</v>
      </c>
      <c r="E14" s="10" t="s">
        <v>44</v>
      </c>
      <c r="F14" s="9" t="s">
        <v>95</v>
      </c>
      <c r="G14" s="17" t="s">
        <v>129</v>
      </c>
      <c r="H14" s="10"/>
      <c r="I14" s="11"/>
      <c r="J14" s="23">
        <v>0.13</v>
      </c>
      <c r="K14" s="8">
        <v>10</v>
      </c>
      <c r="L14" s="23"/>
      <c r="M14" s="23">
        <f t="shared" si="4"/>
        <v>1.3</v>
      </c>
      <c r="N14" s="26">
        <f t="shared" si="5"/>
        <v>0.13</v>
      </c>
    </row>
    <row r="15" spans="1:14" x14ac:dyDescent="0.2">
      <c r="A15" s="12" t="s">
        <v>47</v>
      </c>
      <c r="B15" s="13">
        <v>3</v>
      </c>
      <c r="C15" s="13" t="s">
        <v>31</v>
      </c>
      <c r="D15" s="13" t="s">
        <v>56</v>
      </c>
      <c r="E15" s="15" t="s">
        <v>44</v>
      </c>
      <c r="F15" s="14" t="s">
        <v>93</v>
      </c>
      <c r="G15" s="20" t="s">
        <v>130</v>
      </c>
      <c r="H15" s="15"/>
      <c r="I15" s="16"/>
      <c r="J15" s="24">
        <v>0.17</v>
      </c>
      <c r="K15" s="13">
        <v>30</v>
      </c>
      <c r="L15" s="24"/>
      <c r="M15" s="24">
        <f t="shared" si="4"/>
        <v>5.1000000000000005</v>
      </c>
      <c r="N15" s="27">
        <f t="shared" si="5"/>
        <v>0.51</v>
      </c>
    </row>
    <row r="16" spans="1:14" x14ac:dyDescent="0.2">
      <c r="A16" s="7" t="s">
        <v>48</v>
      </c>
      <c r="B16" s="8">
        <v>3</v>
      </c>
      <c r="C16" s="8" t="s">
        <v>29</v>
      </c>
      <c r="D16" s="8" t="s">
        <v>57</v>
      </c>
      <c r="E16" s="10" t="s">
        <v>44</v>
      </c>
      <c r="F16" s="9" t="s">
        <v>138</v>
      </c>
      <c r="G16" s="17" t="s">
        <v>139</v>
      </c>
      <c r="H16" s="10"/>
      <c r="I16" s="11"/>
      <c r="J16" s="23">
        <v>0.28000000000000003</v>
      </c>
      <c r="K16" s="8">
        <v>30</v>
      </c>
      <c r="L16" s="23"/>
      <c r="M16" s="23">
        <f t="shared" si="4"/>
        <v>8.4</v>
      </c>
      <c r="N16" s="26">
        <f t="shared" si="5"/>
        <v>0.84000000000000008</v>
      </c>
    </row>
    <row r="17" spans="1:14" x14ac:dyDescent="0.2">
      <c r="A17" s="44" t="s">
        <v>49</v>
      </c>
      <c r="B17" s="13">
        <v>5</v>
      </c>
      <c r="C17" s="48" t="s">
        <v>63</v>
      </c>
      <c r="D17" s="48" t="s">
        <v>58</v>
      </c>
      <c r="E17" s="49" t="s">
        <v>44</v>
      </c>
      <c r="F17" s="14" t="s">
        <v>91</v>
      </c>
      <c r="G17" s="20" t="s">
        <v>131</v>
      </c>
      <c r="H17" s="15"/>
      <c r="I17" s="16"/>
      <c r="J17" s="24">
        <v>0.53</v>
      </c>
      <c r="K17" s="13">
        <v>100</v>
      </c>
      <c r="L17" s="24"/>
      <c r="M17" s="24">
        <f t="shared" si="4"/>
        <v>53</v>
      </c>
      <c r="N17" s="27">
        <f t="shared" si="5"/>
        <v>2.6500000000000004</v>
      </c>
    </row>
    <row r="18" spans="1:14" x14ac:dyDescent="0.2">
      <c r="A18" s="7" t="s">
        <v>65</v>
      </c>
      <c r="B18" s="8">
        <v>1</v>
      </c>
      <c r="C18" s="8" t="s">
        <v>66</v>
      </c>
      <c r="D18" s="8" t="s">
        <v>67</v>
      </c>
      <c r="E18" s="10" t="s">
        <v>44</v>
      </c>
      <c r="F18" s="9" t="s">
        <v>92</v>
      </c>
      <c r="G18" s="17" t="s">
        <v>132</v>
      </c>
      <c r="H18" s="10"/>
      <c r="I18" s="11"/>
      <c r="J18" s="23">
        <v>0.76</v>
      </c>
      <c r="K18" s="8">
        <v>10</v>
      </c>
      <c r="L18" s="23"/>
      <c r="M18" s="23">
        <f t="shared" ref="M18" si="12">J18*K18+L18</f>
        <v>7.6</v>
      </c>
      <c r="N18" s="26">
        <f t="shared" ref="N18" si="13">M18/K18*B18</f>
        <v>0.76</v>
      </c>
    </row>
    <row r="19" spans="1:14" x14ac:dyDescent="0.2">
      <c r="A19" t="s">
        <v>71</v>
      </c>
      <c r="B19" s="29">
        <v>1</v>
      </c>
      <c r="C19" s="29" t="s">
        <v>72</v>
      </c>
      <c r="D19" s="29" t="s">
        <v>73</v>
      </c>
      <c r="E19" s="1">
        <v>1812</v>
      </c>
      <c r="F19" s="30" t="s">
        <v>71</v>
      </c>
      <c r="G19" s="51" t="s">
        <v>133</v>
      </c>
      <c r="J19" s="28">
        <v>2.2999999999999998</v>
      </c>
      <c r="K19" s="29">
        <v>10</v>
      </c>
      <c r="L19" s="28"/>
      <c r="M19" s="24">
        <f t="shared" ref="M19:M23" si="14">J19*K19+L19</f>
        <v>23</v>
      </c>
      <c r="N19" s="27">
        <f t="shared" ref="N19:N23" si="15">M19/K19*B19</f>
        <v>2.2999999999999998</v>
      </c>
    </row>
    <row r="20" spans="1:14" x14ac:dyDescent="0.2">
      <c r="A20" s="7" t="s">
        <v>74</v>
      </c>
      <c r="B20" s="8">
        <v>1</v>
      </c>
      <c r="C20" s="8" t="s">
        <v>75</v>
      </c>
      <c r="D20" s="8" t="s">
        <v>76</v>
      </c>
      <c r="E20" s="10"/>
      <c r="F20" s="9" t="s">
        <v>77</v>
      </c>
      <c r="G20" s="17" t="s">
        <v>119</v>
      </c>
      <c r="H20" s="10"/>
      <c r="I20" s="11"/>
      <c r="J20" s="23">
        <v>5.0999999999999996</v>
      </c>
      <c r="K20" s="8">
        <v>10</v>
      </c>
      <c r="L20" s="23"/>
      <c r="M20" s="23">
        <f t="shared" si="14"/>
        <v>51</v>
      </c>
      <c r="N20" s="26">
        <f t="shared" si="15"/>
        <v>5.0999999999999996</v>
      </c>
    </row>
    <row r="21" spans="1:14" x14ac:dyDescent="0.2">
      <c r="A21" s="12" t="s">
        <v>78</v>
      </c>
      <c r="B21" s="13">
        <v>1</v>
      </c>
      <c r="C21" s="13" t="s">
        <v>79</v>
      </c>
      <c r="D21" s="13" t="s">
        <v>80</v>
      </c>
      <c r="E21" s="15"/>
      <c r="F21" s="14" t="s">
        <v>81</v>
      </c>
      <c r="G21" s="20" t="s">
        <v>122</v>
      </c>
      <c r="H21" s="15"/>
      <c r="I21" s="16"/>
      <c r="J21" s="24">
        <v>20</v>
      </c>
      <c r="K21" s="13">
        <v>1</v>
      </c>
      <c r="L21" s="24"/>
      <c r="M21" s="24">
        <f t="shared" si="14"/>
        <v>20</v>
      </c>
      <c r="N21" s="27">
        <f t="shared" si="15"/>
        <v>20</v>
      </c>
    </row>
    <row r="22" spans="1:14" s="32" customFormat="1" x14ac:dyDescent="0.2">
      <c r="A22" s="18" t="s">
        <v>82</v>
      </c>
      <c r="B22" s="8">
        <v>2</v>
      </c>
      <c r="C22" s="18" t="s">
        <v>83</v>
      </c>
      <c r="D22" s="18" t="s">
        <v>84</v>
      </c>
      <c r="E22" s="21" t="s">
        <v>85</v>
      </c>
      <c r="F22" s="9" t="s">
        <v>120</v>
      </c>
      <c r="G22" s="17" t="s">
        <v>86</v>
      </c>
      <c r="H22" s="10"/>
      <c r="I22" s="11"/>
      <c r="J22" s="23">
        <v>3.2</v>
      </c>
      <c r="K22" s="31">
        <v>20</v>
      </c>
      <c r="L22" s="23"/>
      <c r="M22" s="23">
        <f t="shared" si="14"/>
        <v>64</v>
      </c>
      <c r="N22" s="23">
        <f t="shared" si="15"/>
        <v>6.4</v>
      </c>
    </row>
    <row r="23" spans="1:14" s="39" customFormat="1" x14ac:dyDescent="0.2">
      <c r="A23" s="45" t="s">
        <v>87</v>
      </c>
      <c r="B23" s="29">
        <v>1</v>
      </c>
      <c r="C23" s="45" t="s">
        <v>112</v>
      </c>
      <c r="D23" s="45" t="s">
        <v>88</v>
      </c>
      <c r="E23" s="50" t="s">
        <v>89</v>
      </c>
      <c r="F23" s="33" t="s">
        <v>121</v>
      </c>
      <c r="G23" s="34" t="s">
        <v>90</v>
      </c>
      <c r="H23" s="35"/>
      <c r="I23" s="36"/>
      <c r="J23" s="37">
        <v>2.6</v>
      </c>
      <c r="K23" s="38">
        <v>10</v>
      </c>
      <c r="L23" s="37"/>
      <c r="M23" s="37">
        <f t="shared" si="14"/>
        <v>26</v>
      </c>
      <c r="N23" s="37">
        <f t="shared" si="15"/>
        <v>2.6</v>
      </c>
    </row>
    <row r="24" spans="1:14" s="32" customFormat="1" x14ac:dyDescent="0.2">
      <c r="A24" s="18" t="s">
        <v>113</v>
      </c>
      <c r="B24" s="8">
        <v>1</v>
      </c>
      <c r="C24" s="18" t="s">
        <v>114</v>
      </c>
      <c r="D24" s="18" t="s">
        <v>115</v>
      </c>
      <c r="E24" s="21" t="s">
        <v>116</v>
      </c>
      <c r="F24" s="9" t="s">
        <v>118</v>
      </c>
      <c r="G24" s="17" t="s">
        <v>117</v>
      </c>
      <c r="H24" s="10"/>
      <c r="I24" s="11"/>
      <c r="J24" s="23">
        <v>0.88</v>
      </c>
      <c r="K24" s="31">
        <v>10</v>
      </c>
      <c r="L24" s="23"/>
      <c r="M24" s="23">
        <f t="shared" ref="M24:M25" si="16">J24*K24+L24</f>
        <v>8.8000000000000007</v>
      </c>
      <c r="N24" s="23">
        <f t="shared" ref="N24:N25" si="17">M24/K24*B24</f>
        <v>0.88000000000000012</v>
      </c>
    </row>
    <row r="25" spans="1:14" x14ac:dyDescent="0.2">
      <c r="A25" s="12" t="s">
        <v>141</v>
      </c>
      <c r="B25" s="13">
        <v>1</v>
      </c>
      <c r="C25" s="13" t="s">
        <v>142</v>
      </c>
      <c r="D25" s="13" t="s">
        <v>143</v>
      </c>
      <c r="E25" s="15" t="s">
        <v>44</v>
      </c>
      <c r="F25" s="14" t="s">
        <v>145</v>
      </c>
      <c r="G25" s="20" t="s">
        <v>144</v>
      </c>
      <c r="H25" s="15"/>
      <c r="I25" s="16"/>
      <c r="J25" s="24">
        <v>0.18</v>
      </c>
      <c r="K25" s="13">
        <v>20</v>
      </c>
      <c r="L25" s="24"/>
      <c r="M25" s="24">
        <f t="shared" si="16"/>
        <v>3.5999999999999996</v>
      </c>
      <c r="N25" s="27">
        <f t="shared" si="17"/>
        <v>0.18</v>
      </c>
    </row>
    <row r="26" spans="1:14" x14ac:dyDescent="0.2">
      <c r="L26" s="28">
        <f>SUM(L3:L25)</f>
        <v>1756.74</v>
      </c>
      <c r="M26" s="28">
        <f>SUM(M3:M24)</f>
        <v>4372.1600000000008</v>
      </c>
      <c r="N26" s="28">
        <f>SUM(N3:N24)</f>
        <v>423.96049999999997</v>
      </c>
    </row>
  </sheetData>
  <mergeCells count="7">
    <mergeCell ref="H1:N1"/>
    <mergeCell ref="F1:G1"/>
    <mergeCell ref="A1:A2"/>
    <mergeCell ref="B1:B2"/>
    <mergeCell ref="C1:C2"/>
    <mergeCell ref="D1:D2"/>
    <mergeCell ref="E1:E2"/>
  </mergeCells>
  <hyperlinks>
    <hyperlink ref="F5" r:id="rId1" xr:uid="{A85270A0-A135-6F44-A3B6-7FCBECF36A93}"/>
    <hyperlink ref="F7" r:id="rId2" xr:uid="{CD6BF228-73BC-D54A-9597-EA4ADEA46408}"/>
    <hyperlink ref="F9" r:id="rId3" xr:uid="{114ED00A-CF2E-1249-AF27-8CDCFDC52AAE}"/>
    <hyperlink ref="F11" r:id="rId4" xr:uid="{93A0D3F3-083E-5C4E-BE8B-04CE275DC0D7}"/>
    <hyperlink ref="G8" r:id="rId5" xr:uid="{7EFB4F68-FF1E-C844-B708-2FE6A49D66F4}"/>
    <hyperlink ref="F6" r:id="rId6" xr:uid="{AE0E39EF-2B42-5244-89BE-60710E8EE07F}"/>
    <hyperlink ref="F10" r:id="rId7" xr:uid="{FA25E43E-1A72-C04A-BE6B-4C0FD389C5F6}"/>
    <hyperlink ref="F19" r:id="rId8" xr:uid="{08A5479A-2A28-EB42-A082-E8271CE01000}"/>
    <hyperlink ref="F3" r:id="rId9" xr:uid="{C66A23A2-DBFD-D940-BB00-F7463DF82356}"/>
    <hyperlink ref="G22" r:id="rId10" xr:uid="{E07B43D2-6758-5C4D-A681-71837CB15312}"/>
    <hyperlink ref="G23" r:id="rId11" xr:uid="{7F77375C-5490-6A4A-A4EB-93DA1835911C}"/>
    <hyperlink ref="F17" r:id="rId12" xr:uid="{93B0E396-604D-4D4E-9E19-70EDE1002B0C}"/>
    <hyperlink ref="F18" r:id="rId13" xr:uid="{17564106-2205-024D-9714-6DE6AD321C23}"/>
    <hyperlink ref="F16" r:id="rId14" xr:uid="{5A09D6C8-6258-0041-A46E-3360C771AD09}"/>
    <hyperlink ref="F15" r:id="rId15" xr:uid="{5754B031-EF4B-9944-9702-4399E12056CE}"/>
    <hyperlink ref="F13" r:id="rId16" xr:uid="{B39E70B0-8272-F743-B698-12A0E769F710}"/>
    <hyperlink ref="F14" r:id="rId17" xr:uid="{67025D60-BF2C-154A-A83D-17E535D2DF32}"/>
    <hyperlink ref="F4" r:id="rId18" xr:uid="{3CFB7808-5785-9741-B6B5-B5BD00015B32}"/>
    <hyperlink ref="G24" r:id="rId19" display="338618" xr:uid="{10C448D5-14EF-9E47-94A6-5FFA6FCC9ED6}"/>
    <hyperlink ref="F24" r:id="rId20" xr:uid="{066BCB09-5AFE-E241-8FA3-B67C45413CE9}"/>
    <hyperlink ref="F8" r:id="rId21" xr:uid="{FCA10F6F-0E2F-A745-BEA5-299232476948}"/>
    <hyperlink ref="G20" r:id="rId22" xr:uid="{613A156B-2A3F-EA44-BE68-A10830DA93E5}"/>
    <hyperlink ref="F20" r:id="rId23" xr:uid="{5179697E-2EBB-D94B-88A9-A5A89DBA10C2}"/>
    <hyperlink ref="F22" r:id="rId24" xr:uid="{2886ABF2-7BA7-A44B-9F27-B67939E671AE}"/>
    <hyperlink ref="F23" r:id="rId25" xr:uid="{FC993E15-25DF-1641-B5A4-E1ECEFE4D025}"/>
    <hyperlink ref="G21" r:id="rId26" xr:uid="{6D9CDD56-55E4-FC40-968B-D9A59E13F608}"/>
    <hyperlink ref="F21" r:id="rId27" xr:uid="{8CBE15EC-1CE7-554E-A629-0BD9B36B213A}"/>
    <hyperlink ref="G3" r:id="rId28" display="60026" xr:uid="{90AB44FE-71A6-1146-A2F9-381957D452D2}"/>
    <hyperlink ref="G4" r:id="rId29" xr:uid="{8EBD2768-259D-1C46-BDF7-4A5760666E5A}"/>
    <hyperlink ref="G6" r:id="rId30" xr:uid="{DF40C92A-F8A9-B643-9C59-CC7067E3DE51}"/>
    <hyperlink ref="G7" r:id="rId31" xr:uid="{5460669D-C724-4942-BEA4-B4DDE8FB3CAA}"/>
    <hyperlink ref="G10" r:id="rId32" xr:uid="{BFE4423F-C947-114E-8BD2-CBCDE583F0D3}"/>
    <hyperlink ref="G13" r:id="rId33" xr:uid="{ECB604CB-66CF-D14C-B6E5-BA354DBE50F6}"/>
    <hyperlink ref="G14" r:id="rId34" xr:uid="{7CD08184-70EB-DC4C-97BC-910C5306B1BF}"/>
    <hyperlink ref="G15" r:id="rId35" xr:uid="{88AF325C-C670-AB48-B224-2E4FC1CA9179}"/>
    <hyperlink ref="G16" r:id="rId36" xr:uid="{483457BE-3262-8A40-9B25-4C17B13550EB}"/>
    <hyperlink ref="G17" r:id="rId37" xr:uid="{1CC9BF49-D277-B34D-961C-92BE8267175F}"/>
    <hyperlink ref="G18" r:id="rId38" xr:uid="{B7366863-F543-A245-82E3-60976730A21C}"/>
    <hyperlink ref="G19" r:id="rId39" xr:uid="{8206F53C-A4E8-5749-8BE5-2BCFB559AB8E}"/>
    <hyperlink ref="G5" r:id="rId40" xr:uid="{B3AD4667-DA8A-904A-9CF2-618CCFA38D0B}"/>
    <hyperlink ref="F25" r:id="rId41" xr:uid="{F4ECFD96-C404-9A44-BD56-5DA215ABBF8B}"/>
    <hyperlink ref="G25" r:id="rId42" xr:uid="{70B091ED-C1A4-3A44-BDFC-C6D7327CDBCD}"/>
  </hyperlinks>
  <pageMargins left="0.7" right="0.7" top="0.75" bottom="0.75" header="0.3" footer="0.3"/>
  <ignoredErrors>
    <ignoredError sqref="E13: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08A-D149-EF40-BE09-A34256E797F5}">
  <dimension ref="A1:H12"/>
  <sheetViews>
    <sheetView workbookViewId="0">
      <selection activeCell="H12" sqref="H12"/>
    </sheetView>
  </sheetViews>
  <sheetFormatPr baseColWidth="10" defaultRowHeight="16" x14ac:dyDescent="0.2"/>
  <cols>
    <col min="1" max="1" width="14" customWidth="1"/>
    <col min="2" max="2" width="5.6640625" customWidth="1"/>
    <col min="3" max="3" width="18.6640625" customWidth="1"/>
    <col min="4" max="4" width="14.1640625" customWidth="1"/>
    <col min="5" max="5" width="17.5" customWidth="1"/>
  </cols>
  <sheetData>
    <row r="1" spans="1:8" s="3" customFormat="1" x14ac:dyDescent="0.2">
      <c r="A1" s="3" t="s">
        <v>105</v>
      </c>
      <c r="B1" s="3" t="s">
        <v>3</v>
      </c>
      <c r="C1" s="3" t="s">
        <v>106</v>
      </c>
      <c r="D1" s="3" t="s">
        <v>108</v>
      </c>
      <c r="E1" s="3" t="s">
        <v>107</v>
      </c>
      <c r="F1" s="3" t="s">
        <v>5</v>
      </c>
      <c r="G1" s="3" t="s">
        <v>7</v>
      </c>
      <c r="H1" s="3" t="s">
        <v>109</v>
      </c>
    </row>
    <row r="2" spans="1:8" x14ac:dyDescent="0.2">
      <c r="A2" t="s">
        <v>22</v>
      </c>
      <c r="B2">
        <v>10</v>
      </c>
      <c r="C2" t="s">
        <v>111</v>
      </c>
      <c r="D2" s="42">
        <v>44217</v>
      </c>
      <c r="E2" t="s">
        <v>99</v>
      </c>
      <c r="F2">
        <v>369.06</v>
      </c>
      <c r="G2">
        <v>538.09</v>
      </c>
      <c r="H2">
        <f>F2+G2</f>
        <v>907.15000000000009</v>
      </c>
    </row>
    <row r="3" spans="1:8" x14ac:dyDescent="0.2">
      <c r="A3" t="s">
        <v>103</v>
      </c>
      <c r="B3">
        <v>70</v>
      </c>
      <c r="C3" t="s">
        <v>100</v>
      </c>
      <c r="D3" s="42">
        <v>44215</v>
      </c>
      <c r="E3" s="30" t="s">
        <v>98</v>
      </c>
      <c r="F3">
        <v>1603.88</v>
      </c>
      <c r="G3">
        <v>153.77000000000001</v>
      </c>
      <c r="H3">
        <f>F3+G3</f>
        <v>1757.65</v>
      </c>
    </row>
    <row r="4" spans="1:8" x14ac:dyDescent="0.2">
      <c r="A4" t="s">
        <v>104</v>
      </c>
      <c r="B4">
        <v>10</v>
      </c>
      <c r="C4" t="s">
        <v>100</v>
      </c>
      <c r="D4" s="42">
        <v>44215</v>
      </c>
      <c r="E4" s="30" t="s">
        <v>97</v>
      </c>
      <c r="F4">
        <v>95.15</v>
      </c>
      <c r="G4">
        <v>192.59</v>
      </c>
      <c r="H4">
        <f>F4+G4</f>
        <v>287.74</v>
      </c>
    </row>
    <row r="5" spans="1:8" x14ac:dyDescent="0.2">
      <c r="C5" t="s">
        <v>101</v>
      </c>
      <c r="D5" s="42">
        <v>44216</v>
      </c>
      <c r="E5" s="30" t="s">
        <v>102</v>
      </c>
      <c r="F5">
        <f>H5-G5</f>
        <v>1660.3</v>
      </c>
      <c r="G5">
        <v>322</v>
      </c>
      <c r="H5">
        <v>1982.3</v>
      </c>
    </row>
    <row r="6" spans="1:8" x14ac:dyDescent="0.2">
      <c r="A6" t="s">
        <v>110</v>
      </c>
      <c r="B6">
        <v>10</v>
      </c>
      <c r="F6">
        <f t="shared" ref="F6:G6" si="0">SUM(F2:F5)</f>
        <v>3728.3900000000003</v>
      </c>
      <c r="G6">
        <f t="shared" si="0"/>
        <v>1206.45</v>
      </c>
      <c r="H6">
        <f>SUM(H2:H5)</f>
        <v>4934.84</v>
      </c>
    </row>
    <row r="8" spans="1:8" x14ac:dyDescent="0.2">
      <c r="A8" t="s">
        <v>22</v>
      </c>
      <c r="B8">
        <v>10</v>
      </c>
      <c r="C8" t="s">
        <v>111</v>
      </c>
      <c r="D8" s="42">
        <v>44291</v>
      </c>
      <c r="E8" t="s">
        <v>99</v>
      </c>
      <c r="F8">
        <v>381.7</v>
      </c>
      <c r="G8">
        <v>556.52</v>
      </c>
      <c r="H8">
        <f>F8+G8</f>
        <v>938.22</v>
      </c>
    </row>
    <row r="9" spans="1:8" x14ac:dyDescent="0.2">
      <c r="A9" t="s">
        <v>103</v>
      </c>
      <c r="B9">
        <v>70</v>
      </c>
      <c r="C9" t="s">
        <v>100</v>
      </c>
      <c r="D9" s="42">
        <v>44291</v>
      </c>
      <c r="E9" s="30" t="s">
        <v>137</v>
      </c>
      <c r="F9">
        <v>435.54</v>
      </c>
      <c r="G9">
        <v>678.95</v>
      </c>
      <c r="H9">
        <f>F9+G9</f>
        <v>1114.49</v>
      </c>
    </row>
    <row r="10" spans="1:8" x14ac:dyDescent="0.2">
      <c r="A10" t="s">
        <v>104</v>
      </c>
      <c r="B10">
        <v>20</v>
      </c>
      <c r="C10" t="s">
        <v>100</v>
      </c>
      <c r="D10" s="42">
        <v>44291</v>
      </c>
      <c r="E10" s="30" t="s">
        <v>136</v>
      </c>
      <c r="F10">
        <v>196.92</v>
      </c>
      <c r="G10">
        <v>199.27</v>
      </c>
      <c r="H10">
        <f>F10+G10</f>
        <v>396.19</v>
      </c>
    </row>
    <row r="11" spans="1:8" x14ac:dyDescent="0.2">
      <c r="C11" t="s">
        <v>101</v>
      </c>
      <c r="D11" s="42">
        <v>44291</v>
      </c>
      <c r="E11" s="30" t="s">
        <v>140</v>
      </c>
      <c r="F11">
        <f>H11-G11</f>
        <v>1739.2399999999998</v>
      </c>
      <c r="G11">
        <v>322</v>
      </c>
      <c r="H11">
        <v>2061.2399999999998</v>
      </c>
    </row>
    <row r="12" spans="1:8" x14ac:dyDescent="0.2">
      <c r="A12" t="s">
        <v>110</v>
      </c>
      <c r="B12">
        <v>10</v>
      </c>
      <c r="F12">
        <f t="shared" ref="F12:G12" si="1">SUM(F8:F11)</f>
        <v>2753.3999999999996</v>
      </c>
      <c r="G12">
        <f t="shared" si="1"/>
        <v>1756.74</v>
      </c>
      <c r="H12">
        <f>SUM(H8:H11)</f>
        <v>4510.1399999999994</v>
      </c>
    </row>
  </sheetData>
  <hyperlinks>
    <hyperlink ref="E3" r:id="rId1" xr:uid="{D550EA50-9C44-A443-90F2-FDA717C60B8A}"/>
    <hyperlink ref="E4" r:id="rId2" xr:uid="{9AF8BA5C-986A-9F40-933A-5891D237766F}"/>
    <hyperlink ref="E5" r:id="rId3" xr:uid="{95585293-C21A-E642-8F4E-2A1AFD8DB68D}"/>
    <hyperlink ref="E9" r:id="rId4" xr:uid="{D0BBF5FA-E15F-F34C-B2F0-1C2ED956C2F2}"/>
    <hyperlink ref="E10" r:id="rId5" xr:uid="{A8652A87-CDD5-E242-B046-8D81EE22DE50}"/>
    <hyperlink ref="E11" r:id="rId6" xr:uid="{259EDE57-A3E7-E541-8A3F-7C0D4CF4BF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2020-09-17T07:50:46Z</dcterms:created>
  <dcterms:modified xsi:type="dcterms:W3CDTF">2021-04-20T09:32:29Z</dcterms:modified>
</cp:coreProperties>
</file>