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1_{537F15DA-25FA-43A0-AF76-8BFD2F62B5FD}" xr6:coauthVersionLast="43" xr6:coauthVersionMax="43" xr10:uidLastSave="{00000000-0000-0000-0000-000000000000}"/>
  <bookViews>
    <workbookView xWindow="-120" yWindow="-120" windowWidth="29040" windowHeight="15840" xr2:uid="{52ABC182-FABF-404D-88E3-9B63B1EC8E6A}"/>
  </bookViews>
  <sheets>
    <sheet name="raw_data" sheetId="1" r:id="rId1"/>
    <sheet name="parameters_and_control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2" l="1"/>
  <c r="S25" i="2"/>
  <c r="S24" i="2"/>
  <c r="S23" i="2"/>
  <c r="M23" i="2"/>
  <c r="P22" i="2"/>
  <c r="P21" i="2"/>
  <c r="P20" i="2"/>
  <c r="P19" i="2"/>
  <c r="P18" i="2"/>
  <c r="P17" i="2"/>
  <c r="M17" i="2"/>
  <c r="S16" i="2" s="1"/>
  <c r="S15" i="2"/>
  <c r="M15" i="2"/>
  <c r="L15" i="2"/>
  <c r="K15" i="2"/>
  <c r="J15" i="2"/>
  <c r="P14" i="2"/>
  <c r="M14" i="2"/>
  <c r="L14" i="2"/>
  <c r="K14" i="2"/>
  <c r="J14" i="2"/>
  <c r="P13" i="2"/>
  <c r="M13" i="2"/>
  <c r="L13" i="2"/>
  <c r="K13" i="2"/>
  <c r="J13" i="2"/>
  <c r="P12" i="2"/>
  <c r="P11" i="2"/>
  <c r="P10" i="2"/>
  <c r="S9" i="2"/>
  <c r="P9" i="2"/>
  <c r="I9" i="2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D9" i="2"/>
  <c r="S21" i="2" s="1"/>
  <c r="S8" i="2"/>
  <c r="Q8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I8" i="2"/>
  <c r="D8" i="2"/>
  <c r="R25" i="2" s="1"/>
  <c r="S7" i="2"/>
  <c r="P7" i="2"/>
  <c r="O7" i="2"/>
  <c r="D7" i="2"/>
  <c r="Q22" i="2" s="1"/>
  <c r="S6" i="2"/>
  <c r="R6" i="2"/>
  <c r="P6" i="2"/>
  <c r="D6" i="2"/>
  <c r="P26" i="2" s="1"/>
  <c r="S5" i="2"/>
  <c r="R5" i="2"/>
  <c r="Q5" i="2"/>
  <c r="P5" i="2"/>
  <c r="R7" i="2" l="1"/>
  <c r="R10" i="2"/>
  <c r="R12" i="2"/>
  <c r="R14" i="2"/>
  <c r="Q15" i="2"/>
  <c r="R18" i="2"/>
  <c r="R20" i="2"/>
  <c r="R22" i="2"/>
  <c r="Q24" i="2"/>
  <c r="Q26" i="2"/>
  <c r="Q6" i="2"/>
  <c r="P8" i="2"/>
  <c r="Q9" i="2"/>
  <c r="S10" i="2"/>
  <c r="Q11" i="2"/>
  <c r="S12" i="2"/>
  <c r="Q13" i="2"/>
  <c r="S14" i="2"/>
  <c r="R15" i="2"/>
  <c r="P16" i="2"/>
  <c r="Q17" i="2"/>
  <c r="S18" i="2"/>
  <c r="Q19" i="2"/>
  <c r="S20" i="2"/>
  <c r="Q21" i="2"/>
  <c r="S22" i="2"/>
  <c r="P23" i="2"/>
  <c r="R24" i="2"/>
  <c r="P25" i="2"/>
  <c r="R26" i="2"/>
  <c r="R9" i="2"/>
  <c r="R11" i="2"/>
  <c r="R13" i="2"/>
  <c r="Q16" i="2"/>
  <c r="R17" i="2"/>
  <c r="R19" i="2"/>
  <c r="R21" i="2"/>
  <c r="Q23" i="2"/>
  <c r="Q25" i="2"/>
  <c r="Q7" i="2"/>
  <c r="R8" i="2"/>
  <c r="Q10" i="2"/>
  <c r="S11" i="2"/>
  <c r="Q12" i="2"/>
  <c r="S13" i="2"/>
  <c r="Q14" i="2"/>
  <c r="R16" i="2"/>
  <c r="S17" i="2"/>
  <c r="Q18" i="2"/>
  <c r="S19" i="2"/>
  <c r="Q20" i="2"/>
  <c r="R23" i="2"/>
  <c r="P24" i="2"/>
</calcChain>
</file>

<file path=xl/sharedStrings.xml><?xml version="1.0" encoding="utf-8"?>
<sst xmlns="http://schemas.openxmlformats.org/spreadsheetml/2006/main" count="225" uniqueCount="93">
  <si>
    <t>Decarb</t>
  </si>
  <si>
    <t>Spent</t>
  </si>
  <si>
    <t>Decarb Cannabinoids % w/w</t>
  </si>
  <si>
    <t xml:space="preserve"> Water Content % w/w</t>
  </si>
  <si>
    <t>Spent Ex-1 Post-Ext. Weight g</t>
  </si>
  <si>
    <t xml:space="preserve"> Ex-1 Cannabinoids % w/w</t>
  </si>
  <si>
    <t xml:space="preserve"> Ex-1 Water Content % w/w</t>
  </si>
  <si>
    <t xml:space="preserve"> Ex-2 Post-Ext. Weight g</t>
  </si>
  <si>
    <t xml:space="preserve"> Ex-2 Cannabinoids % w/w</t>
  </si>
  <si>
    <t xml:space="preserve"> Ex-2 Water Content % w/w</t>
  </si>
  <si>
    <t>Crude C1 - Weight g</t>
  </si>
  <si>
    <t xml:space="preserve"> C2 - Weight g</t>
  </si>
  <si>
    <t xml:space="preserve"> C3 - Weight g</t>
  </si>
  <si>
    <t xml:space="preserve"> C1 - Cannabinoids % w/w</t>
  </si>
  <si>
    <t xml:space="preserve"> C2 - Cannabinoids % w/w</t>
  </si>
  <si>
    <t xml:space="preserve"> C3 - Cannabinoids % w/w</t>
  </si>
  <si>
    <t xml:space="preserve"> C1 - Pictures Mark "complete" when taken</t>
  </si>
  <si>
    <t xml:space="preserve"> C2 - Pictures Mark "complete" when taken</t>
  </si>
  <si>
    <t xml:space="preserve"> C3 - Pictures Mark "complete" when taken</t>
  </si>
  <si>
    <t>Waxes C1 - Dry Weight g</t>
  </si>
  <si>
    <t xml:space="preserve"> C2 - Dry Weight g</t>
  </si>
  <si>
    <t xml:space="preserve"> C3 - Dry Weight g</t>
  </si>
  <si>
    <t>Refined C1 - Weight g</t>
  </si>
  <si>
    <t>Experiment Number</t>
  </si>
  <si>
    <t>&lt;1.0</t>
  </si>
  <si>
    <t>complete</t>
  </si>
  <si>
    <t>Complete</t>
  </si>
  <si>
    <t>Terpenes</t>
  </si>
  <si>
    <t xml:space="preserve"> Crude C1 % w/w</t>
  </si>
  <si>
    <t xml:space="preserve">  C2 % w/w</t>
  </si>
  <si>
    <t xml:space="preserve">  C3 % w/w</t>
  </si>
  <si>
    <t xml:space="preserve"> Refined C1 % w/w</t>
  </si>
  <si>
    <t>Terpenes Decarb High THC  % w/w</t>
  </si>
  <si>
    <t xml:space="preserve"> Spent (pooled) High THC-EXP02-Spent N/A</t>
  </si>
  <si>
    <t>BLQ</t>
  </si>
  <si>
    <t>pending</t>
  </si>
  <si>
    <t>compelte</t>
  </si>
  <si>
    <t>C2 press</t>
  </si>
  <si>
    <t>C1 press</t>
  </si>
  <si>
    <t>C1 temp</t>
  </si>
  <si>
    <t>C2 temp</t>
  </si>
  <si>
    <t>C3 press</t>
  </si>
  <si>
    <t>C3 temp</t>
  </si>
  <si>
    <t>Experimental design for Emblem ExtraktLab</t>
  </si>
  <si>
    <t>changed P16 from series formula to 1735 --ML</t>
  </si>
  <si>
    <t>Factors</t>
  </si>
  <si>
    <t>Doehlert matrix for four variables</t>
  </si>
  <si>
    <t>Ex. No.</t>
  </si>
  <si>
    <t>Status</t>
  </si>
  <si>
    <t>Factor Number</t>
  </si>
  <si>
    <t>Lower Level</t>
  </si>
  <si>
    <t>Centre Level</t>
  </si>
  <si>
    <t>Upper Level</t>
  </si>
  <si>
    <t>Units</t>
  </si>
  <si>
    <t>Data Density</t>
  </si>
  <si>
    <t>psi</t>
  </si>
  <si>
    <t>C</t>
  </si>
  <si>
    <t>Constants</t>
  </si>
  <si>
    <t>1) Plant material - high THC with 10-15% THC</t>
  </si>
  <si>
    <t>2) CO2 mass - 55 lbs/extraction (2 fresh tanks for every extraction)</t>
  </si>
  <si>
    <t>3) Particle size - milled through 0.040" G-type screen</t>
  </si>
  <si>
    <t>4) Collector 3 conditions - 150 psi, 40C</t>
  </si>
  <si>
    <t>C1/C2(1735)</t>
  </si>
  <si>
    <t>5) Extraction conditions - 5000 psi, 65C (temp increases to 80C during extraction)</t>
  </si>
  <si>
    <t>in progress</t>
  </si>
  <si>
    <t>6) Packing density - 300 g/L</t>
  </si>
  <si>
    <t>7) Collection conditions - C1/C2 dropped to 1000 psi, C3 raised to 800 psi, temps all 50C</t>
  </si>
  <si>
    <t>8) First extraction in EX1, second extraction in EX2</t>
  </si>
  <si>
    <t>9) One extraction operator - Eric Heimple</t>
  </si>
  <si>
    <t xml:space="preserve">10) Pressurize back end first </t>
  </si>
  <si>
    <t>Main Responses</t>
  </si>
  <si>
    <t>1) Weight of crude in each collector</t>
  </si>
  <si>
    <t>2) % Total cannabinoids in each collector</t>
  </si>
  <si>
    <t>3) % Total terpenes in each collector</t>
  </si>
  <si>
    <t>4) % Total wax in each collector</t>
  </si>
  <si>
    <t>Rep-1</t>
  </si>
  <si>
    <t>Sampling for External Testing</t>
  </si>
  <si>
    <t>Number of levels tested</t>
  </si>
  <si>
    <t>Material</t>
  </si>
  <si>
    <t>Test</t>
  </si>
  <si>
    <t>Amount (g)</t>
  </si>
  <si>
    <t>Package</t>
  </si>
  <si>
    <t>Ranking in variety</t>
  </si>
  <si>
    <t>Vacuum seal</t>
  </si>
  <si>
    <t>Crude C1</t>
  </si>
  <si>
    <t xml:space="preserve">GC vial </t>
  </si>
  <si>
    <t>Crude C2</t>
  </si>
  <si>
    <t>Crude C3</t>
  </si>
  <si>
    <t>Refined C1</t>
  </si>
  <si>
    <t>Terpenes/Solvents</t>
  </si>
  <si>
    <t>Refined C2</t>
  </si>
  <si>
    <t>Refined C3</t>
  </si>
  <si>
    <t>Sample Naming Nomenclature = EXP#-Material-Collector#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</si>
</sst>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164" fontId="1" fillId="0" borderId="0" xfId="0" quotePrefix="1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4" fontId="0" fillId="0" borderId="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Border="1"/>
    <xf numFmtId="2" fontId="1" fillId="0" borderId="0" xfId="0" applyNumberFormat="1" applyFont="1" applyBorder="1"/>
    <xf numFmtId="2" fontId="0" fillId="0" borderId="0" xfId="0" applyNumberFormat="1" applyBorder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/>
    <xf numFmtId="2" fontId="1" fillId="0" borderId="0" xfId="0" applyNumberFormat="1" applyFont="1" applyBorder="1" applyAlignment="1">
      <alignment horizontal="right"/>
    </xf>
    <xf numFmtId="0" fontId="0" fillId="0" borderId="0" xfId="0" applyFill="1" applyBorder="1"/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1" fillId="0" borderId="0" xfId="0" applyNumberFormat="1" applyFont="1" applyBorder="1"/>
    <xf numFmtId="0" fontId="4" fillId="0" borderId="0" xfId="0" applyFont="1"/>
    <xf numFmtId="0" fontId="1" fillId="2" borderId="0" xfId="0" applyFont="1" applyFill="1"/>
    <xf numFmtId="0" fontId="3" fillId="4" borderId="1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4" borderId="19" xfId="0" applyFont="1" applyFill="1" applyBorder="1"/>
    <xf numFmtId="0" fontId="3" fillId="4" borderId="13" xfId="0" applyFont="1" applyFill="1" applyBorder="1"/>
    <xf numFmtId="0" fontId="3" fillId="4" borderId="10" xfId="0" applyFont="1" applyFill="1" applyBorder="1"/>
    <xf numFmtId="0" fontId="3" fillId="4" borderId="18" xfId="0" applyFont="1" applyFill="1" applyBorder="1"/>
    <xf numFmtId="0" fontId="3" fillId="0" borderId="18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4" xfId="0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16" xfId="0" applyFont="1" applyBorder="1"/>
    <xf numFmtId="0" fontId="0" fillId="4" borderId="9" xfId="0" applyFill="1" applyBorder="1" applyAlignment="1">
      <alignment horizontal="center"/>
    </xf>
    <xf numFmtId="0" fontId="0" fillId="4" borderId="3" xfId="0" applyFill="1" applyBorder="1"/>
    <xf numFmtId="0" fontId="0" fillId="4" borderId="12" xfId="0" applyFill="1" applyBorder="1"/>
    <xf numFmtId="0" fontId="0" fillId="4" borderId="6" xfId="0" applyFill="1" applyBorder="1"/>
    <xf numFmtId="0" fontId="5" fillId="0" borderId="0" xfId="0" applyFont="1" applyAlignment="1">
      <alignment vertical="top" wrapText="1"/>
    </xf>
    <xf numFmtId="0" fontId="3" fillId="5" borderId="1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5" fillId="0" borderId="0" xfId="0" applyFont="1" applyAlignment="1">
      <alignment vertical="top"/>
    </xf>
    <xf numFmtId="0" fontId="0" fillId="5" borderId="7" xfId="0" applyFill="1" applyBorder="1" applyAlignment="1">
      <alignment horizontal="left"/>
    </xf>
    <xf numFmtId="0" fontId="0" fillId="5" borderId="0" xfId="0" applyFill="1"/>
    <xf numFmtId="0" fontId="0" fillId="5" borderId="4" xfId="0" applyFill="1" applyBorder="1"/>
    <xf numFmtId="0" fontId="5" fillId="5" borderId="0" xfId="0" applyFont="1" applyFill="1"/>
    <xf numFmtId="0" fontId="1" fillId="5" borderId="7" xfId="0" applyFont="1" applyFill="1" applyBorder="1" applyAlignment="1">
      <alignment horizontal="left"/>
    </xf>
    <xf numFmtId="0" fontId="3" fillId="0" borderId="0" xfId="0" applyFont="1"/>
    <xf numFmtId="0" fontId="0" fillId="5" borderId="7" xfId="0" applyFill="1" applyBorder="1"/>
    <xf numFmtId="0" fontId="5" fillId="5" borderId="4" xfId="0" applyFont="1" applyFill="1" applyBorder="1"/>
    <xf numFmtId="0" fontId="0" fillId="5" borderId="9" xfId="0" applyFill="1" applyBorder="1"/>
    <xf numFmtId="0" fontId="0" fillId="5" borderId="12" xfId="0" applyFill="1" applyBorder="1"/>
    <xf numFmtId="0" fontId="0" fillId="5" borderId="6" xfId="0" applyFill="1" applyBorder="1"/>
    <xf numFmtId="0" fontId="3" fillId="6" borderId="1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1" fillId="6" borderId="7" xfId="0" applyFont="1" applyFill="1" applyBorder="1"/>
    <xf numFmtId="0" fontId="0" fillId="6" borderId="0" xfId="0" applyFill="1"/>
    <xf numFmtId="0" fontId="0" fillId="6" borderId="4" xfId="0" applyFill="1" applyBorder="1"/>
    <xf numFmtId="0" fontId="5" fillId="6" borderId="0" xfId="0" applyFont="1" applyFill="1"/>
    <xf numFmtId="0" fontId="1" fillId="6" borderId="9" xfId="0" applyFont="1" applyFill="1" applyBorder="1"/>
    <xf numFmtId="0" fontId="5" fillId="6" borderId="12" xfId="0" applyFont="1" applyFill="1" applyBorder="1"/>
    <xf numFmtId="0" fontId="0" fillId="6" borderId="6" xfId="0" applyFill="1" applyBorder="1"/>
    <xf numFmtId="0" fontId="3" fillId="3" borderId="9" xfId="0" applyFont="1" applyFill="1" applyBorder="1" applyAlignment="1">
      <alignment horizontal="center"/>
    </xf>
    <xf numFmtId="0" fontId="0" fillId="0" borderId="26" xfId="0" applyBorder="1"/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3" fillId="7" borderId="19" xfId="0" applyFont="1" applyFill="1" applyBorder="1"/>
    <xf numFmtId="0" fontId="3" fillId="7" borderId="13" xfId="0" applyFont="1" applyFill="1" applyBorder="1"/>
    <xf numFmtId="0" fontId="3" fillId="7" borderId="18" xfId="0" applyFont="1" applyFill="1" applyBorder="1"/>
    <xf numFmtId="0" fontId="1" fillId="0" borderId="0" xfId="0" applyFont="1" applyAlignment="1">
      <alignment horizontal="right"/>
    </xf>
    <xf numFmtId="0" fontId="1" fillId="7" borderId="7" xfId="0" applyFont="1" applyFill="1" applyBorder="1"/>
    <xf numFmtId="0" fontId="1" fillId="7" borderId="1" xfId="0" applyFont="1" applyFill="1" applyBorder="1"/>
    <xf numFmtId="0" fontId="1" fillId="7" borderId="4" xfId="0" applyFont="1" applyFill="1" applyBorder="1"/>
    <xf numFmtId="0" fontId="0" fillId="7" borderId="1" xfId="0" applyFill="1" applyBorder="1"/>
    <xf numFmtId="0" fontId="1" fillId="7" borderId="9" xfId="0" applyFont="1" applyFill="1" applyBorder="1"/>
    <xf numFmtId="0" fontId="1" fillId="7" borderId="3" xfId="0" applyFont="1" applyFill="1" applyBorder="1"/>
    <xf numFmtId="0" fontId="0" fillId="7" borderId="3" xfId="0" applyFill="1" applyBorder="1"/>
    <xf numFmtId="0" fontId="1" fillId="7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82E4-4162-4243-86FC-FA6AD61EBA40}">
  <dimension ref="A1:AS23"/>
  <sheetViews>
    <sheetView tabSelected="1" zoomScaleNormal="100" workbookViewId="0">
      <selection activeCell="L16" sqref="L16"/>
    </sheetView>
  </sheetViews>
  <sheetFormatPr defaultRowHeight="15" x14ac:dyDescent="0.25"/>
  <cols>
    <col min="1" max="16384" width="9.140625" style="4"/>
  </cols>
  <sheetData>
    <row r="1" spans="1:45" s="3" customFormat="1" ht="34.5" customHeight="1" x14ac:dyDescent="0.25">
      <c r="A1" s="3" t="s">
        <v>23</v>
      </c>
      <c r="B1" s="3" t="s">
        <v>41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42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11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17</v>
      </c>
      <c r="AJ1" s="3" t="s">
        <v>18</v>
      </c>
      <c r="AK1" s="4" t="s">
        <v>32</v>
      </c>
      <c r="AL1" s="4" t="s">
        <v>33</v>
      </c>
      <c r="AM1" s="4" t="s">
        <v>28</v>
      </c>
      <c r="AN1" s="4" t="s">
        <v>29</v>
      </c>
      <c r="AO1" s="4" t="s">
        <v>30</v>
      </c>
      <c r="AP1" s="4" t="s">
        <v>31</v>
      </c>
      <c r="AQ1" s="4" t="s">
        <v>29</v>
      </c>
      <c r="AR1" s="4" t="s">
        <v>30</v>
      </c>
    </row>
    <row r="2" spans="1:45" x14ac:dyDescent="0.25">
      <c r="A2" s="4">
        <v>1</v>
      </c>
      <c r="B2" s="4">
        <v>150</v>
      </c>
      <c r="C2" s="4">
        <v>1800</v>
      </c>
      <c r="D2" s="4">
        <v>3250</v>
      </c>
      <c r="E2" s="4">
        <v>50</v>
      </c>
      <c r="F2" s="4">
        <v>40</v>
      </c>
      <c r="G2" s="15">
        <v>40</v>
      </c>
      <c r="H2" s="5">
        <v>12.82</v>
      </c>
      <c r="I2" s="6" t="s">
        <v>24</v>
      </c>
      <c r="J2" s="4">
        <v>1232.5</v>
      </c>
      <c r="K2" s="7">
        <v>1.169</v>
      </c>
      <c r="L2" s="8" t="s">
        <v>24</v>
      </c>
      <c r="M2" s="4">
        <v>1331.5</v>
      </c>
      <c r="N2" s="4">
        <v>1.143</v>
      </c>
      <c r="O2" s="8" t="s">
        <v>24</v>
      </c>
      <c r="P2" s="4">
        <v>51.5</v>
      </c>
      <c r="Q2" s="4">
        <v>109</v>
      </c>
      <c r="R2" s="4">
        <v>177</v>
      </c>
      <c r="S2" s="4">
        <v>71.832999999999998</v>
      </c>
      <c r="T2" s="7">
        <v>79.281000000000006</v>
      </c>
      <c r="U2" s="4">
        <v>57.500999999999998</v>
      </c>
      <c r="V2" s="4" t="s">
        <v>25</v>
      </c>
      <c r="W2" s="4" t="s">
        <v>25</v>
      </c>
      <c r="X2" s="4" t="s">
        <v>25</v>
      </c>
      <c r="Y2" s="4">
        <v>5</v>
      </c>
      <c r="Z2" s="4">
        <v>6</v>
      </c>
      <c r="AA2" s="4">
        <v>23</v>
      </c>
      <c r="AB2" s="4">
        <v>42.8</v>
      </c>
      <c r="AC2" s="4">
        <v>97.3</v>
      </c>
      <c r="AD2" s="4">
        <v>143.30000000000001</v>
      </c>
      <c r="AE2" s="4">
        <v>71.128</v>
      </c>
      <c r="AF2" s="4">
        <v>73.525000000000006</v>
      </c>
      <c r="AG2" s="4">
        <v>71.298000000000002</v>
      </c>
      <c r="AH2" s="9" t="s">
        <v>26</v>
      </c>
      <c r="AI2" s="9" t="s">
        <v>26</v>
      </c>
      <c r="AJ2" s="9" t="s">
        <v>26</v>
      </c>
      <c r="AK2" s="4">
        <v>0.33</v>
      </c>
      <c r="AL2" s="9" t="s">
        <v>34</v>
      </c>
      <c r="AM2" s="9" t="s">
        <v>35</v>
      </c>
      <c r="AN2" s="4">
        <v>0.25</v>
      </c>
      <c r="AO2" s="4">
        <v>2.68</v>
      </c>
      <c r="AP2" s="4">
        <v>0.36</v>
      </c>
      <c r="AQ2" s="10">
        <v>0.3</v>
      </c>
      <c r="AR2" s="10">
        <v>2.8</v>
      </c>
      <c r="AS2" s="9"/>
    </row>
    <row r="3" spans="1:45" x14ac:dyDescent="0.25">
      <c r="A3" s="4">
        <v>2</v>
      </c>
      <c r="B3" s="4">
        <v>150</v>
      </c>
      <c r="C3" s="4">
        <v>2500</v>
      </c>
      <c r="D3" s="4">
        <v>3250</v>
      </c>
      <c r="E3" s="4">
        <v>50</v>
      </c>
      <c r="F3" s="4">
        <v>40</v>
      </c>
      <c r="G3" s="15">
        <v>40</v>
      </c>
      <c r="H3" s="5">
        <v>12.82</v>
      </c>
      <c r="I3" s="6" t="s">
        <v>24</v>
      </c>
      <c r="J3" s="4">
        <v>1262</v>
      </c>
      <c r="K3" s="4">
        <v>2.9670000000000001</v>
      </c>
      <c r="L3" s="8" t="s">
        <v>24</v>
      </c>
      <c r="M3" s="4">
        <v>1277</v>
      </c>
      <c r="N3" s="4">
        <v>3.4729999999999999</v>
      </c>
      <c r="O3" s="4">
        <v>0.61</v>
      </c>
      <c r="P3" s="4">
        <v>95</v>
      </c>
      <c r="Q3" s="4">
        <v>56.5</v>
      </c>
      <c r="R3" s="4">
        <v>231</v>
      </c>
      <c r="S3" s="4">
        <v>73.804000000000002</v>
      </c>
      <c r="T3" s="4">
        <v>77.274000000000001</v>
      </c>
      <c r="U3" s="4">
        <v>75.132999999999996</v>
      </c>
      <c r="V3" s="9" t="s">
        <v>25</v>
      </c>
      <c r="W3" s="9" t="s">
        <v>25</v>
      </c>
      <c r="X3" s="9" t="s">
        <v>25</v>
      </c>
      <c r="Y3" s="4">
        <v>11.5</v>
      </c>
      <c r="Z3" s="4">
        <v>10.5</v>
      </c>
      <c r="AA3" s="4">
        <v>82</v>
      </c>
      <c r="AB3" s="4">
        <v>90</v>
      </c>
      <c r="AC3" s="4">
        <v>52.5</v>
      </c>
      <c r="AD3" s="4">
        <v>216.5</v>
      </c>
      <c r="AE3" s="4">
        <v>67.266000000000005</v>
      </c>
      <c r="AF3" s="4">
        <v>76.394000000000005</v>
      </c>
      <c r="AG3" s="4">
        <v>71.683000000000007</v>
      </c>
      <c r="AH3" s="4" t="s">
        <v>25</v>
      </c>
      <c r="AI3" s="9" t="s">
        <v>25</v>
      </c>
      <c r="AJ3" s="9" t="s">
        <v>25</v>
      </c>
      <c r="AK3" s="4">
        <v>0.33</v>
      </c>
      <c r="AL3" s="9">
        <v>1E-3</v>
      </c>
      <c r="AM3" s="4">
        <v>0.38</v>
      </c>
      <c r="AN3" s="4">
        <v>0.49</v>
      </c>
      <c r="AO3" s="4">
        <v>2.0299999999999998</v>
      </c>
      <c r="AP3" s="11">
        <v>0.4</v>
      </c>
      <c r="AQ3" s="10">
        <v>0.55000000000000004</v>
      </c>
      <c r="AR3" s="10">
        <v>2.89</v>
      </c>
      <c r="AS3" s="12"/>
    </row>
    <row r="4" spans="1:45" x14ac:dyDescent="0.25">
      <c r="A4" s="4">
        <v>3</v>
      </c>
      <c r="B4" s="4">
        <v>150</v>
      </c>
      <c r="C4" s="4">
        <v>2150</v>
      </c>
      <c r="D4" s="4">
        <v>4765.5</v>
      </c>
      <c r="E4" s="4">
        <v>50</v>
      </c>
      <c r="F4" s="4">
        <v>40</v>
      </c>
      <c r="G4" s="15">
        <v>40</v>
      </c>
      <c r="H4" s="5">
        <v>12.82</v>
      </c>
      <c r="I4" s="6" t="s">
        <v>24</v>
      </c>
      <c r="J4" s="4">
        <v>1282</v>
      </c>
      <c r="K4" s="4">
        <v>1.9710000000000001</v>
      </c>
      <c r="L4" s="8" t="s">
        <v>24</v>
      </c>
      <c r="M4" s="4">
        <v>1234.5</v>
      </c>
      <c r="N4" s="4">
        <v>1.222</v>
      </c>
      <c r="O4" s="4">
        <v>0.45</v>
      </c>
      <c r="P4" s="4">
        <v>20</v>
      </c>
      <c r="Q4" s="4">
        <v>197.5</v>
      </c>
      <c r="R4" s="4">
        <v>227.5</v>
      </c>
      <c r="S4" s="4">
        <v>66.027000000000001</v>
      </c>
      <c r="T4" s="4">
        <v>74.006</v>
      </c>
      <c r="U4" s="4">
        <v>60.767000000000003</v>
      </c>
      <c r="V4" s="9" t="s">
        <v>25</v>
      </c>
      <c r="W4" s="9" t="s">
        <v>25</v>
      </c>
      <c r="X4" s="9" t="s">
        <v>25</v>
      </c>
      <c r="Y4" s="4">
        <v>1</v>
      </c>
      <c r="Z4" s="4">
        <v>21.5</v>
      </c>
      <c r="AA4" s="4">
        <v>42.5</v>
      </c>
      <c r="AB4" s="4">
        <v>20</v>
      </c>
      <c r="AC4" s="4">
        <v>185.9</v>
      </c>
      <c r="AD4" s="4">
        <v>202.1</v>
      </c>
      <c r="AE4" s="7">
        <v>77.067999999999998</v>
      </c>
      <c r="AF4" s="7">
        <v>68.097999999999999</v>
      </c>
      <c r="AG4" s="4">
        <v>72.253</v>
      </c>
      <c r="AH4" s="4" t="s">
        <v>25</v>
      </c>
      <c r="AI4" s="9" t="s">
        <v>25</v>
      </c>
      <c r="AJ4" s="9" t="s">
        <v>25</v>
      </c>
      <c r="AK4" s="4">
        <v>0.33</v>
      </c>
      <c r="AL4" s="6" t="s">
        <v>34</v>
      </c>
      <c r="AM4" s="4">
        <v>1.1499999999999999</v>
      </c>
      <c r="AN4" s="4">
        <v>0.35</v>
      </c>
      <c r="AO4" s="4">
        <v>2.06</v>
      </c>
      <c r="AP4" s="4">
        <v>0.84</v>
      </c>
      <c r="AQ4" s="10">
        <v>0.35</v>
      </c>
      <c r="AR4" s="10">
        <v>2.56</v>
      </c>
      <c r="AS4" s="9"/>
    </row>
    <row r="5" spans="1:45" x14ac:dyDescent="0.25">
      <c r="A5" s="4">
        <v>4</v>
      </c>
      <c r="B5" s="4">
        <v>150</v>
      </c>
      <c r="C5" s="4">
        <v>2150</v>
      </c>
      <c r="D5" s="4">
        <v>3755.75</v>
      </c>
      <c r="E5" s="4">
        <v>58.16</v>
      </c>
      <c r="F5" s="4">
        <v>40</v>
      </c>
      <c r="G5" s="15">
        <v>40</v>
      </c>
      <c r="H5" s="9">
        <v>16.158000000000001</v>
      </c>
      <c r="I5" s="4">
        <v>1.0900000000000001</v>
      </c>
      <c r="J5" s="4">
        <v>1246</v>
      </c>
      <c r="K5" s="4">
        <v>3.9780000000000002</v>
      </c>
      <c r="L5" s="8" t="s">
        <v>24</v>
      </c>
      <c r="M5" s="4">
        <v>1266.5</v>
      </c>
      <c r="N5" s="4">
        <v>3.306</v>
      </c>
      <c r="O5" s="8" t="s">
        <v>24</v>
      </c>
      <c r="P5" s="4">
        <v>45.5</v>
      </c>
      <c r="Q5" s="4">
        <v>137</v>
      </c>
      <c r="R5" s="4">
        <v>232</v>
      </c>
      <c r="S5" s="7">
        <v>58.76</v>
      </c>
      <c r="T5" s="4">
        <v>67.186999999999998</v>
      </c>
      <c r="U5" s="4">
        <v>55.463999999999999</v>
      </c>
      <c r="V5" s="4" t="s">
        <v>25</v>
      </c>
      <c r="W5" s="4" t="s">
        <v>25</v>
      </c>
      <c r="X5" s="4" t="s">
        <v>25</v>
      </c>
      <c r="Y5" s="4">
        <v>6</v>
      </c>
      <c r="Z5" s="4">
        <v>14</v>
      </c>
      <c r="AA5" s="4">
        <v>86</v>
      </c>
      <c r="AB5" s="4">
        <v>37.5</v>
      </c>
      <c r="AC5" s="4">
        <v>134</v>
      </c>
      <c r="AD5" s="4">
        <v>215</v>
      </c>
      <c r="AE5" s="4">
        <v>59.439</v>
      </c>
      <c r="AF5" s="7">
        <v>69.47</v>
      </c>
      <c r="AG5" s="7">
        <v>73.31</v>
      </c>
      <c r="AH5" s="4" t="s">
        <v>25</v>
      </c>
      <c r="AI5" s="4" t="s">
        <v>25</v>
      </c>
      <c r="AJ5" s="9" t="s">
        <v>25</v>
      </c>
      <c r="AK5" s="11">
        <v>0.4</v>
      </c>
      <c r="AL5" s="9">
        <v>4.0000000000000001E-3</v>
      </c>
      <c r="AM5" s="4">
        <v>0.19</v>
      </c>
      <c r="AN5" s="4">
        <v>0.39</v>
      </c>
      <c r="AO5" s="4">
        <v>3.51</v>
      </c>
      <c r="AP5" s="11">
        <v>0.3</v>
      </c>
      <c r="AQ5" s="10">
        <v>0.41</v>
      </c>
      <c r="AR5" s="10">
        <v>5</v>
      </c>
      <c r="AS5" s="13"/>
    </row>
    <row r="6" spans="1:45" x14ac:dyDescent="0.25">
      <c r="A6" s="4">
        <v>5</v>
      </c>
      <c r="B6" s="4">
        <v>150</v>
      </c>
      <c r="C6" s="4">
        <v>2150</v>
      </c>
      <c r="D6" s="4">
        <v>3755.75</v>
      </c>
      <c r="E6" s="4">
        <v>52.04</v>
      </c>
      <c r="F6" s="4">
        <v>47.91</v>
      </c>
      <c r="G6" s="15">
        <v>40</v>
      </c>
      <c r="H6" s="9">
        <v>16.158000000000001</v>
      </c>
      <c r="I6" s="4">
        <v>1.0900000000000001</v>
      </c>
      <c r="J6" s="4">
        <v>1222</v>
      </c>
      <c r="K6" s="4">
        <v>2.9119999999999999</v>
      </c>
      <c r="L6" s="6" t="s">
        <v>24</v>
      </c>
      <c r="M6" s="4">
        <v>1283.5</v>
      </c>
      <c r="N6" s="4">
        <v>6.3230000000000004</v>
      </c>
      <c r="O6" s="6" t="s">
        <v>24</v>
      </c>
      <c r="P6" s="4">
        <v>49.5</v>
      </c>
      <c r="Q6" s="4">
        <v>178.5</v>
      </c>
      <c r="R6" s="4">
        <v>216</v>
      </c>
      <c r="S6" s="7">
        <v>57.57</v>
      </c>
      <c r="T6" s="7">
        <v>72.900000000000006</v>
      </c>
      <c r="U6" s="7">
        <v>58.256999999999998</v>
      </c>
      <c r="V6" s="9" t="s">
        <v>25</v>
      </c>
      <c r="W6" s="9" t="s">
        <v>25</v>
      </c>
      <c r="X6" s="9" t="s">
        <v>25</v>
      </c>
      <c r="Y6" s="4">
        <v>3.5</v>
      </c>
      <c r="Z6" s="4">
        <v>13.5</v>
      </c>
      <c r="AA6" s="4">
        <v>31.5</v>
      </c>
      <c r="AB6" s="4">
        <v>45.5</v>
      </c>
      <c r="AC6" s="4">
        <v>168.5</v>
      </c>
      <c r="AD6" s="4">
        <v>199.5</v>
      </c>
      <c r="AE6" s="4">
        <v>58.677</v>
      </c>
      <c r="AF6" s="4">
        <v>73.525999999999996</v>
      </c>
      <c r="AG6" s="7">
        <v>58.62</v>
      </c>
      <c r="AH6" s="4" t="s">
        <v>25</v>
      </c>
      <c r="AI6" s="4" t="s">
        <v>25</v>
      </c>
      <c r="AJ6" s="4" t="s">
        <v>25</v>
      </c>
      <c r="AK6" s="11">
        <v>0.4</v>
      </c>
      <c r="AL6" s="9">
        <v>1E-3</v>
      </c>
      <c r="AM6" s="4">
        <v>0.25</v>
      </c>
      <c r="AN6" s="4">
        <v>0.33</v>
      </c>
      <c r="AO6" s="4">
        <v>4.8899999999999997</v>
      </c>
      <c r="AP6" s="6" t="s">
        <v>35</v>
      </c>
      <c r="AQ6" s="14" t="s">
        <v>35</v>
      </c>
      <c r="AR6" s="14" t="s">
        <v>35</v>
      </c>
    </row>
    <row r="7" spans="1:45" x14ac:dyDescent="0.25">
      <c r="A7" s="4">
        <v>6</v>
      </c>
      <c r="B7" s="4">
        <v>150</v>
      </c>
      <c r="C7" s="4">
        <v>1100</v>
      </c>
      <c r="D7" s="4">
        <v>3250</v>
      </c>
      <c r="E7" s="4">
        <v>50</v>
      </c>
      <c r="F7" s="4">
        <v>40</v>
      </c>
      <c r="G7" s="15">
        <v>40</v>
      </c>
      <c r="H7" s="9">
        <v>16.158000000000001</v>
      </c>
      <c r="I7" s="4">
        <v>1.0900000000000001</v>
      </c>
      <c r="J7" s="4">
        <v>1251</v>
      </c>
      <c r="K7" s="4">
        <v>3.9489999999999998</v>
      </c>
      <c r="L7" s="4">
        <v>0.36</v>
      </c>
      <c r="M7" s="4">
        <v>1277</v>
      </c>
      <c r="N7" s="4">
        <v>7.0389999999999997</v>
      </c>
      <c r="O7" s="4">
        <v>1.1200000000000001</v>
      </c>
      <c r="P7" s="4">
        <v>91.5</v>
      </c>
      <c r="Q7" s="4">
        <v>220.5</v>
      </c>
      <c r="R7" s="4">
        <v>109.5</v>
      </c>
      <c r="S7" s="4">
        <v>57.112000000000002</v>
      </c>
      <c r="T7" s="7">
        <v>65.525000000000006</v>
      </c>
      <c r="U7" s="4">
        <v>49.116</v>
      </c>
      <c r="V7" s="9" t="s">
        <v>25</v>
      </c>
      <c r="W7" s="9" t="s">
        <v>25</v>
      </c>
      <c r="X7" s="9" t="s">
        <v>25</v>
      </c>
      <c r="Y7" s="4">
        <v>4.5</v>
      </c>
      <c r="Z7" s="4">
        <v>19.5</v>
      </c>
      <c r="AA7" s="4">
        <v>4.5</v>
      </c>
      <c r="AB7" s="4">
        <v>83</v>
      </c>
      <c r="AC7" s="4">
        <v>222</v>
      </c>
      <c r="AD7" s="4">
        <v>90.5</v>
      </c>
      <c r="AE7" s="4">
        <v>63.283999999999999</v>
      </c>
      <c r="AF7" s="4">
        <v>71.174999999999997</v>
      </c>
      <c r="AG7" s="4">
        <v>55.991</v>
      </c>
      <c r="AH7" s="9" t="s">
        <v>25</v>
      </c>
      <c r="AI7" s="4" t="s">
        <v>25</v>
      </c>
      <c r="AJ7" s="4" t="s">
        <v>25</v>
      </c>
      <c r="AK7" s="11">
        <v>0.4</v>
      </c>
      <c r="AL7" s="9">
        <v>0.01</v>
      </c>
      <c r="AM7" s="4">
        <v>0.99</v>
      </c>
      <c r="AN7" s="4">
        <v>0.83</v>
      </c>
      <c r="AO7" s="4">
        <v>8.15</v>
      </c>
      <c r="AP7" s="6" t="s">
        <v>35</v>
      </c>
      <c r="AQ7" s="14" t="s">
        <v>35</v>
      </c>
      <c r="AR7" s="14" t="s">
        <v>35</v>
      </c>
    </row>
    <row r="8" spans="1:45" x14ac:dyDescent="0.25">
      <c r="A8" s="4">
        <v>7</v>
      </c>
      <c r="B8" s="4">
        <v>150</v>
      </c>
      <c r="C8" s="4">
        <v>1450</v>
      </c>
      <c r="D8" s="4">
        <v>1734.5</v>
      </c>
      <c r="E8" s="4">
        <v>50</v>
      </c>
      <c r="F8" s="4">
        <v>40</v>
      </c>
      <c r="G8" s="15">
        <v>40</v>
      </c>
      <c r="H8" s="9">
        <v>16.158000000000001</v>
      </c>
      <c r="I8" s="4">
        <v>1.0900000000000001</v>
      </c>
      <c r="J8" s="4">
        <v>1343.5</v>
      </c>
      <c r="K8" s="4">
        <v>6.7859999999999996</v>
      </c>
      <c r="L8" s="4">
        <v>0.59</v>
      </c>
      <c r="M8" s="4">
        <v>1286</v>
      </c>
      <c r="N8" s="4">
        <v>8.5030000000000001</v>
      </c>
      <c r="O8" s="4">
        <v>0.45</v>
      </c>
      <c r="P8" s="4">
        <v>205.5</v>
      </c>
      <c r="Q8" s="4">
        <v>38.5</v>
      </c>
      <c r="R8" s="4">
        <v>106.5</v>
      </c>
      <c r="S8" s="4">
        <v>64.162999999999997</v>
      </c>
      <c r="T8" s="4">
        <v>71.552000000000007</v>
      </c>
      <c r="U8" s="4">
        <v>44.36</v>
      </c>
      <c r="V8" s="4" t="s">
        <v>25</v>
      </c>
      <c r="W8" s="4" t="s">
        <v>25</v>
      </c>
      <c r="X8" s="4" t="s">
        <v>36</v>
      </c>
      <c r="Y8" s="4">
        <v>9</v>
      </c>
      <c r="Z8" s="4">
        <v>5</v>
      </c>
      <c r="AA8" s="4">
        <v>21.5</v>
      </c>
      <c r="AB8" s="4">
        <v>202</v>
      </c>
      <c r="AC8" s="4">
        <v>36</v>
      </c>
      <c r="AD8" s="4">
        <v>93.5</v>
      </c>
      <c r="AE8" s="4">
        <v>68.959000000000003</v>
      </c>
      <c r="AF8" s="4">
        <v>68.206000000000003</v>
      </c>
      <c r="AG8" s="4">
        <v>52.718000000000004</v>
      </c>
      <c r="AH8" s="9" t="s">
        <v>25</v>
      </c>
      <c r="AI8" s="9" t="s">
        <v>25</v>
      </c>
      <c r="AJ8" s="9" t="s">
        <v>25</v>
      </c>
      <c r="AK8" s="11">
        <v>0.4</v>
      </c>
      <c r="AL8" s="10">
        <v>0</v>
      </c>
      <c r="AM8" s="11">
        <v>0.3</v>
      </c>
      <c r="AN8" s="4">
        <v>0.47</v>
      </c>
      <c r="AO8" s="4">
        <v>5.97</v>
      </c>
      <c r="AP8" s="6" t="s">
        <v>35</v>
      </c>
      <c r="AQ8" s="6" t="s">
        <v>35</v>
      </c>
      <c r="AR8" s="6" t="s">
        <v>35</v>
      </c>
    </row>
    <row r="9" spans="1:45" x14ac:dyDescent="0.25">
      <c r="A9" s="4">
        <v>8</v>
      </c>
      <c r="B9" s="4">
        <v>150</v>
      </c>
      <c r="C9" s="4">
        <v>1450</v>
      </c>
      <c r="D9" s="4">
        <v>2744.25</v>
      </c>
      <c r="E9" s="4">
        <v>41.84</v>
      </c>
      <c r="F9" s="4">
        <v>40</v>
      </c>
      <c r="G9" s="15">
        <v>40</v>
      </c>
      <c r="H9" s="9">
        <v>15.49</v>
      </c>
      <c r="I9" s="4">
        <v>1.0900000000000001</v>
      </c>
      <c r="J9" s="4">
        <v>1318</v>
      </c>
      <c r="K9" s="4">
        <v>4.3380000000000001</v>
      </c>
      <c r="L9" s="9">
        <v>0.18</v>
      </c>
      <c r="M9" s="4">
        <v>1365</v>
      </c>
      <c r="N9" s="4">
        <v>6.1980000000000004</v>
      </c>
      <c r="O9" s="4">
        <v>0.05</v>
      </c>
      <c r="P9" s="4">
        <v>68.5</v>
      </c>
      <c r="Q9" s="4">
        <v>123.5</v>
      </c>
      <c r="R9" s="4">
        <v>128.5</v>
      </c>
      <c r="S9" s="4">
        <v>59.825000000000003</v>
      </c>
      <c r="T9" s="4">
        <v>90.584999999999994</v>
      </c>
      <c r="U9" s="4">
        <v>56.600999999999999</v>
      </c>
      <c r="V9" s="4" t="s">
        <v>25</v>
      </c>
      <c r="W9" s="4" t="s">
        <v>25</v>
      </c>
      <c r="X9" s="4" t="s">
        <v>25</v>
      </c>
      <c r="Y9" s="4">
        <v>5</v>
      </c>
      <c r="Z9" s="4">
        <v>8</v>
      </c>
      <c r="AA9" s="4">
        <v>7</v>
      </c>
      <c r="AB9" s="4">
        <v>147</v>
      </c>
      <c r="AC9" s="4">
        <v>118</v>
      </c>
      <c r="AD9" s="4">
        <v>110.5</v>
      </c>
      <c r="AE9" s="4">
        <v>51.317</v>
      </c>
      <c r="AF9" s="4">
        <v>67.951999999999998</v>
      </c>
      <c r="AG9" s="4">
        <v>55.061</v>
      </c>
      <c r="AH9" s="4" t="s">
        <v>25</v>
      </c>
      <c r="AI9" s="4" t="s">
        <v>25</v>
      </c>
      <c r="AJ9" s="4" t="s">
        <v>25</v>
      </c>
      <c r="AK9" s="11">
        <v>0.4</v>
      </c>
      <c r="AL9" s="9">
        <v>0.01</v>
      </c>
      <c r="AM9" s="9" t="s">
        <v>35</v>
      </c>
      <c r="AN9" s="9" t="s">
        <v>35</v>
      </c>
      <c r="AO9" s="9" t="s">
        <v>35</v>
      </c>
      <c r="AP9" s="9" t="s">
        <v>35</v>
      </c>
      <c r="AQ9" s="9" t="s">
        <v>35</v>
      </c>
      <c r="AR9" s="9" t="s">
        <v>35</v>
      </c>
    </row>
    <row r="10" spans="1:45" x14ac:dyDescent="0.25">
      <c r="A10" s="4">
        <v>9</v>
      </c>
      <c r="B10" s="4">
        <v>150</v>
      </c>
      <c r="C10" s="4">
        <v>1450</v>
      </c>
      <c r="D10" s="4">
        <v>2744.25</v>
      </c>
      <c r="E10" s="4">
        <v>47.96</v>
      </c>
      <c r="F10" s="4">
        <v>32.090000000000003</v>
      </c>
      <c r="G10" s="15">
        <v>40</v>
      </c>
      <c r="H10" s="26">
        <v>15.34</v>
      </c>
      <c r="I10" s="4">
        <v>0.92</v>
      </c>
      <c r="J10" s="4">
        <v>1260.5</v>
      </c>
      <c r="K10" s="4">
        <v>3.657</v>
      </c>
      <c r="L10" s="4">
        <v>0.09</v>
      </c>
      <c r="M10" s="4">
        <v>1279</v>
      </c>
      <c r="N10" s="4">
        <v>2.9940000000000002</v>
      </c>
      <c r="O10" s="4">
        <v>0.19</v>
      </c>
      <c r="P10" s="4">
        <v>115.5</v>
      </c>
      <c r="Q10" s="4">
        <v>96</v>
      </c>
      <c r="R10" s="4">
        <v>152.5</v>
      </c>
      <c r="S10" s="4">
        <v>69.962000000000003</v>
      </c>
      <c r="T10" s="4">
        <v>78.808000000000007</v>
      </c>
      <c r="U10" s="4">
        <v>65.641000000000005</v>
      </c>
      <c r="V10" s="9" t="s">
        <v>25</v>
      </c>
      <c r="W10" s="9" t="s">
        <v>25</v>
      </c>
      <c r="X10" s="9" t="s">
        <v>25</v>
      </c>
      <c r="Y10" s="4">
        <v>8.5</v>
      </c>
      <c r="Z10" s="4">
        <v>7.5</v>
      </c>
      <c r="AA10" s="4">
        <v>4.5</v>
      </c>
      <c r="AB10" s="4">
        <v>113.5</v>
      </c>
      <c r="AC10" s="4">
        <v>105</v>
      </c>
      <c r="AD10" s="4">
        <v>127</v>
      </c>
      <c r="AE10" s="4">
        <v>73.164000000000001</v>
      </c>
      <c r="AF10" s="4">
        <v>73.748999999999995</v>
      </c>
      <c r="AG10" s="4">
        <v>67.135000000000005</v>
      </c>
      <c r="AH10" s="4" t="s">
        <v>25</v>
      </c>
      <c r="AI10" s="4" t="s">
        <v>25</v>
      </c>
      <c r="AJ10" s="9" t="s">
        <v>25</v>
      </c>
    </row>
    <row r="11" spans="1:45" x14ac:dyDescent="0.25">
      <c r="A11" s="4">
        <v>10</v>
      </c>
      <c r="B11" s="4">
        <v>150</v>
      </c>
      <c r="C11" s="4">
        <v>1735</v>
      </c>
      <c r="D11" s="4">
        <v>1734.5</v>
      </c>
      <c r="E11" s="4">
        <v>50</v>
      </c>
      <c r="F11" s="4">
        <v>40</v>
      </c>
      <c r="G11" s="15">
        <v>40</v>
      </c>
      <c r="H11" s="26">
        <v>15.34</v>
      </c>
      <c r="I11" s="4">
        <v>0.92</v>
      </c>
      <c r="J11" s="4">
        <v>1271.5</v>
      </c>
      <c r="K11" s="4">
        <v>2.258</v>
      </c>
      <c r="L11" s="4">
        <v>0.33</v>
      </c>
      <c r="M11" s="4">
        <v>1304</v>
      </c>
      <c r="N11" s="4">
        <v>4.5890000000000004</v>
      </c>
      <c r="O11" s="4">
        <v>0.04</v>
      </c>
      <c r="P11" s="4">
        <v>258</v>
      </c>
      <c r="Q11" s="4">
        <v>40.5</v>
      </c>
      <c r="R11" s="4">
        <v>156</v>
      </c>
      <c r="S11" s="4">
        <v>73.406000000000006</v>
      </c>
      <c r="T11" s="4">
        <v>65.248999999999995</v>
      </c>
      <c r="U11" s="4">
        <v>59.173999999999999</v>
      </c>
      <c r="V11" s="9" t="s">
        <v>25</v>
      </c>
      <c r="W11" s="9" t="s">
        <v>25</v>
      </c>
      <c r="X11" s="9" t="s">
        <v>25</v>
      </c>
      <c r="Y11" s="4">
        <v>26</v>
      </c>
      <c r="Z11" s="4">
        <v>2.5</v>
      </c>
      <c r="AA11" s="4">
        <v>14</v>
      </c>
      <c r="AB11" s="4">
        <v>257.5</v>
      </c>
      <c r="AC11" s="4">
        <v>25.5</v>
      </c>
      <c r="AD11" s="4">
        <v>142</v>
      </c>
      <c r="AE11" s="4">
        <v>71.251999999999995</v>
      </c>
      <c r="AF11" s="4">
        <v>72.685000000000002</v>
      </c>
      <c r="AG11" s="4">
        <v>63.526000000000003</v>
      </c>
      <c r="AH11" s="9" t="s">
        <v>25</v>
      </c>
      <c r="AI11" s="9" t="s">
        <v>25</v>
      </c>
      <c r="AJ11" s="9" t="s">
        <v>25</v>
      </c>
    </row>
    <row r="12" spans="1:45" x14ac:dyDescent="0.25">
      <c r="A12" s="4">
        <v>11</v>
      </c>
      <c r="B12" s="4">
        <v>150</v>
      </c>
      <c r="C12" s="4">
        <v>2150</v>
      </c>
      <c r="D12" s="4">
        <v>2744.25</v>
      </c>
      <c r="E12" s="4">
        <v>41.84</v>
      </c>
      <c r="F12" s="4">
        <v>40</v>
      </c>
      <c r="G12" s="15">
        <v>40</v>
      </c>
      <c r="H12" s="26">
        <v>15.34</v>
      </c>
      <c r="I12" s="4">
        <v>0.92</v>
      </c>
      <c r="J12" s="4">
        <v>1317</v>
      </c>
      <c r="K12" s="4">
        <v>4.7939999999999996</v>
      </c>
      <c r="L12" s="4">
        <v>0.52</v>
      </c>
      <c r="M12" s="4">
        <v>1265.5</v>
      </c>
      <c r="N12" s="4">
        <v>4.593</v>
      </c>
      <c r="O12" s="4">
        <v>0.46</v>
      </c>
      <c r="P12" s="4">
        <v>72</v>
      </c>
      <c r="Q12" s="4">
        <v>75.5</v>
      </c>
      <c r="R12" s="4">
        <v>206.5</v>
      </c>
      <c r="S12" s="4">
        <v>77.768000000000001</v>
      </c>
      <c r="T12" s="4">
        <v>72.471000000000004</v>
      </c>
      <c r="U12" s="4">
        <v>85.156999999999996</v>
      </c>
      <c r="V12" s="4" t="s">
        <v>25</v>
      </c>
      <c r="W12" s="4" t="s">
        <v>25</v>
      </c>
      <c r="X12" s="4" t="s">
        <v>25</v>
      </c>
      <c r="Y12" s="4">
        <v>6.5</v>
      </c>
      <c r="Z12" s="4">
        <v>4.5</v>
      </c>
      <c r="AA12" s="4">
        <v>11.5</v>
      </c>
      <c r="AB12" s="4">
        <v>73.5</v>
      </c>
      <c r="AC12" s="4">
        <v>81.5</v>
      </c>
      <c r="AD12" s="4">
        <v>196.5</v>
      </c>
      <c r="AE12" s="4">
        <v>67.156999999999996</v>
      </c>
      <c r="AF12" s="4">
        <v>67.256</v>
      </c>
      <c r="AG12" s="4">
        <v>68.471000000000004</v>
      </c>
      <c r="AH12" s="9" t="s">
        <v>25</v>
      </c>
      <c r="AI12" s="9" t="s">
        <v>25</v>
      </c>
      <c r="AJ12" s="9" t="s">
        <v>25</v>
      </c>
    </row>
    <row r="13" spans="1:45" x14ac:dyDescent="0.25">
      <c r="A13" s="15">
        <v>12</v>
      </c>
      <c r="B13" s="4">
        <v>150</v>
      </c>
      <c r="C13" s="15">
        <v>2150</v>
      </c>
      <c r="D13" s="15">
        <v>2744.25</v>
      </c>
      <c r="E13" s="15">
        <v>47.96</v>
      </c>
      <c r="F13" s="15">
        <v>32.090000000000003</v>
      </c>
      <c r="G13" s="15">
        <v>40</v>
      </c>
    </row>
    <row r="14" spans="1:45" x14ac:dyDescent="0.25">
      <c r="A14" s="15">
        <v>13</v>
      </c>
      <c r="B14" s="4">
        <v>150</v>
      </c>
      <c r="C14" s="15">
        <v>1450</v>
      </c>
      <c r="D14" s="15">
        <v>4765.5</v>
      </c>
      <c r="E14" s="15">
        <v>50</v>
      </c>
      <c r="F14" s="15">
        <v>40</v>
      </c>
      <c r="G14" s="15">
        <v>40</v>
      </c>
    </row>
    <row r="15" spans="1:45" x14ac:dyDescent="0.25">
      <c r="A15" s="15">
        <v>14</v>
      </c>
      <c r="B15" s="4">
        <v>150</v>
      </c>
      <c r="C15" s="15">
        <v>1800</v>
      </c>
      <c r="D15" s="15">
        <v>4259.75</v>
      </c>
      <c r="E15" s="15">
        <v>41.84</v>
      </c>
      <c r="F15" s="15">
        <v>40</v>
      </c>
      <c r="G15" s="15">
        <v>40</v>
      </c>
    </row>
    <row r="16" spans="1:45" x14ac:dyDescent="0.25">
      <c r="A16" s="15">
        <v>15</v>
      </c>
      <c r="B16" s="4">
        <v>150</v>
      </c>
      <c r="C16" s="15">
        <v>1800</v>
      </c>
      <c r="D16" s="15">
        <v>4259.75</v>
      </c>
      <c r="E16" s="15">
        <v>47.96</v>
      </c>
      <c r="F16" s="15">
        <v>32.090000000000003</v>
      </c>
      <c r="G16" s="15">
        <v>40</v>
      </c>
    </row>
    <row r="17" spans="1:7" x14ac:dyDescent="0.25">
      <c r="A17" s="15">
        <v>16</v>
      </c>
      <c r="B17" s="4">
        <v>150</v>
      </c>
      <c r="C17" s="15">
        <v>1450</v>
      </c>
      <c r="D17" s="15">
        <v>3755.75</v>
      </c>
      <c r="E17" s="15">
        <v>58.16</v>
      </c>
      <c r="F17" s="15">
        <v>40</v>
      </c>
      <c r="G17" s="15">
        <v>40</v>
      </c>
    </row>
    <row r="18" spans="1:7" x14ac:dyDescent="0.25">
      <c r="A18" s="15">
        <v>17</v>
      </c>
      <c r="B18" s="4">
        <v>150</v>
      </c>
      <c r="C18" s="15">
        <v>1800</v>
      </c>
      <c r="D18" s="15">
        <v>2240.25</v>
      </c>
      <c r="E18" s="15">
        <v>58.16</v>
      </c>
      <c r="F18" s="15">
        <v>40</v>
      </c>
      <c r="G18" s="15">
        <v>40</v>
      </c>
    </row>
    <row r="19" spans="1:7" x14ac:dyDescent="0.25">
      <c r="A19" s="15">
        <v>18</v>
      </c>
      <c r="B19" s="4">
        <v>150</v>
      </c>
      <c r="C19" s="15">
        <v>1800</v>
      </c>
      <c r="D19" s="15">
        <v>3250</v>
      </c>
      <c r="E19" s="15">
        <v>56.12</v>
      </c>
      <c r="F19" s="15">
        <v>32.090000000000003</v>
      </c>
      <c r="G19" s="15">
        <v>40</v>
      </c>
    </row>
    <row r="20" spans="1:7" x14ac:dyDescent="0.25">
      <c r="A20" s="15">
        <v>19</v>
      </c>
      <c r="B20" s="4">
        <v>150</v>
      </c>
      <c r="C20" s="15">
        <v>1450</v>
      </c>
      <c r="D20" s="15">
        <v>3755.75</v>
      </c>
      <c r="E20" s="15">
        <v>52.04</v>
      </c>
      <c r="F20" s="15">
        <v>47.91</v>
      </c>
      <c r="G20" s="15">
        <v>40</v>
      </c>
    </row>
    <row r="21" spans="1:7" x14ac:dyDescent="0.25">
      <c r="A21" s="15">
        <v>20</v>
      </c>
      <c r="B21" s="4">
        <v>150</v>
      </c>
      <c r="C21" s="15">
        <v>1800</v>
      </c>
      <c r="D21" s="15">
        <v>2240.25</v>
      </c>
      <c r="E21" s="15">
        <v>52.04</v>
      </c>
      <c r="F21" s="15">
        <v>47.91</v>
      </c>
      <c r="G21" s="15">
        <v>40</v>
      </c>
    </row>
    <row r="22" spans="1:7" x14ac:dyDescent="0.25">
      <c r="A22" s="15">
        <v>21</v>
      </c>
      <c r="B22" s="4">
        <v>150</v>
      </c>
      <c r="C22" s="15">
        <v>1800</v>
      </c>
      <c r="D22" s="15">
        <v>3250</v>
      </c>
      <c r="E22" s="15">
        <v>43.88</v>
      </c>
      <c r="F22" s="15">
        <v>47.91</v>
      </c>
      <c r="G22" s="15">
        <v>40</v>
      </c>
    </row>
    <row r="23" spans="1:7" x14ac:dyDescent="0.25">
      <c r="A23" s="15">
        <v>22</v>
      </c>
      <c r="B23" s="4">
        <v>150</v>
      </c>
      <c r="C23" s="15">
        <v>1800</v>
      </c>
      <c r="D23" s="15">
        <v>3250</v>
      </c>
      <c r="E23" s="15">
        <v>50</v>
      </c>
      <c r="F23" s="15">
        <v>40</v>
      </c>
      <c r="G23" s="15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9F58-36A8-4D73-AF38-140808A122AF}">
  <dimension ref="A1:U39"/>
  <sheetViews>
    <sheetView workbookViewId="0">
      <selection activeCell="E16" sqref="E16"/>
    </sheetView>
  </sheetViews>
  <sheetFormatPr defaultColWidth="11.42578125" defaultRowHeight="15" x14ac:dyDescent="0.25"/>
  <cols>
    <col min="1" max="1" width="17" bestFit="1" customWidth="1"/>
    <col min="2" max="2" width="16.140625" customWidth="1"/>
    <col min="3" max="3" width="12.85546875" customWidth="1"/>
    <col min="4" max="4" width="13.140625" customWidth="1"/>
    <col min="5" max="5" width="22.42578125" customWidth="1"/>
    <col min="6" max="6" width="9" customWidth="1"/>
    <col min="7" max="7" width="12.140625" customWidth="1"/>
    <col min="8" max="8" width="3.85546875" customWidth="1"/>
    <col min="9" max="9" width="17.42578125" customWidth="1"/>
    <col min="10" max="10" width="13.140625" customWidth="1"/>
    <col min="12" max="12" width="17" bestFit="1" customWidth="1"/>
    <col min="13" max="13" width="12" bestFit="1" customWidth="1"/>
  </cols>
  <sheetData>
    <row r="1" spans="1:21" ht="18" x14ac:dyDescent="0.25">
      <c r="A1" s="27" t="s">
        <v>43</v>
      </c>
    </row>
    <row r="2" spans="1:21" ht="18" x14ac:dyDescent="0.25">
      <c r="A2" s="27"/>
      <c r="P2" s="28" t="s">
        <v>44</v>
      </c>
    </row>
    <row r="3" spans="1:21" ht="15.75" thickBot="1" x14ac:dyDescent="0.3"/>
    <row r="4" spans="1:21" ht="15.75" thickBot="1" x14ac:dyDescent="0.3">
      <c r="A4" s="29" t="s">
        <v>45</v>
      </c>
      <c r="B4" s="30"/>
      <c r="C4" s="30"/>
      <c r="D4" s="30"/>
      <c r="E4" s="30"/>
      <c r="F4" s="30"/>
      <c r="G4" s="31"/>
      <c r="I4" s="32" t="s">
        <v>46</v>
      </c>
      <c r="J4" s="33"/>
      <c r="K4" s="33"/>
      <c r="L4" s="33"/>
      <c r="M4" s="34"/>
      <c r="O4" s="35" t="s">
        <v>47</v>
      </c>
      <c r="P4" s="36" t="s">
        <v>45</v>
      </c>
      <c r="Q4" s="37"/>
      <c r="R4" s="37"/>
      <c r="S4" s="37"/>
      <c r="T4" s="35" t="s">
        <v>48</v>
      </c>
    </row>
    <row r="5" spans="1:21" ht="15.75" thickBot="1" x14ac:dyDescent="0.3">
      <c r="A5" s="38" t="s">
        <v>49</v>
      </c>
      <c r="B5" s="39" t="s">
        <v>45</v>
      </c>
      <c r="C5" s="40" t="s">
        <v>50</v>
      </c>
      <c r="D5" s="39" t="s">
        <v>51</v>
      </c>
      <c r="E5" s="40" t="s">
        <v>52</v>
      </c>
      <c r="F5" s="39" t="s">
        <v>53</v>
      </c>
      <c r="G5" s="41" t="s">
        <v>54</v>
      </c>
      <c r="I5" s="35" t="s">
        <v>47</v>
      </c>
      <c r="J5" s="36" t="s">
        <v>45</v>
      </c>
      <c r="K5" s="37"/>
      <c r="L5" s="37"/>
      <c r="M5" s="42"/>
      <c r="O5" s="43"/>
      <c r="P5" s="23" t="str">
        <f>B6</f>
        <v>C2 press</v>
      </c>
      <c r="Q5" s="24" t="str">
        <f>B7</f>
        <v>C1 press</v>
      </c>
      <c r="R5" s="25" t="str">
        <f>B8</f>
        <v>C1 temp</v>
      </c>
      <c r="S5" s="24" t="str">
        <f>B9</f>
        <v>C2 temp</v>
      </c>
      <c r="T5" s="43"/>
    </row>
    <row r="6" spans="1:21" ht="15.75" thickBot="1" x14ac:dyDescent="0.3">
      <c r="A6" s="44">
        <v>1</v>
      </c>
      <c r="B6" s="45" t="s">
        <v>37</v>
      </c>
      <c r="C6" s="46">
        <v>1100</v>
      </c>
      <c r="D6" s="45">
        <f>(C6+E6)/2</f>
        <v>1800</v>
      </c>
      <c r="E6" s="46">
        <v>2500</v>
      </c>
      <c r="F6" s="45" t="s">
        <v>55</v>
      </c>
      <c r="G6" s="47">
        <v>5</v>
      </c>
      <c r="I6" s="48"/>
      <c r="J6" s="49">
        <v>1</v>
      </c>
      <c r="K6" s="50">
        <v>2</v>
      </c>
      <c r="L6" s="49">
        <v>3</v>
      </c>
      <c r="M6" s="51">
        <v>4</v>
      </c>
      <c r="O6" s="52">
        <v>1</v>
      </c>
      <c r="P6" s="16">
        <f t="shared" ref="P6:P26" si="0">(E$6-D$6)*J7+D$6</f>
        <v>1800</v>
      </c>
      <c r="Q6" s="17">
        <f t="shared" ref="Q6:Q26" si="1">(E$7-D$7)*K7+D$7</f>
        <v>3250</v>
      </c>
      <c r="R6" s="16">
        <f t="shared" ref="R6:R26" si="2">($E$8-$D$8)*L7+$D$8</f>
        <v>50</v>
      </c>
      <c r="S6" s="17">
        <f t="shared" ref="S6:S26" si="3">($E$9-$D$9)*M7+$D$9</f>
        <v>40</v>
      </c>
      <c r="T6" s="53" t="s">
        <v>26</v>
      </c>
    </row>
    <row r="7" spans="1:21" x14ac:dyDescent="0.25">
      <c r="A7" s="44">
        <v>2</v>
      </c>
      <c r="B7" s="45" t="s">
        <v>38</v>
      </c>
      <c r="C7" s="46">
        <v>1500</v>
      </c>
      <c r="D7" s="45">
        <f>(C7+E7)/2</f>
        <v>3250</v>
      </c>
      <c r="E7" s="46">
        <v>5000</v>
      </c>
      <c r="F7" s="45" t="s">
        <v>55</v>
      </c>
      <c r="G7" s="47">
        <v>7</v>
      </c>
      <c r="I7" s="54">
        <v>1</v>
      </c>
      <c r="J7" s="55">
        <v>0</v>
      </c>
      <c r="K7" s="54">
        <v>0</v>
      </c>
      <c r="L7" s="54">
        <v>0</v>
      </c>
      <c r="M7" s="56">
        <v>0</v>
      </c>
      <c r="O7" s="57">
        <f>O6+1</f>
        <v>2</v>
      </c>
      <c r="P7" s="18">
        <f t="shared" si="0"/>
        <v>2500</v>
      </c>
      <c r="Q7" s="17">
        <f t="shared" si="1"/>
        <v>3250</v>
      </c>
      <c r="R7" s="18">
        <f t="shared" si="2"/>
        <v>50</v>
      </c>
      <c r="S7" s="19">
        <f t="shared" si="3"/>
        <v>40</v>
      </c>
      <c r="T7" s="58" t="s">
        <v>26</v>
      </c>
    </row>
    <row r="8" spans="1:21" x14ac:dyDescent="0.25">
      <c r="A8" s="44">
        <v>3</v>
      </c>
      <c r="B8" s="45" t="s">
        <v>39</v>
      </c>
      <c r="C8" s="46">
        <v>40</v>
      </c>
      <c r="D8" s="45">
        <f>(C8+E8)/2</f>
        <v>50</v>
      </c>
      <c r="E8" s="46">
        <v>60</v>
      </c>
      <c r="F8" s="45" t="s">
        <v>56</v>
      </c>
      <c r="G8" s="47">
        <v>7</v>
      </c>
      <c r="I8" s="59">
        <f>I7+1</f>
        <v>2</v>
      </c>
      <c r="J8" s="60">
        <v>1</v>
      </c>
      <c r="K8" s="59">
        <v>0</v>
      </c>
      <c r="L8" s="59">
        <v>0</v>
      </c>
      <c r="M8" s="61">
        <v>0</v>
      </c>
      <c r="O8" s="57">
        <f t="shared" ref="O8:O26" si="4">O7+1</f>
        <v>3</v>
      </c>
      <c r="P8" s="18">
        <f t="shared" si="0"/>
        <v>2150</v>
      </c>
      <c r="Q8" s="17">
        <f t="shared" si="1"/>
        <v>4765.5</v>
      </c>
      <c r="R8" s="18">
        <f t="shared" si="2"/>
        <v>50</v>
      </c>
      <c r="S8" s="19">
        <f t="shared" si="3"/>
        <v>40</v>
      </c>
      <c r="T8" s="62" t="s">
        <v>26</v>
      </c>
    </row>
    <row r="9" spans="1:21" ht="15.75" thickBot="1" x14ac:dyDescent="0.3">
      <c r="A9" s="63">
        <v>4</v>
      </c>
      <c r="B9" s="64" t="s">
        <v>40</v>
      </c>
      <c r="C9" s="65">
        <v>30</v>
      </c>
      <c r="D9" s="64">
        <f>(C9+E9)/2</f>
        <v>40</v>
      </c>
      <c r="E9" s="65">
        <v>50</v>
      </c>
      <c r="F9" s="64" t="s">
        <v>56</v>
      </c>
      <c r="G9" s="66">
        <v>3</v>
      </c>
      <c r="I9" s="59">
        <f t="shared" ref="I9:I27" si="5">I8+1</f>
        <v>3</v>
      </c>
      <c r="J9" s="60">
        <v>0.5</v>
      </c>
      <c r="K9" s="59">
        <v>0.86599999999999999</v>
      </c>
      <c r="L9" s="59">
        <v>0</v>
      </c>
      <c r="M9" s="61">
        <v>0</v>
      </c>
      <c r="O9" s="57">
        <f t="shared" si="4"/>
        <v>4</v>
      </c>
      <c r="P9" s="18">
        <f t="shared" si="0"/>
        <v>2150</v>
      </c>
      <c r="Q9" s="17">
        <f t="shared" si="1"/>
        <v>3755.75</v>
      </c>
      <c r="R9" s="18">
        <f t="shared" si="2"/>
        <v>58.16</v>
      </c>
      <c r="S9" s="19">
        <f t="shared" si="3"/>
        <v>40</v>
      </c>
      <c r="T9" s="62" t="s">
        <v>26</v>
      </c>
    </row>
    <row r="10" spans="1:21" ht="15.75" thickBot="1" x14ac:dyDescent="0.3">
      <c r="I10" s="59">
        <f t="shared" si="5"/>
        <v>4</v>
      </c>
      <c r="J10" s="60">
        <v>0.5</v>
      </c>
      <c r="K10" s="59">
        <v>0.28899999999999998</v>
      </c>
      <c r="L10" s="59">
        <v>0.81599999999999995</v>
      </c>
      <c r="M10" s="61">
        <v>0</v>
      </c>
      <c r="N10" s="67"/>
      <c r="O10" s="57">
        <f t="shared" si="4"/>
        <v>5</v>
      </c>
      <c r="P10" s="18">
        <f t="shared" si="0"/>
        <v>2150</v>
      </c>
      <c r="Q10" s="17">
        <f t="shared" si="1"/>
        <v>3755.75</v>
      </c>
      <c r="R10" s="18">
        <f t="shared" si="2"/>
        <v>52.04</v>
      </c>
      <c r="S10" s="19">
        <f t="shared" si="3"/>
        <v>47.91</v>
      </c>
      <c r="T10" s="62" t="s">
        <v>26</v>
      </c>
    </row>
    <row r="11" spans="1:21" ht="15.75" thickBot="1" x14ac:dyDescent="0.3">
      <c r="A11" s="68" t="s">
        <v>57</v>
      </c>
      <c r="B11" s="69"/>
      <c r="C11" s="69"/>
      <c r="D11" s="69"/>
      <c r="E11" s="70"/>
      <c r="I11" s="59">
        <f t="shared" si="5"/>
        <v>5</v>
      </c>
      <c r="J11" s="60">
        <v>0.5</v>
      </c>
      <c r="K11" s="59">
        <v>0.28899999999999998</v>
      </c>
      <c r="L11" s="59">
        <v>0.20399999999999999</v>
      </c>
      <c r="M11" s="61">
        <v>0.79100000000000004</v>
      </c>
      <c r="N11" s="71"/>
      <c r="O11" s="57">
        <f t="shared" si="4"/>
        <v>6</v>
      </c>
      <c r="P11" s="18">
        <f t="shared" si="0"/>
        <v>1100</v>
      </c>
      <c r="Q11" s="17">
        <f t="shared" si="1"/>
        <v>3250</v>
      </c>
      <c r="R11" s="18">
        <f t="shared" si="2"/>
        <v>50</v>
      </c>
      <c r="S11" s="19">
        <f t="shared" si="3"/>
        <v>40</v>
      </c>
      <c r="T11" s="62" t="s">
        <v>26</v>
      </c>
    </row>
    <row r="12" spans="1:21" x14ac:dyDescent="0.25">
      <c r="A12" s="72" t="s">
        <v>58</v>
      </c>
      <c r="B12" s="73"/>
      <c r="C12" s="73"/>
      <c r="D12" s="73"/>
      <c r="E12" s="74"/>
      <c r="I12" s="59">
        <f t="shared" si="5"/>
        <v>6</v>
      </c>
      <c r="J12" s="60">
        <v>-1</v>
      </c>
      <c r="K12" s="59">
        <v>0</v>
      </c>
      <c r="L12" s="59">
        <v>0</v>
      </c>
      <c r="M12" s="61">
        <v>0</v>
      </c>
      <c r="N12" s="71"/>
      <c r="O12" s="57">
        <f t="shared" si="4"/>
        <v>7</v>
      </c>
      <c r="P12" s="18">
        <f t="shared" si="0"/>
        <v>1450</v>
      </c>
      <c r="Q12" s="17">
        <f t="shared" si="1"/>
        <v>1734.5</v>
      </c>
      <c r="R12" s="18">
        <f t="shared" si="2"/>
        <v>50</v>
      </c>
      <c r="S12" s="19">
        <f t="shared" si="3"/>
        <v>40</v>
      </c>
      <c r="T12" s="62" t="s">
        <v>26</v>
      </c>
    </row>
    <row r="13" spans="1:21" x14ac:dyDescent="0.25">
      <c r="A13" s="72" t="s">
        <v>59</v>
      </c>
      <c r="B13" s="75"/>
      <c r="C13" s="73"/>
      <c r="D13" s="73"/>
      <c r="E13" s="74"/>
      <c r="I13" s="59">
        <f t="shared" si="5"/>
        <v>7</v>
      </c>
      <c r="J13" s="60">
        <f t="shared" ref="J13:M15" si="6">J9*-1</f>
        <v>-0.5</v>
      </c>
      <c r="K13" s="59">
        <f t="shared" si="6"/>
        <v>-0.86599999999999999</v>
      </c>
      <c r="L13" s="59">
        <f t="shared" si="6"/>
        <v>0</v>
      </c>
      <c r="M13" s="61">
        <f t="shared" si="6"/>
        <v>0</v>
      </c>
      <c r="O13" s="57">
        <f t="shared" si="4"/>
        <v>8</v>
      </c>
      <c r="P13" s="18">
        <f t="shared" si="0"/>
        <v>1450</v>
      </c>
      <c r="Q13" s="17">
        <f t="shared" si="1"/>
        <v>2744.25</v>
      </c>
      <c r="R13" s="18">
        <f t="shared" si="2"/>
        <v>41.84</v>
      </c>
      <c r="S13" s="19">
        <f t="shared" si="3"/>
        <v>40</v>
      </c>
      <c r="T13" s="62" t="s">
        <v>26</v>
      </c>
    </row>
    <row r="14" spans="1:21" x14ac:dyDescent="0.25">
      <c r="A14" s="72" t="s">
        <v>60</v>
      </c>
      <c r="B14" s="75"/>
      <c r="C14" s="73"/>
      <c r="D14" s="73"/>
      <c r="E14" s="74"/>
      <c r="I14" s="59">
        <f t="shared" si="5"/>
        <v>8</v>
      </c>
      <c r="J14" s="60">
        <f t="shared" si="6"/>
        <v>-0.5</v>
      </c>
      <c r="K14" s="59">
        <f t="shared" si="6"/>
        <v>-0.28899999999999998</v>
      </c>
      <c r="L14" s="59">
        <f t="shared" si="6"/>
        <v>-0.81599999999999995</v>
      </c>
      <c r="M14" s="61">
        <f t="shared" si="6"/>
        <v>0</v>
      </c>
      <c r="O14" s="57">
        <f t="shared" si="4"/>
        <v>9</v>
      </c>
      <c r="P14" s="18">
        <f t="shared" si="0"/>
        <v>1450</v>
      </c>
      <c r="Q14" s="17">
        <f t="shared" si="1"/>
        <v>2744.25</v>
      </c>
      <c r="R14" s="18">
        <f t="shared" si="2"/>
        <v>47.96</v>
      </c>
      <c r="S14" s="19">
        <f t="shared" si="3"/>
        <v>32.090000000000003</v>
      </c>
      <c r="T14" s="62" t="s">
        <v>26</v>
      </c>
    </row>
    <row r="15" spans="1:21" x14ac:dyDescent="0.25">
      <c r="A15" s="76" t="s">
        <v>61</v>
      </c>
      <c r="B15" s="75"/>
      <c r="C15" s="73"/>
      <c r="D15" s="73"/>
      <c r="E15" s="74"/>
      <c r="I15" s="59">
        <f t="shared" si="5"/>
        <v>9</v>
      </c>
      <c r="J15" s="60">
        <f t="shared" si="6"/>
        <v>-0.5</v>
      </c>
      <c r="K15" s="59">
        <f t="shared" si="6"/>
        <v>-0.28899999999999998</v>
      </c>
      <c r="L15" s="59">
        <f t="shared" si="6"/>
        <v>-0.20399999999999999</v>
      </c>
      <c r="M15" s="61">
        <f t="shared" si="6"/>
        <v>-0.79100000000000004</v>
      </c>
      <c r="O15" s="57">
        <f t="shared" si="4"/>
        <v>10</v>
      </c>
      <c r="P15" s="20">
        <v>1735</v>
      </c>
      <c r="Q15" s="17">
        <f>(E$7-D$7)*K16+D$7</f>
        <v>1734.5</v>
      </c>
      <c r="R15" s="18">
        <f t="shared" si="2"/>
        <v>50</v>
      </c>
      <c r="S15" s="19">
        <f t="shared" si="3"/>
        <v>40</v>
      </c>
      <c r="T15" s="62" t="s">
        <v>26</v>
      </c>
      <c r="U15" s="1" t="s">
        <v>62</v>
      </c>
    </row>
    <row r="16" spans="1:21" x14ac:dyDescent="0.25">
      <c r="A16" s="76" t="s">
        <v>63</v>
      </c>
      <c r="B16" s="75"/>
      <c r="C16" s="73"/>
      <c r="D16" s="73"/>
      <c r="E16" s="74"/>
      <c r="G16" s="77"/>
      <c r="I16" s="59">
        <f t="shared" si="5"/>
        <v>10</v>
      </c>
      <c r="J16" s="59">
        <v>0.5</v>
      </c>
      <c r="K16" s="59">
        <v>-0.86599999999999999</v>
      </c>
      <c r="L16" s="59">
        <v>0</v>
      </c>
      <c r="M16" s="61">
        <v>0</v>
      </c>
      <c r="O16" s="57">
        <f t="shared" si="4"/>
        <v>11</v>
      </c>
      <c r="P16" s="18">
        <f t="shared" si="0"/>
        <v>2150</v>
      </c>
      <c r="Q16" s="17">
        <f t="shared" si="1"/>
        <v>2744.25</v>
      </c>
      <c r="R16" s="18">
        <f t="shared" si="2"/>
        <v>41.84</v>
      </c>
      <c r="S16" s="19">
        <f t="shared" si="3"/>
        <v>40</v>
      </c>
      <c r="T16" s="62" t="s">
        <v>64</v>
      </c>
    </row>
    <row r="17" spans="1:20" x14ac:dyDescent="0.25">
      <c r="A17" s="78" t="s">
        <v>65</v>
      </c>
      <c r="B17" s="73"/>
      <c r="C17" s="73"/>
      <c r="D17" s="73"/>
      <c r="E17" s="79"/>
      <c r="G17" s="77"/>
      <c r="I17" s="59">
        <f t="shared" si="5"/>
        <v>11</v>
      </c>
      <c r="J17" s="60">
        <v>0.5</v>
      </c>
      <c r="K17" s="59">
        <v>-0.28899999999999998</v>
      </c>
      <c r="L17" s="59">
        <v>-0.81599999999999995</v>
      </c>
      <c r="M17" s="61">
        <f>M12*-1</f>
        <v>0</v>
      </c>
      <c r="O17" s="57">
        <f t="shared" si="4"/>
        <v>12</v>
      </c>
      <c r="P17" s="18">
        <f t="shared" si="0"/>
        <v>2150</v>
      </c>
      <c r="Q17" s="17">
        <f t="shared" si="1"/>
        <v>2744.25</v>
      </c>
      <c r="R17" s="18">
        <f t="shared" si="2"/>
        <v>47.96</v>
      </c>
      <c r="S17" s="19">
        <f t="shared" si="3"/>
        <v>32.090000000000003</v>
      </c>
      <c r="T17" s="58"/>
    </row>
    <row r="18" spans="1:20" x14ac:dyDescent="0.25">
      <c r="A18" s="78" t="s">
        <v>66</v>
      </c>
      <c r="B18" s="73"/>
      <c r="C18" s="73"/>
      <c r="D18" s="73"/>
      <c r="E18" s="74"/>
      <c r="I18" s="59">
        <f t="shared" si="5"/>
        <v>12</v>
      </c>
      <c r="J18" s="60">
        <v>0.5</v>
      </c>
      <c r="K18" s="59">
        <v>-0.28899999999999998</v>
      </c>
      <c r="L18" s="59">
        <v>-0.20399999999999999</v>
      </c>
      <c r="M18" s="61">
        <v>-0.79100000000000004</v>
      </c>
      <c r="O18" s="57">
        <f t="shared" si="4"/>
        <v>13</v>
      </c>
      <c r="P18" s="18">
        <f t="shared" si="0"/>
        <v>1450</v>
      </c>
      <c r="Q18" s="17">
        <f t="shared" si="1"/>
        <v>4765.5</v>
      </c>
      <c r="R18" s="18">
        <f t="shared" si="2"/>
        <v>50</v>
      </c>
      <c r="S18" s="19">
        <f t="shared" si="3"/>
        <v>40</v>
      </c>
      <c r="T18" s="58"/>
    </row>
    <row r="19" spans="1:20" x14ac:dyDescent="0.25">
      <c r="A19" s="78" t="s">
        <v>67</v>
      </c>
      <c r="B19" s="73"/>
      <c r="C19" s="73"/>
      <c r="D19" s="73"/>
      <c r="E19" s="74"/>
      <c r="I19" s="59">
        <f t="shared" si="5"/>
        <v>13</v>
      </c>
      <c r="J19" s="60">
        <v>-0.5</v>
      </c>
      <c r="K19" s="59">
        <v>0.86599999999999999</v>
      </c>
      <c r="L19" s="59">
        <v>0</v>
      </c>
      <c r="M19" s="61">
        <v>0</v>
      </c>
      <c r="O19" s="57">
        <f t="shared" si="4"/>
        <v>14</v>
      </c>
      <c r="P19" s="18">
        <f t="shared" si="0"/>
        <v>1800</v>
      </c>
      <c r="Q19" s="17">
        <f t="shared" si="1"/>
        <v>4259.75</v>
      </c>
      <c r="R19" s="18">
        <f t="shared" si="2"/>
        <v>41.84</v>
      </c>
      <c r="S19" s="19">
        <f t="shared" si="3"/>
        <v>40</v>
      </c>
      <c r="T19" s="58"/>
    </row>
    <row r="20" spans="1:20" x14ac:dyDescent="0.25">
      <c r="A20" s="78" t="s">
        <v>68</v>
      </c>
      <c r="B20" s="73"/>
      <c r="C20" s="73"/>
      <c r="D20" s="73"/>
      <c r="E20" s="74"/>
      <c r="I20" s="59">
        <f t="shared" si="5"/>
        <v>14</v>
      </c>
      <c r="J20" s="60">
        <v>0</v>
      </c>
      <c r="K20" s="59">
        <v>0.57699999999999996</v>
      </c>
      <c r="L20" s="59">
        <v>-0.81599999999999995</v>
      </c>
      <c r="M20" s="61">
        <v>0</v>
      </c>
      <c r="O20" s="57">
        <f t="shared" si="4"/>
        <v>15</v>
      </c>
      <c r="P20" s="18">
        <f t="shared" si="0"/>
        <v>1800</v>
      </c>
      <c r="Q20" s="17">
        <f t="shared" si="1"/>
        <v>4259.75</v>
      </c>
      <c r="R20" s="18">
        <f t="shared" si="2"/>
        <v>47.96</v>
      </c>
      <c r="S20" s="19">
        <f t="shared" si="3"/>
        <v>32.090000000000003</v>
      </c>
      <c r="T20" s="58"/>
    </row>
    <row r="21" spans="1:20" ht="15.75" thickBot="1" x14ac:dyDescent="0.3">
      <c r="A21" s="80" t="s">
        <v>69</v>
      </c>
      <c r="B21" s="81"/>
      <c r="C21" s="81"/>
      <c r="D21" s="81"/>
      <c r="E21" s="82"/>
      <c r="I21" s="59">
        <f t="shared" si="5"/>
        <v>15</v>
      </c>
      <c r="J21" s="60">
        <v>0</v>
      </c>
      <c r="K21" s="59">
        <v>0.57699999999999996</v>
      </c>
      <c r="L21" s="59">
        <v>-0.20399999999999999</v>
      </c>
      <c r="M21" s="61">
        <v>-0.79100000000000004</v>
      </c>
      <c r="O21" s="57">
        <f t="shared" si="4"/>
        <v>16</v>
      </c>
      <c r="P21" s="18">
        <f t="shared" si="0"/>
        <v>1450</v>
      </c>
      <c r="Q21" s="17">
        <f t="shared" si="1"/>
        <v>3755.75</v>
      </c>
      <c r="R21" s="18">
        <f t="shared" si="2"/>
        <v>58.16</v>
      </c>
      <c r="S21" s="19">
        <f t="shared" si="3"/>
        <v>40</v>
      </c>
      <c r="T21" s="58"/>
    </row>
    <row r="22" spans="1:20" ht="15.75" thickBot="1" x14ac:dyDescent="0.3">
      <c r="I22" s="59">
        <f t="shared" si="5"/>
        <v>16</v>
      </c>
      <c r="J22" s="60">
        <v>-0.5</v>
      </c>
      <c r="K22" s="59">
        <v>0.28899999999999998</v>
      </c>
      <c r="L22" s="59">
        <v>0.81599999999999995</v>
      </c>
      <c r="M22" s="61">
        <v>0</v>
      </c>
      <c r="O22" s="57">
        <f t="shared" si="4"/>
        <v>17</v>
      </c>
      <c r="P22" s="18">
        <f t="shared" si="0"/>
        <v>1800</v>
      </c>
      <c r="Q22" s="17">
        <f t="shared" si="1"/>
        <v>2240.25</v>
      </c>
      <c r="R22" s="18">
        <f t="shared" si="2"/>
        <v>58.16</v>
      </c>
      <c r="S22" s="19">
        <f t="shared" si="3"/>
        <v>40</v>
      </c>
      <c r="T22" s="58"/>
    </row>
    <row r="23" spans="1:20" ht="15.75" thickBot="1" x14ac:dyDescent="0.3">
      <c r="A23" s="83" t="s">
        <v>70</v>
      </c>
      <c r="B23" s="84"/>
      <c r="C23" s="85"/>
      <c r="I23" s="59">
        <f t="shared" si="5"/>
        <v>17</v>
      </c>
      <c r="J23" s="60">
        <v>0</v>
      </c>
      <c r="K23" s="59">
        <v>-0.57699999999999996</v>
      </c>
      <c r="L23" s="59">
        <v>0.81599999999999995</v>
      </c>
      <c r="M23" s="61">
        <f>M19</f>
        <v>0</v>
      </c>
      <c r="O23" s="57">
        <f t="shared" si="4"/>
        <v>18</v>
      </c>
      <c r="P23" s="18">
        <f t="shared" si="0"/>
        <v>1800</v>
      </c>
      <c r="Q23" s="17">
        <f t="shared" si="1"/>
        <v>3250</v>
      </c>
      <c r="R23" s="18">
        <f t="shared" si="2"/>
        <v>56.12</v>
      </c>
      <c r="S23" s="19">
        <f t="shared" si="3"/>
        <v>32.090000000000003</v>
      </c>
      <c r="T23" s="58"/>
    </row>
    <row r="24" spans="1:20" x14ac:dyDescent="0.25">
      <c r="A24" s="86" t="s">
        <v>71</v>
      </c>
      <c r="B24" s="87"/>
      <c r="C24" s="88"/>
      <c r="I24" s="59">
        <f t="shared" si="5"/>
        <v>18</v>
      </c>
      <c r="J24" s="60">
        <v>0</v>
      </c>
      <c r="K24" s="59">
        <v>0</v>
      </c>
      <c r="L24" s="59">
        <v>0.61199999999999999</v>
      </c>
      <c r="M24" s="61">
        <v>-0.79100000000000004</v>
      </c>
      <c r="O24" s="57">
        <f t="shared" si="4"/>
        <v>19</v>
      </c>
      <c r="P24" s="18">
        <f t="shared" si="0"/>
        <v>1450</v>
      </c>
      <c r="Q24" s="17">
        <f t="shared" si="1"/>
        <v>3755.75</v>
      </c>
      <c r="R24" s="18">
        <f t="shared" si="2"/>
        <v>52.04</v>
      </c>
      <c r="S24" s="19">
        <f t="shared" si="3"/>
        <v>47.91</v>
      </c>
      <c r="T24" s="58"/>
    </row>
    <row r="25" spans="1:20" x14ac:dyDescent="0.25">
      <c r="A25" s="86" t="s">
        <v>72</v>
      </c>
      <c r="B25" s="89"/>
      <c r="C25" s="88"/>
      <c r="I25" s="59">
        <f t="shared" si="5"/>
        <v>19</v>
      </c>
      <c r="J25" s="60">
        <v>-0.5</v>
      </c>
      <c r="K25" s="59">
        <v>0.28899999999999998</v>
      </c>
      <c r="L25" s="59">
        <v>0.20399999999999999</v>
      </c>
      <c r="M25" s="61">
        <v>0.79100000000000004</v>
      </c>
      <c r="O25" s="57">
        <f t="shared" si="4"/>
        <v>20</v>
      </c>
      <c r="P25" s="18">
        <f t="shared" si="0"/>
        <v>1800</v>
      </c>
      <c r="Q25" s="17">
        <f t="shared" si="1"/>
        <v>2240.25</v>
      </c>
      <c r="R25" s="18">
        <f t="shared" si="2"/>
        <v>52.04</v>
      </c>
      <c r="S25" s="19">
        <f t="shared" si="3"/>
        <v>47.91</v>
      </c>
      <c r="T25" s="58"/>
    </row>
    <row r="26" spans="1:20" x14ac:dyDescent="0.25">
      <c r="A26" s="86" t="s">
        <v>73</v>
      </c>
      <c r="B26" s="89"/>
      <c r="C26" s="88"/>
      <c r="I26" s="59">
        <f t="shared" si="5"/>
        <v>20</v>
      </c>
      <c r="J26" s="60">
        <v>0</v>
      </c>
      <c r="K26" s="59">
        <v>-0.57699999999999996</v>
      </c>
      <c r="L26" s="59">
        <v>0.20399999999999999</v>
      </c>
      <c r="M26" s="61">
        <v>0.79100000000000004</v>
      </c>
      <c r="O26" s="57">
        <f t="shared" si="4"/>
        <v>21</v>
      </c>
      <c r="P26" s="18">
        <f t="shared" si="0"/>
        <v>1800</v>
      </c>
      <c r="Q26" s="17">
        <f t="shared" si="1"/>
        <v>3250</v>
      </c>
      <c r="R26" s="18">
        <f t="shared" si="2"/>
        <v>43.88</v>
      </c>
      <c r="S26" s="19">
        <f t="shared" si="3"/>
        <v>47.91</v>
      </c>
      <c r="T26" s="58"/>
    </row>
    <row r="27" spans="1:20" ht="15.75" thickBot="1" x14ac:dyDescent="0.3">
      <c r="A27" s="90" t="s">
        <v>74</v>
      </c>
      <c r="B27" s="91"/>
      <c r="C27" s="92"/>
      <c r="I27" s="59">
        <f t="shared" si="5"/>
        <v>21</v>
      </c>
      <c r="J27" s="60">
        <v>0</v>
      </c>
      <c r="K27" s="59">
        <v>0</v>
      </c>
      <c r="L27" s="59">
        <v>-0.61199999999999999</v>
      </c>
      <c r="M27" s="61">
        <v>0.79100000000000004</v>
      </c>
      <c r="O27" s="93" t="s">
        <v>75</v>
      </c>
      <c r="P27" s="21">
        <v>1800</v>
      </c>
      <c r="Q27" s="22">
        <v>3250</v>
      </c>
      <c r="R27" s="21">
        <v>50</v>
      </c>
      <c r="S27" s="22">
        <v>40</v>
      </c>
      <c r="T27" s="94"/>
    </row>
    <row r="28" spans="1:20" ht="15.75" thickBot="1" x14ac:dyDescent="0.3">
      <c r="I28" s="95" t="s">
        <v>75</v>
      </c>
      <c r="J28" s="96">
        <v>0</v>
      </c>
      <c r="K28" s="95">
        <v>0</v>
      </c>
      <c r="L28" s="95">
        <v>0</v>
      </c>
      <c r="M28" s="97">
        <v>0</v>
      </c>
    </row>
    <row r="29" spans="1:20" ht="15.75" thickBot="1" x14ac:dyDescent="0.3">
      <c r="A29" s="98" t="s">
        <v>76</v>
      </c>
      <c r="B29" s="99"/>
      <c r="C29" s="99"/>
      <c r="D29" s="100"/>
      <c r="H29" s="101" t="s">
        <v>77</v>
      </c>
      <c r="I29" s="101"/>
      <c r="J29" s="2">
        <v>5</v>
      </c>
      <c r="K29" s="2">
        <v>7</v>
      </c>
      <c r="L29" s="2">
        <v>7</v>
      </c>
      <c r="M29" s="2">
        <v>3</v>
      </c>
    </row>
    <row r="30" spans="1:20" ht="15.75" thickBot="1" x14ac:dyDescent="0.3">
      <c r="A30" s="102" t="s">
        <v>78</v>
      </c>
      <c r="B30" s="103" t="s">
        <v>79</v>
      </c>
      <c r="C30" s="103" t="s">
        <v>80</v>
      </c>
      <c r="D30" s="104" t="s">
        <v>81</v>
      </c>
      <c r="H30" s="105" t="s">
        <v>82</v>
      </c>
      <c r="I30" s="105"/>
      <c r="J30" s="2">
        <v>3</v>
      </c>
      <c r="K30" s="2">
        <v>1</v>
      </c>
      <c r="L30" s="2">
        <v>2</v>
      </c>
      <c r="M30" s="2">
        <v>4</v>
      </c>
    </row>
    <row r="31" spans="1:20" x14ac:dyDescent="0.25">
      <c r="A31" s="106" t="s">
        <v>0</v>
      </c>
      <c r="B31" s="107" t="s">
        <v>27</v>
      </c>
      <c r="C31" s="107">
        <v>10</v>
      </c>
      <c r="D31" s="108" t="s">
        <v>83</v>
      </c>
    </row>
    <row r="32" spans="1:20" x14ac:dyDescent="0.25">
      <c r="A32" s="106" t="s">
        <v>1</v>
      </c>
      <c r="B32" s="107" t="s">
        <v>27</v>
      </c>
      <c r="C32" s="109">
        <v>10</v>
      </c>
      <c r="D32" s="108" t="s">
        <v>83</v>
      </c>
    </row>
    <row r="33" spans="1:4" x14ac:dyDescent="0.25">
      <c r="A33" s="106" t="s">
        <v>84</v>
      </c>
      <c r="B33" s="107" t="s">
        <v>27</v>
      </c>
      <c r="C33" s="109">
        <v>2</v>
      </c>
      <c r="D33" s="108" t="s">
        <v>85</v>
      </c>
    </row>
    <row r="34" spans="1:4" x14ac:dyDescent="0.25">
      <c r="A34" s="106" t="s">
        <v>86</v>
      </c>
      <c r="B34" s="107" t="s">
        <v>27</v>
      </c>
      <c r="C34" s="109">
        <v>2</v>
      </c>
      <c r="D34" s="108" t="s">
        <v>85</v>
      </c>
    </row>
    <row r="35" spans="1:4" x14ac:dyDescent="0.25">
      <c r="A35" s="106" t="s">
        <v>87</v>
      </c>
      <c r="B35" s="107" t="s">
        <v>27</v>
      </c>
      <c r="C35" s="109">
        <v>2</v>
      </c>
      <c r="D35" s="108" t="s">
        <v>85</v>
      </c>
    </row>
    <row r="36" spans="1:4" x14ac:dyDescent="0.25">
      <c r="A36" s="106" t="s">
        <v>88</v>
      </c>
      <c r="B36" s="107" t="s">
        <v>89</v>
      </c>
      <c r="C36" s="109">
        <v>5</v>
      </c>
      <c r="D36" s="108" t="s">
        <v>85</v>
      </c>
    </row>
    <row r="37" spans="1:4" x14ac:dyDescent="0.25">
      <c r="A37" s="106" t="s">
        <v>90</v>
      </c>
      <c r="B37" s="107" t="s">
        <v>89</v>
      </c>
      <c r="C37" s="109">
        <v>5</v>
      </c>
      <c r="D37" s="108" t="s">
        <v>85</v>
      </c>
    </row>
    <row r="38" spans="1:4" ht="15.75" thickBot="1" x14ac:dyDescent="0.3">
      <c r="A38" s="110" t="s">
        <v>91</v>
      </c>
      <c r="B38" s="111" t="s">
        <v>89</v>
      </c>
      <c r="C38" s="112">
        <v>5</v>
      </c>
      <c r="D38" s="113" t="s">
        <v>85</v>
      </c>
    </row>
    <row r="39" spans="1:4" ht="15.75" thickBot="1" x14ac:dyDescent="0.3">
      <c r="A39" s="98" t="s">
        <v>92</v>
      </c>
      <c r="B39" s="99"/>
      <c r="C39" s="99"/>
      <c r="D39" s="100"/>
    </row>
  </sheetData>
  <mergeCells count="13">
    <mergeCell ref="A11:E11"/>
    <mergeCell ref="A23:C23"/>
    <mergeCell ref="A29:D29"/>
    <mergeCell ref="H29:I29"/>
    <mergeCell ref="H30:I30"/>
    <mergeCell ref="A39:D39"/>
    <mergeCell ref="A4:G4"/>
    <mergeCell ref="I4:M4"/>
    <mergeCell ref="O4:O5"/>
    <mergeCell ref="P4:S4"/>
    <mergeCell ref="T4:T5"/>
    <mergeCell ref="I5:I6"/>
    <mergeCell ref="J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parameters_and_controls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Lindner</dc:creator>
  <cp:lastModifiedBy>Marshall Lindner</cp:lastModifiedBy>
  <dcterms:created xsi:type="dcterms:W3CDTF">2019-04-08T18:30:07Z</dcterms:created>
  <dcterms:modified xsi:type="dcterms:W3CDTF">2019-04-08T18:53:25Z</dcterms:modified>
</cp:coreProperties>
</file>