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"/>
    </mc:Choice>
  </mc:AlternateContent>
  <xr:revisionPtr revIDLastSave="0" documentId="13_ncr:1_{3E5AE8AC-D279-4A3C-BFCC-DA1DC9D576DB}" xr6:coauthVersionLast="47" xr6:coauthVersionMax="47" xr10:uidLastSave="{00000000-0000-0000-0000-000000000000}"/>
  <bookViews>
    <workbookView xWindow="9220" yWindow="60" windowWidth="9980" windowHeight="10020" xr2:uid="{206DADC5-C0A7-4B13-B4E4-D2E2F98C4F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" l="1"/>
  <c r="B20" i="1"/>
  <c r="B19" i="1"/>
  <c r="B18" i="1"/>
  <c r="B17" i="1"/>
  <c r="I12" i="1"/>
  <c r="L3" i="1"/>
  <c r="L4" i="1"/>
  <c r="L5" i="1"/>
  <c r="L6" i="1"/>
  <c r="L7" i="1"/>
  <c r="L8" i="1"/>
  <c r="L9" i="1"/>
  <c r="L10" i="1"/>
  <c r="L11" i="1"/>
  <c r="L2" i="1"/>
  <c r="B14" i="1"/>
  <c r="B13" i="1"/>
  <c r="F12" i="1"/>
  <c r="E12" i="1"/>
  <c r="G3" i="1"/>
  <c r="H3" i="1" s="1"/>
  <c r="J3" i="1" s="1"/>
  <c r="G4" i="1"/>
  <c r="H4" i="1" s="1"/>
  <c r="J4" i="1" s="1"/>
  <c r="G5" i="1"/>
  <c r="H5" i="1" s="1"/>
  <c r="J5" i="1" s="1"/>
  <c r="G6" i="1"/>
  <c r="H6" i="1" s="1"/>
  <c r="J6" i="1" s="1"/>
  <c r="G7" i="1"/>
  <c r="H7" i="1" s="1"/>
  <c r="J7" i="1" s="1"/>
  <c r="G8" i="1"/>
  <c r="H8" i="1" s="1"/>
  <c r="J8" i="1" s="1"/>
  <c r="G9" i="1"/>
  <c r="H9" i="1" s="1"/>
  <c r="J9" i="1" s="1"/>
  <c r="G10" i="1"/>
  <c r="H10" i="1" s="1"/>
  <c r="J10" i="1" s="1"/>
  <c r="G11" i="1"/>
  <c r="H11" i="1" s="1"/>
  <c r="J11" i="1" s="1"/>
  <c r="G2" i="1"/>
  <c r="H2" i="1" s="1"/>
  <c r="J2" i="1" s="1"/>
  <c r="J12" i="1" l="1"/>
  <c r="H12" i="1"/>
  <c r="G12" i="1"/>
</calcChain>
</file>

<file path=xl/sharedStrings.xml><?xml version="1.0" encoding="utf-8"?>
<sst xmlns="http://schemas.openxmlformats.org/spreadsheetml/2006/main" count="52" uniqueCount="38">
  <si>
    <t>ID Animal</t>
  </si>
  <si>
    <t>Nume</t>
  </si>
  <si>
    <t>Specie</t>
  </si>
  <si>
    <t>Data intrarii</t>
  </si>
  <si>
    <t>Varsta</t>
  </si>
  <si>
    <t>Zile in adapost</t>
  </si>
  <si>
    <t>Hrana totala (kg)</t>
  </si>
  <si>
    <t>Cost/kg hrana</t>
  </si>
  <si>
    <t>Cost total hrana</t>
  </si>
  <si>
    <t>Bobita</t>
  </si>
  <si>
    <t>Mini</t>
  </si>
  <si>
    <t>Petica</t>
  </si>
  <si>
    <t>Max</t>
  </si>
  <si>
    <t>Biscuit</t>
  </si>
  <si>
    <t>caine</t>
  </si>
  <si>
    <t>pisica</t>
  </si>
  <si>
    <t>papagal</t>
  </si>
  <si>
    <t>iepure</t>
  </si>
  <si>
    <t>hamster</t>
  </si>
  <si>
    <t>Sorici</t>
  </si>
  <si>
    <t>Sofi</t>
  </si>
  <si>
    <t>Albastrel</t>
  </si>
  <si>
    <t>Morcoveata</t>
  </si>
  <si>
    <t>Codita</t>
  </si>
  <si>
    <t>Hrana/zi (kg)</t>
  </si>
  <si>
    <t>Medie</t>
  </si>
  <si>
    <t>Nr animale</t>
  </si>
  <si>
    <t>Caine</t>
  </si>
  <si>
    <t>Pisica</t>
  </si>
  <si>
    <t>Iepure</t>
  </si>
  <si>
    <t>Papagal</t>
  </si>
  <si>
    <t>Hamster</t>
  </si>
  <si>
    <t>Adoptat</t>
  </si>
  <si>
    <t>DA</t>
  </si>
  <si>
    <t>NU</t>
  </si>
  <si>
    <t>Spatiu adapost</t>
  </si>
  <si>
    <t>Nr. Animale adoptate</t>
  </si>
  <si>
    <t>Nr. Animale neadoptate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</si>
</sst>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20"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Stare</a:t>
            </a:r>
            <a:r>
              <a:rPr lang="en-US" baseline="0"/>
              <a:t> adoptie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Nume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4D3-4B28-B132-79E2F58A848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4D3-4B28-B132-79E2F58A8483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Sheet1!$A$2:$A$14</c15:sqref>
                  </c15:fullRef>
                </c:ext>
              </c:extLst>
              <c:f>Sheet1!$A$13:$A$14</c:f>
              <c:strCache>
                <c:ptCount val="2"/>
                <c:pt idx="0">
                  <c:v>Nr. Animale adoptate</c:v>
                </c:pt>
                <c:pt idx="1">
                  <c:v>Nr. Animale neadoptate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Sheet1!$B$2:$B$14</c15:sqref>
                  </c15:fullRef>
                </c:ext>
              </c:extLst>
              <c:f>Sheet1!$B$13:$B$14</c:f>
              <c:numCache>
                <c:formatCode>General</c:formatCode>
                <c:ptCount val="2"/>
                <c:pt idx="0">
                  <c:v>2</c:v>
                </c:pt>
                <c:pt idx="1">
                  <c:v>8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9726-4439-8F40-1B3635D48F3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Specie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4D3-4B28-B132-79E2F58A848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4D3-4B28-B132-79E2F58A8483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Sheet1!$A$2:$A$14</c15:sqref>
                  </c15:fullRef>
                </c:ext>
              </c:extLst>
              <c:f>Sheet1!$A$13:$A$14</c:f>
              <c:strCache>
                <c:ptCount val="2"/>
                <c:pt idx="0">
                  <c:v>Nr. Animale adoptate</c:v>
                </c:pt>
                <c:pt idx="1">
                  <c:v>Nr. Animale neadoptate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Sheet1!$C$2:$C$14</c15:sqref>
                  </c15:fullRef>
                </c:ext>
              </c:extLst>
              <c:f>Sheet1!$C$13:$C$14</c:f>
              <c:numCache>
                <c:formatCode>General</c:formatCode>
                <c:ptCount val="2"/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1-9726-4439-8F40-1B3635D48F37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Data intrarii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4D3-4B28-B132-79E2F58A848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4D3-4B28-B132-79E2F58A8483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Sheet1!$A$2:$A$14</c15:sqref>
                  </c15:fullRef>
                </c:ext>
              </c:extLst>
              <c:f>Sheet1!$A$13:$A$14</c:f>
              <c:strCache>
                <c:ptCount val="2"/>
                <c:pt idx="0">
                  <c:v>Nr. Animale adoptate</c:v>
                </c:pt>
                <c:pt idx="1">
                  <c:v>Nr. Animale neadoptate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Sheet1!$D$2:$D$14</c15:sqref>
                  </c15:fullRef>
                </c:ext>
              </c:extLst>
              <c:f>Sheet1!$D$13:$D$14</c:f>
              <c:numCache>
                <c:formatCode>m/d/yyyy</c:formatCode>
                <c:ptCount val="2"/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2-9726-4439-8F40-1B3635D48F37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Varsta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4D3-4B28-B132-79E2F58A848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4D3-4B28-B132-79E2F58A8483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Sheet1!$A$2:$A$14</c15:sqref>
                  </c15:fullRef>
                </c:ext>
              </c:extLst>
              <c:f>Sheet1!$A$13:$A$14</c:f>
              <c:strCache>
                <c:ptCount val="2"/>
                <c:pt idx="0">
                  <c:v>Nr. Animale adoptate</c:v>
                </c:pt>
                <c:pt idx="1">
                  <c:v>Nr. Animale neadoptate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Sheet1!$E$2:$E$14</c15:sqref>
                  </c15:fullRef>
                </c:ext>
              </c:extLst>
              <c:f>Sheet1!$E$13:$E$14</c:f>
              <c:numCache>
                <c:formatCode>General</c:formatCode>
                <c:ptCount val="2"/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3-9726-4439-8F40-1B3635D48F37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Hrana/zi (kg)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4D3-4B28-B132-79E2F58A848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4D3-4B28-B132-79E2F58A8483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Sheet1!$A$2:$A$14</c15:sqref>
                  </c15:fullRef>
                </c:ext>
              </c:extLst>
              <c:f>Sheet1!$A$13:$A$14</c:f>
              <c:strCache>
                <c:ptCount val="2"/>
                <c:pt idx="0">
                  <c:v>Nr. Animale adoptate</c:v>
                </c:pt>
                <c:pt idx="1">
                  <c:v>Nr. Animale neadoptate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Sheet1!$F$2:$F$14</c15:sqref>
                  </c15:fullRef>
                </c:ext>
              </c:extLst>
              <c:f>Sheet1!$F$13:$F$14</c:f>
              <c:numCache>
                <c:formatCode>General</c:formatCode>
                <c:ptCount val="2"/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4-9726-4439-8F40-1B3635D48F37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Zile in adapost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4D3-4B28-B132-79E2F58A848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4D3-4B28-B132-79E2F58A8483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Sheet1!$A$2:$A$14</c15:sqref>
                  </c15:fullRef>
                </c:ext>
              </c:extLst>
              <c:f>Sheet1!$A$13:$A$14</c:f>
              <c:strCache>
                <c:ptCount val="2"/>
                <c:pt idx="0">
                  <c:v>Nr. Animale adoptate</c:v>
                </c:pt>
                <c:pt idx="1">
                  <c:v>Nr. Animale neadoptate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Sheet1!$G$2:$G$14</c15:sqref>
                  </c15:fullRef>
                </c:ext>
              </c:extLst>
              <c:f>Sheet1!$G$13:$G$14</c:f>
              <c:numCache>
                <c:formatCode>0.00</c:formatCode>
                <c:ptCount val="2"/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5-9726-4439-8F40-1B3635D48F37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Hrana totala (kg)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4D3-4B28-B132-79E2F58A848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4D3-4B28-B132-79E2F58A8483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Sheet1!$A$2:$A$14</c15:sqref>
                  </c15:fullRef>
                </c:ext>
              </c:extLst>
              <c:f>Sheet1!$A$13:$A$14</c:f>
              <c:strCache>
                <c:ptCount val="2"/>
                <c:pt idx="0">
                  <c:v>Nr. Animale adoptate</c:v>
                </c:pt>
                <c:pt idx="1">
                  <c:v>Nr. Animale neadoptate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Sheet1!$H$2:$H$14</c15:sqref>
                  </c15:fullRef>
                </c:ext>
              </c:extLst>
              <c:f>Sheet1!$H$13:$H$14</c:f>
              <c:numCache>
                <c:formatCode>General</c:formatCode>
                <c:ptCount val="2"/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6-9726-4439-8F40-1B3635D48F37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Cost/kg hrana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4D3-4B28-B132-79E2F58A848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4D3-4B28-B132-79E2F58A8483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Sheet1!$A$2:$A$14</c15:sqref>
                  </c15:fullRef>
                </c:ext>
              </c:extLst>
              <c:f>Sheet1!$A$13:$A$14</c:f>
              <c:strCache>
                <c:ptCount val="2"/>
                <c:pt idx="0">
                  <c:v>Nr. Animale adoptate</c:v>
                </c:pt>
                <c:pt idx="1">
                  <c:v>Nr. Animale neadoptate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Sheet1!$I$2:$I$14</c15:sqref>
                  </c15:fullRef>
                </c:ext>
              </c:extLst>
              <c:f>Sheet1!$I$13:$I$14</c:f>
              <c:numCache>
                <c:formatCode>General</c:formatCode>
                <c:ptCount val="2"/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7-9726-4439-8F40-1B3635D48F37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Cost total hrana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4D3-4B28-B132-79E2F58A848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74D3-4B28-B132-79E2F58A8483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Sheet1!$A$2:$A$14</c15:sqref>
                  </c15:fullRef>
                </c:ext>
              </c:extLst>
              <c:f>Sheet1!$A$13:$A$14</c:f>
              <c:strCache>
                <c:ptCount val="2"/>
                <c:pt idx="0">
                  <c:v>Nr. Animale adoptate</c:v>
                </c:pt>
                <c:pt idx="1">
                  <c:v>Nr. Animale neadoptate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Sheet1!$J$2:$J$14</c15:sqref>
                  </c15:fullRef>
                </c:ext>
              </c:extLst>
              <c:f>Sheet1!$J$13:$J$14</c:f>
              <c:numCache>
                <c:formatCode>General</c:formatCode>
                <c:ptCount val="2"/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8-9726-4439-8F40-1B3635D48F37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Adoptat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74D3-4B28-B132-79E2F58A848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74D3-4B28-B132-79E2F58A8483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Sheet1!$A$2:$A$14</c15:sqref>
                  </c15:fullRef>
                </c:ext>
              </c:extLst>
              <c:f>Sheet1!$A$13:$A$14</c:f>
              <c:strCache>
                <c:ptCount val="2"/>
                <c:pt idx="0">
                  <c:v>Nr. Animale adoptate</c:v>
                </c:pt>
                <c:pt idx="1">
                  <c:v>Nr. Animale neadoptate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Sheet1!$K$2:$K$14</c15:sqref>
                  </c15:fullRef>
                </c:ext>
              </c:extLst>
              <c:f>Sheet1!$K$13:$K$14</c:f>
              <c:numCache>
                <c:formatCode>General</c:formatCode>
                <c:ptCount val="2"/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9-9726-4439-8F40-1B3635D48F37}"/>
            </c:ext>
          </c:extLst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Spatiu adapost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74D3-4B28-B132-79E2F58A848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74D3-4B28-B132-79E2F58A8483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Sheet1!$A$2:$A$14</c15:sqref>
                  </c15:fullRef>
                </c:ext>
              </c:extLst>
              <c:f>Sheet1!$A$13:$A$14</c:f>
              <c:strCache>
                <c:ptCount val="2"/>
                <c:pt idx="0">
                  <c:v>Nr. Animale adoptate</c:v>
                </c:pt>
                <c:pt idx="1">
                  <c:v>Nr. Animale neadoptate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Sheet1!$L$2:$L$14</c15:sqref>
                  </c15:fullRef>
                </c:ext>
              </c:extLst>
              <c:f>Sheet1!$L$13:$L$14</c:f>
              <c:numCache>
                <c:formatCode>General</c:formatCode>
                <c:ptCount val="2"/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A-9726-4439-8F40-1B3635D48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Hrana</a:t>
            </a:r>
            <a:r>
              <a:rPr lang="en-GB" baseline="0"/>
              <a:t> si costuri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4"/>
          <c:tx>
            <c:strRef>
              <c:f>Sheet1!$F$1</c:f>
              <c:strCache>
                <c:ptCount val="1"/>
                <c:pt idx="0">
                  <c:v>Hrana/zi (kg)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Sheet1!$A$2:$A$14</c15:sqref>
                  </c15:fullRef>
                </c:ext>
              </c:extLst>
              <c:f>Sheet1!$A$2:$A$11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Sheet1!$F$2:$F$14</c15:sqref>
                  </c15:fullRef>
                </c:ext>
              </c:extLst>
              <c:f>Sheet1!$F$2:$F$11</c:f>
              <c:numCache>
                <c:formatCode>General</c:formatCode>
                <c:ptCount val="10"/>
                <c:pt idx="0">
                  <c:v>0.75</c:v>
                </c:pt>
                <c:pt idx="1">
                  <c:v>0.5</c:v>
                </c:pt>
                <c:pt idx="2">
                  <c:v>0.35</c:v>
                </c:pt>
                <c:pt idx="3">
                  <c:v>0.65</c:v>
                </c:pt>
                <c:pt idx="4">
                  <c:v>0.1</c:v>
                </c:pt>
                <c:pt idx="5">
                  <c:v>0.3</c:v>
                </c:pt>
                <c:pt idx="6">
                  <c:v>0.1</c:v>
                </c:pt>
                <c:pt idx="7">
                  <c:v>0.25</c:v>
                </c:pt>
                <c:pt idx="8">
                  <c:v>0.3</c:v>
                </c:pt>
                <c:pt idx="9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16-4C92-9AB2-3D84011A26D6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Hrana totala (kg)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Sheet1!$A$2:$A$14</c15:sqref>
                  </c15:fullRef>
                </c:ext>
              </c:extLst>
              <c:f>Sheet1!$A$2:$A$11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Sheet1!$H$2:$H$14</c15:sqref>
                  </c15:fullRef>
                </c:ext>
              </c:extLst>
              <c:f>Sheet1!$H$2:$H$11</c:f>
              <c:numCache>
                <c:formatCode>General</c:formatCode>
                <c:ptCount val="10"/>
                <c:pt idx="0">
                  <c:v>30</c:v>
                </c:pt>
                <c:pt idx="1">
                  <c:v>33.5</c:v>
                </c:pt>
                <c:pt idx="2">
                  <c:v>269.14999999999998</c:v>
                </c:pt>
                <c:pt idx="3">
                  <c:v>261.3</c:v>
                </c:pt>
                <c:pt idx="4">
                  <c:v>18.7</c:v>
                </c:pt>
                <c:pt idx="5">
                  <c:v>92.399999999999991</c:v>
                </c:pt>
                <c:pt idx="6">
                  <c:v>9.3000000000000007</c:v>
                </c:pt>
                <c:pt idx="7">
                  <c:v>251.75</c:v>
                </c:pt>
                <c:pt idx="8">
                  <c:v>73.2</c:v>
                </c:pt>
                <c:pt idx="9">
                  <c:v>16.75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316-4C92-9AB2-3D84011A26D6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Cost/kg hrana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Sheet1!$A$2:$A$14</c15:sqref>
                  </c15:fullRef>
                </c:ext>
              </c:extLst>
              <c:f>Sheet1!$A$2:$A$11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Sheet1!$I$2:$I$14</c15:sqref>
                  </c15:fullRef>
                </c:ext>
              </c:extLst>
              <c:f>Sheet1!$I$2:$I$11</c:f>
              <c:numCache>
                <c:formatCode>General</c:formatCode>
                <c:ptCount val="10"/>
                <c:pt idx="0">
                  <c:v>7.5</c:v>
                </c:pt>
                <c:pt idx="1">
                  <c:v>7.5</c:v>
                </c:pt>
                <c:pt idx="2">
                  <c:v>5.9</c:v>
                </c:pt>
                <c:pt idx="3">
                  <c:v>7.5</c:v>
                </c:pt>
                <c:pt idx="4">
                  <c:v>4.4000000000000004</c:v>
                </c:pt>
                <c:pt idx="5">
                  <c:v>4.5</c:v>
                </c:pt>
                <c:pt idx="6">
                  <c:v>4.4000000000000004</c:v>
                </c:pt>
                <c:pt idx="7">
                  <c:v>5.9</c:v>
                </c:pt>
                <c:pt idx="8">
                  <c:v>4.5</c:v>
                </c:pt>
                <c:pt idx="9">
                  <c:v>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316-4C92-9AB2-3D84011A26D6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Cost total hrana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Sheet1!$A$2:$A$14</c15:sqref>
                  </c15:fullRef>
                </c:ext>
              </c:extLst>
              <c:f>Sheet1!$A$2:$A$11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Sheet1!$J$2:$J$14</c15:sqref>
                  </c15:fullRef>
                </c:ext>
              </c:extLst>
              <c:f>Sheet1!$J$2:$J$11</c:f>
              <c:numCache>
                <c:formatCode>General</c:formatCode>
                <c:ptCount val="10"/>
                <c:pt idx="0">
                  <c:v>225</c:v>
                </c:pt>
                <c:pt idx="1">
                  <c:v>251.25</c:v>
                </c:pt>
                <c:pt idx="2">
                  <c:v>1587.9849999999999</c:v>
                </c:pt>
                <c:pt idx="3">
                  <c:v>1959.75</c:v>
                </c:pt>
                <c:pt idx="4">
                  <c:v>82.28</c:v>
                </c:pt>
                <c:pt idx="5">
                  <c:v>415.79999999999995</c:v>
                </c:pt>
                <c:pt idx="6">
                  <c:v>40.920000000000009</c:v>
                </c:pt>
                <c:pt idx="7">
                  <c:v>1485.325</c:v>
                </c:pt>
                <c:pt idx="8">
                  <c:v>329.40000000000003</c:v>
                </c:pt>
                <c:pt idx="9">
                  <c:v>61.975000000000001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316-4C92-9AB2-3D84011A2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9422496"/>
        <c:axId val="184942297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Nume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Sheet1!$A$2:$A$14</c15:sqref>
                        </c15:fullRef>
                        <c15:formulaRef>
                          <c15:sqref>Sheet1!$A$2:$A$11</c15:sqref>
                        </c15:formulaRef>
                      </c:ext>
                    </c:extLst>
                    <c:strCach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Sheet1!$B$2:$B$14</c15:sqref>
                        </c15:fullRef>
                        <c15:formulaRef>
                          <c15:sqref>Sheet1!$B$2:$B$11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316-4C92-9AB2-3D84011A26D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Specie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Sheet1!$A$2:$A$14</c15:sqref>
                        </c15:fullRef>
                        <c15:formulaRef>
                          <c15:sqref>Sheet1!$A$2:$A$11</c15:sqref>
                        </c15:formulaRef>
                      </c:ext>
                    </c:extLst>
                    <c:strCach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Sheet1!$C$2:$C$14</c15:sqref>
                        </c15:fullRef>
                        <c15:formulaRef>
                          <c15:sqref>Sheet1!$C$2:$C$11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316-4C92-9AB2-3D84011A26D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Data intrarii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Sheet1!$A$2:$A$14</c15:sqref>
                        </c15:fullRef>
                        <c15:formulaRef>
                          <c15:sqref>Sheet1!$A$2:$A$11</c15:sqref>
                        </c15:formulaRef>
                      </c:ext>
                    </c:extLst>
                    <c:strCach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Sheet1!$D$2:$D$14</c15:sqref>
                        </c15:fullRef>
                        <c15:formulaRef>
                          <c15:sqref>Sheet1!$D$2:$D$11</c15:sqref>
                        </c15:formulaRef>
                      </c:ext>
                    </c:extLst>
                    <c:numCache>
                      <c:formatCode>m/d/yyyy</c:formatCode>
                      <c:ptCount val="10"/>
                      <c:pt idx="0">
                        <c:v>45729</c:v>
                      </c:pt>
                      <c:pt idx="1">
                        <c:v>45702</c:v>
                      </c:pt>
                      <c:pt idx="2">
                        <c:v>45000</c:v>
                      </c:pt>
                      <c:pt idx="3">
                        <c:v>45367</c:v>
                      </c:pt>
                      <c:pt idx="4">
                        <c:v>45582</c:v>
                      </c:pt>
                      <c:pt idx="5">
                        <c:v>45461</c:v>
                      </c:pt>
                      <c:pt idx="6">
                        <c:v>45676</c:v>
                      </c:pt>
                      <c:pt idx="7">
                        <c:v>44762</c:v>
                      </c:pt>
                      <c:pt idx="8">
                        <c:v>45525</c:v>
                      </c:pt>
                      <c:pt idx="9">
                        <c:v>45434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316-4C92-9AB2-3D84011A26D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Varsta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Sheet1!$A$2:$A$14</c15:sqref>
                        </c15:fullRef>
                        <c15:formulaRef>
                          <c15:sqref>Sheet1!$A$2:$A$11</c15:sqref>
                        </c15:formulaRef>
                      </c:ext>
                    </c:extLst>
                    <c:strCach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Sheet1!$E$2:$E$14</c15:sqref>
                        </c15:fullRef>
                        <c15:formulaRef>
                          <c15:sqref>Sheet1!$E$2:$E$11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3</c:v>
                      </c:pt>
                      <c:pt idx="1">
                        <c:v>5</c:v>
                      </c:pt>
                      <c:pt idx="2">
                        <c:v>2</c:v>
                      </c:pt>
                      <c:pt idx="3">
                        <c:v>8</c:v>
                      </c:pt>
                      <c:pt idx="4">
                        <c:v>1</c:v>
                      </c:pt>
                      <c:pt idx="5">
                        <c:v>3</c:v>
                      </c:pt>
                      <c:pt idx="6">
                        <c:v>1</c:v>
                      </c:pt>
                      <c:pt idx="7">
                        <c:v>6</c:v>
                      </c:pt>
                      <c:pt idx="8">
                        <c:v>3</c:v>
                      </c:pt>
                      <c:pt idx="9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316-4C92-9AB2-3D84011A26D6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Zile in adapost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Sheet1!$A$2:$A$14</c15:sqref>
                        </c15:fullRef>
                        <c15:formulaRef>
                          <c15:sqref>Sheet1!$A$2:$A$11</c15:sqref>
                        </c15:formulaRef>
                      </c:ext>
                    </c:extLst>
                    <c:strCach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Sheet1!$G$2:$G$14</c15:sqref>
                        </c15:fullRef>
                        <c15:formulaRef>
                          <c15:sqref>Sheet1!$G$2:$G$11</c15:sqref>
                        </c15:formulaRef>
                      </c:ext>
                    </c:extLst>
                    <c:numCache>
                      <c:formatCode>0.00</c:formatCode>
                      <c:ptCount val="10"/>
                      <c:pt idx="0">
                        <c:v>40</c:v>
                      </c:pt>
                      <c:pt idx="1">
                        <c:v>67</c:v>
                      </c:pt>
                      <c:pt idx="2">
                        <c:v>769</c:v>
                      </c:pt>
                      <c:pt idx="3">
                        <c:v>402</c:v>
                      </c:pt>
                      <c:pt idx="4">
                        <c:v>187</c:v>
                      </c:pt>
                      <c:pt idx="5">
                        <c:v>308</c:v>
                      </c:pt>
                      <c:pt idx="6">
                        <c:v>93</c:v>
                      </c:pt>
                      <c:pt idx="7">
                        <c:v>1007</c:v>
                      </c:pt>
                      <c:pt idx="8">
                        <c:v>244</c:v>
                      </c:pt>
                      <c:pt idx="9">
                        <c:v>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316-4C92-9AB2-3D84011A26D6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Sheet1!$K$1</c15:sqref>
                        </c15:formulaRef>
                      </c:ext>
                    </c:extLst>
                    <c:strCache>
                      <c:ptCount val="1"/>
                      <c:pt idx="0">
                        <c:v>Adoptat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Sheet1!$A$2:$A$14</c15:sqref>
                        </c15:fullRef>
                        <c15:formulaRef>
                          <c15:sqref>Sheet1!$A$2:$A$11</c15:sqref>
                        </c15:formulaRef>
                      </c:ext>
                    </c:extLst>
                    <c:strCach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Sheet1!$K$2:$K$14</c15:sqref>
                        </c15:fullRef>
                        <c15:formulaRef>
                          <c15:sqref>Sheet1!$K$2:$K$11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316-4C92-9AB2-3D84011A26D6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Sheet1!$L$1</c15:sqref>
                        </c15:formulaRef>
                      </c:ext>
                    </c:extLst>
                    <c:strCache>
                      <c:ptCount val="1"/>
                      <c:pt idx="0">
                        <c:v>Spatiu adapost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Sheet1!$A$2:$A$14</c15:sqref>
                        </c15:fullRef>
                        <c15:formulaRef>
                          <c15:sqref>Sheet1!$A$2:$A$11</c15:sqref>
                        </c15:formulaRef>
                      </c:ext>
                    </c:extLst>
                    <c:strCach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Sheet1!$L$2:$L$14</c15:sqref>
                        </c15:fullRef>
                        <c15:formulaRef>
                          <c15:sqref>Sheet1!$L$2:$L$11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316-4C92-9AB2-3D84011A26D6}"/>
                  </c:ext>
                </c:extLst>
              </c15:ser>
            </c15:filteredBarSeries>
          </c:ext>
        </c:extLst>
      </c:barChart>
      <c:catAx>
        <c:axId val="184942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422976"/>
        <c:crosses val="autoZero"/>
        <c:auto val="1"/>
        <c:lblAlgn val="ctr"/>
        <c:lblOffset val="100"/>
        <c:noMultiLvlLbl val="0"/>
      </c:catAx>
      <c:valAx>
        <c:axId val="1849422976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42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441325</xdr:colOff>
      <xdr:row>14</xdr:row>
      <xdr:rowOff>165100</xdr:rowOff>
    </xdr:from>
    <xdr:to>
      <xdr:col>7</xdr:col>
      <xdr:colOff>95250</xdr:colOff>
      <xdr:row>26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3D1B6D-3E86-AEC5-DF66-F9CCF71BEB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530225</xdr:colOff>
      <xdr:row>14</xdr:row>
      <xdr:rowOff>158750</xdr:rowOff>
    </xdr:from>
    <xdr:to>
      <xdr:col>12</xdr:col>
      <xdr:colOff>73025</xdr:colOff>
      <xdr:row>29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C0A1C5-194A-18A0-01A8-F991DA9947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2F5008-847F-42DA-9652-AF7A40140313}" name="Table1" displayName="Table1" ref="A1:L14" totalsRowShown="0" headerRowDxfId="19" dataDxfId="18">
  <autoFilter ref="A1:L14" xr:uid="{132F5008-847F-42DA-9652-AF7A40140313}"/>
  <tableColumns count="12">
    <tableColumn id="1" xr3:uid="{D2D0E66C-7261-4515-AF80-6BE0F460DB78}" name="ID Animal" dataDxfId="17"/>
    <tableColumn id="2" xr3:uid="{2673F247-A882-43B7-A0AF-D0997C29CA93}" name="Nume" dataDxfId="16"/>
    <tableColumn id="3" xr3:uid="{E54998A2-33A1-4378-9BE1-D0B340E4E8AA}" name="Specie" dataDxfId="15"/>
    <tableColumn id="4" xr3:uid="{DC122019-AA0B-4D58-8E1C-D3BD8B749DF4}" name="Data intrarii" dataDxfId="14"/>
    <tableColumn id="5" xr3:uid="{6F22D4C5-62E8-4446-ACE8-319C096D37F7}" name="Varsta" dataDxfId="13"/>
    <tableColumn id="6" xr3:uid="{A7AD76C9-FBF7-499B-9523-EBEBF608DBA2}" name="Hrana/zi (kg)" dataDxfId="12"/>
    <tableColumn id="7" xr3:uid="{EC15066B-AAA3-428A-B837-E19D1558F67B}" name="Zile in adapost" dataDxfId="11"/>
    <tableColumn id="8" xr3:uid="{74F36876-FB3F-4366-9A2B-30FC07F7F945}" name="Hrana totala (kg)" dataDxfId="10"/>
    <tableColumn id="9" xr3:uid="{AEACF383-71E0-4FE9-A0B4-D407B5C9E8BB}" name="Cost/kg hrana" dataDxfId="9"/>
    <tableColumn id="10" xr3:uid="{7AE2E111-F6C8-4448-B524-4A374CADE241}" name="Cost total hrana" dataDxfId="8"/>
    <tableColumn id="11" xr3:uid="{06FE5F09-5D98-41A6-92A0-D828568529D6}" name="Adoptat" dataDxfId="7"/>
    <tableColumn id="12" xr3:uid="{0BFA6D36-095B-4A62-A543-7978FE7616DA}" name="Spatiu adapost" dataDxfId="6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483A7D-35EF-4FF9-AE38-C3754B1C3D9C}" name="Table24" displayName="Table24" ref="A16:B21" totalsRowShown="0">
  <autoFilter ref="A16:B21" xr:uid="{5E483A7D-35EF-4FF9-AE38-C3754B1C3D9C}"/>
  <tableColumns count="2">
    <tableColumn id="1" xr3:uid="{586BB2A8-EF23-4260-97B8-944D5BB98912}" name="Specie"/>
    <tableColumn id="2" xr3:uid="{6564BC71-38B7-43EA-9887-A178F93C05A3}" name="Nr animal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FB7AC-EF02-4A84-9083-60F65E2AEF77}">
  <dimension ref="A1:L21"/>
  <sheetViews>
    <sheetView tabSelected="1" workbookViewId="0">
      <selection activeCell="K8" sqref="K8"/>
    </sheetView>
  </sheetViews>
  <sheetFormatPr defaultRowHeight="14.5" x14ac:dyDescent="0.35"/>
  <cols>
    <col min="1" max="1" width="20.453125" customWidth="1"/>
    <col min="2" max="2" width="11.90625" customWidth="1"/>
    <col min="3" max="3" width="13.1796875" customWidth="1"/>
    <col min="4" max="4" width="12.7265625" customWidth="1"/>
    <col min="6" max="6" width="13.54296875" customWidth="1"/>
    <col min="7" max="7" width="14.81640625" customWidth="1"/>
    <col min="8" max="8" width="16.7265625" customWidth="1"/>
    <col min="9" max="9" width="14.453125" customWidth="1"/>
    <col min="10" max="10" width="16.08984375" customWidth="1"/>
    <col min="11" max="11" width="9.54296875" customWidth="1"/>
    <col min="12" max="12" width="15.17968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32</v>
      </c>
      <c r="L1" s="1" t="s">
        <v>35</v>
      </c>
    </row>
    <row r="2" spans="1:12" x14ac:dyDescent="0.35">
      <c r="A2" s="1">
        <v>1</v>
      </c>
      <c r="B2" s="1" t="s">
        <v>9</v>
      </c>
      <c r="C2" s="1" t="s">
        <v>14</v>
      </c>
      <c r="D2" s="2">
        <v>45729</v>
      </c>
      <c r="E2" s="1">
        <v>3</v>
      </c>
      <c r="F2" s="4">
        <v>0.75</v>
      </c>
      <c r="G2" s="3">
        <f ca="1">TODAY() - D2</f>
        <v>40</v>
      </c>
      <c r="H2" s="1">
        <f ca="1">F2 * G2</f>
        <v>30</v>
      </c>
      <c r="I2" s="1">
        <v>7.5</v>
      </c>
      <c r="J2" s="1">
        <f ca="1">H2 * I2</f>
        <v>225</v>
      </c>
      <c r="K2" s="1" t="s">
        <v>33</v>
      </c>
      <c r="L2" s="1" t="str">
        <f>IF(K2="DA", "Loc eliberat", "In adapost")</f>
        <v>Loc eliberat</v>
      </c>
    </row>
    <row r="3" spans="1:12" x14ac:dyDescent="0.35">
      <c r="A3" s="1">
        <v>2</v>
      </c>
      <c r="B3" s="1" t="s">
        <v>10</v>
      </c>
      <c r="C3" s="1" t="s">
        <v>14</v>
      </c>
      <c r="D3" s="2">
        <v>45702</v>
      </c>
      <c r="E3" s="1">
        <v>5</v>
      </c>
      <c r="F3" s="4">
        <v>0.5</v>
      </c>
      <c r="G3" s="3">
        <f t="shared" ref="G3:G11" ca="1" si="0">TODAY() - D3</f>
        <v>67</v>
      </c>
      <c r="H3" s="1">
        <f t="shared" ref="H3:H11" ca="1" si="1">F3 * G3</f>
        <v>33.5</v>
      </c>
      <c r="I3" s="1">
        <v>7.5</v>
      </c>
      <c r="J3" s="1">
        <f t="shared" ref="J3:J11" ca="1" si="2">H3 * I3</f>
        <v>251.25</v>
      </c>
      <c r="K3" s="1" t="s">
        <v>34</v>
      </c>
      <c r="L3" s="1" t="str">
        <f t="shared" ref="L3:L11" si="3">IF(K3="DA", "Loc eliberat", "In adapost")</f>
        <v>In adapost</v>
      </c>
    </row>
    <row r="4" spans="1:12" x14ac:dyDescent="0.35">
      <c r="A4" s="1">
        <v>3</v>
      </c>
      <c r="B4" s="1" t="s">
        <v>11</v>
      </c>
      <c r="C4" s="1" t="s">
        <v>15</v>
      </c>
      <c r="D4" s="2">
        <v>45000</v>
      </c>
      <c r="E4" s="1">
        <v>2</v>
      </c>
      <c r="F4" s="4">
        <v>0.35</v>
      </c>
      <c r="G4" s="3">
        <f t="shared" ca="1" si="0"/>
        <v>769</v>
      </c>
      <c r="H4" s="1">
        <f t="shared" ca="1" si="1"/>
        <v>269.14999999999998</v>
      </c>
      <c r="I4" s="1">
        <v>5.9</v>
      </c>
      <c r="J4" s="1">
        <f t="shared" ca="1" si="2"/>
        <v>1587.9849999999999</v>
      </c>
      <c r="K4" s="1" t="s">
        <v>34</v>
      </c>
      <c r="L4" s="1" t="str">
        <f t="shared" si="3"/>
        <v>In adapost</v>
      </c>
    </row>
    <row r="5" spans="1:12" x14ac:dyDescent="0.35">
      <c r="A5" s="1">
        <v>4</v>
      </c>
      <c r="B5" s="1" t="s">
        <v>12</v>
      </c>
      <c r="C5" s="1" t="s">
        <v>14</v>
      </c>
      <c r="D5" s="2">
        <v>45367</v>
      </c>
      <c r="E5" s="1">
        <v>8</v>
      </c>
      <c r="F5" s="4">
        <v>0.65</v>
      </c>
      <c r="G5" s="3">
        <f t="shared" ca="1" si="0"/>
        <v>402</v>
      </c>
      <c r="H5" s="1">
        <f t="shared" ca="1" si="1"/>
        <v>261.3</v>
      </c>
      <c r="I5" s="1">
        <v>7.5</v>
      </c>
      <c r="J5" s="1">
        <f t="shared" ca="1" si="2"/>
        <v>1959.75</v>
      </c>
      <c r="K5" s="1" t="s">
        <v>34</v>
      </c>
      <c r="L5" s="1" t="str">
        <f t="shared" si="3"/>
        <v>In adapost</v>
      </c>
    </row>
    <row r="6" spans="1:12" x14ac:dyDescent="0.35">
      <c r="A6" s="1">
        <v>5</v>
      </c>
      <c r="B6" s="1" t="s">
        <v>13</v>
      </c>
      <c r="C6" s="1" t="s">
        <v>16</v>
      </c>
      <c r="D6" s="2">
        <v>45582</v>
      </c>
      <c r="E6" s="1">
        <v>1</v>
      </c>
      <c r="F6" s="4">
        <v>0.1</v>
      </c>
      <c r="G6" s="3">
        <f t="shared" ca="1" si="0"/>
        <v>187</v>
      </c>
      <c r="H6" s="1">
        <f t="shared" ca="1" si="1"/>
        <v>18.7</v>
      </c>
      <c r="I6" s="1">
        <v>4.4000000000000004</v>
      </c>
      <c r="J6" s="1">
        <f t="shared" ca="1" si="2"/>
        <v>82.28</v>
      </c>
      <c r="K6" s="1" t="s">
        <v>33</v>
      </c>
      <c r="L6" s="1" t="str">
        <f t="shared" si="3"/>
        <v>Loc eliberat</v>
      </c>
    </row>
    <row r="7" spans="1:12" x14ac:dyDescent="0.35">
      <c r="A7" s="1">
        <v>6</v>
      </c>
      <c r="B7" s="1" t="s">
        <v>22</v>
      </c>
      <c r="C7" s="1" t="s">
        <v>17</v>
      </c>
      <c r="D7" s="2">
        <v>45461</v>
      </c>
      <c r="E7" s="1">
        <v>3</v>
      </c>
      <c r="F7" s="4">
        <v>0.3</v>
      </c>
      <c r="G7" s="3">
        <f t="shared" ca="1" si="0"/>
        <v>308</v>
      </c>
      <c r="H7" s="1">
        <f t="shared" ca="1" si="1"/>
        <v>92.399999999999991</v>
      </c>
      <c r="I7" s="1">
        <v>4.5</v>
      </c>
      <c r="J7" s="1">
        <f t="shared" ca="1" si="2"/>
        <v>415.79999999999995</v>
      </c>
      <c r="K7" s="1" t="s">
        <v>34</v>
      </c>
      <c r="L7" s="1" t="str">
        <f t="shared" si="3"/>
        <v>In adapost</v>
      </c>
    </row>
    <row r="8" spans="1:12" x14ac:dyDescent="0.35">
      <c r="A8" s="1">
        <v>7</v>
      </c>
      <c r="B8" s="1" t="s">
        <v>21</v>
      </c>
      <c r="C8" s="1" t="s">
        <v>16</v>
      </c>
      <c r="D8" s="2">
        <v>45676</v>
      </c>
      <c r="E8" s="1">
        <v>1</v>
      </c>
      <c r="F8" s="4">
        <v>0.1</v>
      </c>
      <c r="G8" s="3">
        <f t="shared" ca="1" si="0"/>
        <v>93</v>
      </c>
      <c r="H8" s="1">
        <f t="shared" ca="1" si="1"/>
        <v>9.3000000000000007</v>
      </c>
      <c r="I8" s="1">
        <v>4.4000000000000004</v>
      </c>
      <c r="J8" s="1">
        <f t="shared" ca="1" si="2"/>
        <v>40.920000000000009</v>
      </c>
      <c r="K8" s="1" t="s">
        <v>34</v>
      </c>
      <c r="L8" s="1" t="str">
        <f t="shared" si="3"/>
        <v>In adapost</v>
      </c>
    </row>
    <row r="9" spans="1:12" x14ac:dyDescent="0.35">
      <c r="A9" s="1">
        <v>8</v>
      </c>
      <c r="B9" s="1" t="s">
        <v>20</v>
      </c>
      <c r="C9" s="1" t="s">
        <v>15</v>
      </c>
      <c r="D9" s="2">
        <v>44762</v>
      </c>
      <c r="E9" s="1">
        <v>6</v>
      </c>
      <c r="F9" s="4">
        <v>0.25</v>
      </c>
      <c r="G9" s="3">
        <f t="shared" ca="1" si="0"/>
        <v>1007</v>
      </c>
      <c r="H9" s="1">
        <f t="shared" ca="1" si="1"/>
        <v>251.75</v>
      </c>
      <c r="I9" s="1">
        <v>5.9</v>
      </c>
      <c r="J9" s="1">
        <f t="shared" ca="1" si="2"/>
        <v>1485.325</v>
      </c>
      <c r="K9" s="1" t="s">
        <v>34</v>
      </c>
      <c r="L9" s="1" t="str">
        <f t="shared" si="3"/>
        <v>In adapost</v>
      </c>
    </row>
    <row r="10" spans="1:12" x14ac:dyDescent="0.35">
      <c r="A10" s="1">
        <v>9</v>
      </c>
      <c r="B10" s="1" t="s">
        <v>23</v>
      </c>
      <c r="C10" s="1" t="s">
        <v>17</v>
      </c>
      <c r="D10" s="2">
        <v>45525</v>
      </c>
      <c r="E10" s="1">
        <v>3</v>
      </c>
      <c r="F10" s="4">
        <v>0.3</v>
      </c>
      <c r="G10" s="3">
        <f t="shared" ca="1" si="0"/>
        <v>244</v>
      </c>
      <c r="H10" s="1">
        <f t="shared" ca="1" si="1"/>
        <v>73.2</v>
      </c>
      <c r="I10" s="1">
        <v>4.5</v>
      </c>
      <c r="J10" s="1">
        <f t="shared" ca="1" si="2"/>
        <v>329.40000000000003</v>
      </c>
      <c r="K10" s="1" t="s">
        <v>34</v>
      </c>
      <c r="L10" s="1" t="str">
        <f t="shared" si="3"/>
        <v>In adapost</v>
      </c>
    </row>
    <row r="11" spans="1:12" x14ac:dyDescent="0.35">
      <c r="A11" s="1">
        <v>10</v>
      </c>
      <c r="B11" s="1" t="s">
        <v>19</v>
      </c>
      <c r="C11" s="1" t="s">
        <v>18</v>
      </c>
      <c r="D11" s="2">
        <v>45434</v>
      </c>
      <c r="E11" s="1">
        <v>1</v>
      </c>
      <c r="F11" s="4">
        <v>0.05</v>
      </c>
      <c r="G11" s="3">
        <f t="shared" ca="1" si="0"/>
        <v>335</v>
      </c>
      <c r="H11" s="1">
        <f t="shared" ca="1" si="1"/>
        <v>16.75</v>
      </c>
      <c r="I11" s="1">
        <v>3.7</v>
      </c>
      <c r="J11" s="1">
        <f t="shared" ca="1" si="2"/>
        <v>61.975000000000001</v>
      </c>
      <c r="K11" s="1" t="s">
        <v>34</v>
      </c>
      <c r="L11" s="1" t="str">
        <f t="shared" si="3"/>
        <v>In adapost</v>
      </c>
    </row>
    <row r="12" spans="1:12" x14ac:dyDescent="0.35">
      <c r="A12" s="1" t="s">
        <v>25</v>
      </c>
      <c r="B12" s="1"/>
      <c r="C12" s="1"/>
      <c r="D12" s="1"/>
      <c r="E12" s="1">
        <f>AVERAGE(E2:E11)</f>
        <v>3.3</v>
      </c>
      <c r="F12" s="4">
        <f t="shared" ref="F12:J12" si="4">AVERAGE(F2:F11)</f>
        <v>0.33499999999999996</v>
      </c>
      <c r="G12" s="1">
        <f t="shared" ca="1" si="4"/>
        <v>345.2</v>
      </c>
      <c r="H12" s="1">
        <f t="shared" ca="1" si="4"/>
        <v>105.60499999999999</v>
      </c>
      <c r="I12" s="1">
        <f t="shared" si="4"/>
        <v>5.58</v>
      </c>
      <c r="J12" s="1">
        <f t="shared" ca="1" si="4"/>
        <v>643.96849999999995</v>
      </c>
      <c r="K12" s="1"/>
      <c r="L12" s="1"/>
    </row>
    <row r="13" spans="1:12" x14ac:dyDescent="0.35">
      <c r="A13" s="1" t="s">
        <v>36</v>
      </c>
      <c r="B13" s="1">
        <f>COUNTIF(K2:K11, "DA")</f>
        <v>2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5">
      <c r="A14" s="1" t="s">
        <v>37</v>
      </c>
      <c r="B14" s="1">
        <f>COUNTIF(K2:K11, "NU")</f>
        <v>8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6" spans="1:12" x14ac:dyDescent="0.35">
      <c r="A16" t="s">
        <v>2</v>
      </c>
      <c r="B16" t="s">
        <v>26</v>
      </c>
    </row>
    <row r="17" spans="1:2" x14ac:dyDescent="0.35">
      <c r="A17" t="s">
        <v>27</v>
      </c>
      <c r="B17">
        <f>COUNTIF(C3:C12, "Caine")</f>
        <v>2</v>
      </c>
    </row>
    <row r="18" spans="1:2" x14ac:dyDescent="0.35">
      <c r="A18" t="s">
        <v>28</v>
      </c>
      <c r="B18">
        <f>COUNTIF(C3:C12, "Pisica")</f>
        <v>2</v>
      </c>
    </row>
    <row r="19" spans="1:2" x14ac:dyDescent="0.35">
      <c r="A19" t="s">
        <v>29</v>
      </c>
      <c r="B19">
        <f>COUNTIF(C3:C12, "Iepure")</f>
        <v>2</v>
      </c>
    </row>
    <row r="20" spans="1:2" x14ac:dyDescent="0.35">
      <c r="A20" t="s">
        <v>30</v>
      </c>
      <c r="B20">
        <f>COUNTIF(C3:C12, "Papagal")</f>
        <v>2</v>
      </c>
    </row>
    <row r="21" spans="1:2" x14ac:dyDescent="0.35">
      <c r="A21" t="s">
        <v>31</v>
      </c>
      <c r="B21">
        <f>COUNTIF(C3:C12, "Hamster")</f>
        <v>1</v>
      </c>
    </row>
  </sheetData>
  <conditionalFormatting sqref="I2:I11">
    <cfRule type="cellIs" dxfId="5" priority="1" operator="greaterThan">
      <formula>5</formula>
    </cfRule>
  </conditionalFormatting>
  <conditionalFormatting sqref="I2:I12">
    <cfRule type="cellIs" dxfId="4" priority="2" operator="lessThan">
      <formula>5</formula>
    </cfRule>
  </conditionalFormatting>
  <conditionalFormatting sqref="K1:K12">
    <cfRule type="cellIs" dxfId="3" priority="5" operator="equal">
      <formula>"DA"</formula>
    </cfRule>
    <cfRule type="cellIs" dxfId="2" priority="6" operator="equal">
      <formula>"NU"</formula>
    </cfRule>
  </conditionalFormatting>
  <conditionalFormatting sqref="L2:L12">
    <cfRule type="cellIs" dxfId="1" priority="3" operator="equal">
      <formula>"Loc eliberat"</formula>
    </cfRule>
    <cfRule type="cellIs" dxfId="0" priority="4" operator="equal">
      <formula>"In adapost"</formula>
    </cfRule>
  </conditionalFormatting>
  <dataValidations count="1">
    <dataValidation type="list" allowBlank="1" showInputMessage="1" showErrorMessage="1" sqref="K2:K12" xr:uid="{D87A33CE-F02B-4651-A4DC-7D3CA05A682F}">
      <formula1>"DA,NU"</formula1>
    </dataValidation>
  </dataValidations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 anton</dc:creator>
  <cp:lastModifiedBy>mara anton</cp:lastModifiedBy>
  <dcterms:created xsi:type="dcterms:W3CDTF">2025-04-22T09:36:16Z</dcterms:created>
  <dcterms:modified xsi:type="dcterms:W3CDTF">2025-04-22T15:01:08Z</dcterms:modified>
</cp:coreProperties>
</file>