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arac\Documents\GitHub\DIO\Dio\"/>
    </mc:Choice>
  </mc:AlternateContent>
  <bookViews>
    <workbookView xWindow="0" yWindow="0" windowWidth="20460" windowHeight="7680"/>
  </bookViews>
  <sheets>
    <sheet name="Fortinvest" sheetId="1" r:id="rId1"/>
    <sheet name="Plan2" sheetId="2" state="hidden" r:id="rId2"/>
  </sheets>
  <definedNames>
    <definedName name="aporte">Fortinvest!$C$9</definedName>
    <definedName name="patrimonio">Fortinvest!$C$12</definedName>
    <definedName name="qtd_anos">Fortinvest!$C$10</definedName>
    <definedName name="rendimento_carteira">Fortinvest!$D$5</definedName>
    <definedName name="salário">Fortinvest!$D$4</definedName>
    <definedName name="taxa_mensal">Fortinvest!$C$11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27" i="1" l="1"/>
  <c r="C28" i="1"/>
  <c r="C29" i="1"/>
  <c r="C30" i="1"/>
  <c r="C31" i="1"/>
  <c r="C26" i="1"/>
  <c r="C23" i="1"/>
  <c r="D6" i="1"/>
  <c r="A19" i="2" l="1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7" i="1" l="1"/>
  <c r="D28" i="1"/>
  <c r="D29" i="1"/>
  <c r="D26" i="1"/>
  <c r="D30" i="1"/>
  <c r="D31" i="1"/>
  <c r="C19" i="1" l="1"/>
  <c r="D19" i="1" s="1"/>
  <c r="C18" i="1"/>
  <c r="D18" i="1" s="1"/>
  <c r="C20" i="1"/>
  <c r="D20" i="1" s="1"/>
  <c r="C13" i="1"/>
  <c r="C16" i="1"/>
  <c r="D16" i="1" s="1"/>
  <c r="C17" i="1"/>
  <c r="D17" i="1" s="1"/>
</calcChain>
</file>

<file path=xl/sharedStrings.xml><?xml version="1.0" encoding="utf-8"?>
<sst xmlns="http://schemas.openxmlformats.org/spreadsheetml/2006/main" count="74" uniqueCount="35">
  <si>
    <t>Salário</t>
  </si>
  <si>
    <t>Rendimento da Carteira</t>
  </si>
  <si>
    <t>Investimento Mensal</t>
  </si>
  <si>
    <t>Quanto investir por mês?</t>
  </si>
  <si>
    <t>Por quantos anos?</t>
  </si>
  <si>
    <t>Taxa de Rendimento Mensal</t>
  </si>
  <si>
    <t>Patrimônio acumulado?</t>
  </si>
  <si>
    <t>Dividendos Mensais?</t>
  </si>
  <si>
    <t>Cenários</t>
  </si>
  <si>
    <t>Dividendo</t>
  </si>
  <si>
    <t>Quanto em 2 anos?</t>
  </si>
  <si>
    <t>Quanto em 5 anos?</t>
  </si>
  <si>
    <t>Quanto em 10 anos?</t>
  </si>
  <si>
    <t>Quanto em 20 anos?</t>
  </si>
  <si>
    <t>Quanto em 30 anos?</t>
  </si>
  <si>
    <t>PERFIL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</si>
  <si>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</si>
  <si>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</si>
  <si>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</si>
  <si>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</si>
  <si>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</si>
  <si>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</si>
  <si>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</si>
  <si>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</si>
  <si>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</si>
  <si>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</si>
  <si>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</si>
  <si>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</si>
  <si>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</si>
  <si>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Agressivo</t>
  </si>
  <si>
    <t>Sugestão de Investimento (30%)</t>
  </si>
  <si>
    <t>Perfil</t>
  </si>
  <si>
    <t>Aporte</t>
  </si>
  <si>
    <t>Simule com a Fortinvest</t>
  </si>
  <si>
    <t>Preencha suas Informações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</si>
</sst>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Calibri"/>
      <family val="2"/>
      <scheme val="minor"/>
    </font>
    <font>
      <sz val="20"/>
      <color theme="0"/>
      <name val="Script MT Bold"/>
      <family val="4"/>
    </font>
    <font>
      <sz val="72"/>
      <color theme="0"/>
      <name val="Script MT Bold"/>
      <family val="4"/>
    </font>
    <font>
      <sz val="12"/>
      <color theme="0"/>
      <name val="Segoe UI"/>
      <family val="2"/>
    </font>
    <font>
      <sz val="12"/>
      <color rgb="FFFF0000"/>
      <name val="Segoe UI"/>
      <family val="2"/>
    </font>
    <font>
      <sz val="16"/>
      <name val="Segoe UI"/>
      <family val="2"/>
    </font>
    <font>
      <sz val="11"/>
      <name val="Calibri"/>
      <family val="2"/>
      <scheme val="minor"/>
    </font>
    <font>
      <sz val="26"/>
      <color theme="0"/>
      <name val="Script MT Bold"/>
      <family val="4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4" fillId="0" borderId="0" xfId="0" applyFont="1" applyFill="1" applyAlignment="1">
      <alignment vertical="center"/>
    </xf>
    <xf numFmtId="0" fontId="1" fillId="0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5" fillId="0" borderId="0" xfId="0" applyFont="1"/>
    <xf numFmtId="0" fontId="1" fillId="0" borderId="2" xfId="0" applyFont="1" applyBorder="1"/>
    <xf numFmtId="0" fontId="1" fillId="3" borderId="2" xfId="0" applyFont="1" applyFill="1" applyBorder="1"/>
    <xf numFmtId="164" fontId="1" fillId="0" borderId="3" xfId="0" applyNumberFormat="1" applyFont="1" applyBorder="1"/>
    <xf numFmtId="10" fontId="1" fillId="0" borderId="3" xfId="0" applyNumberFormat="1" applyFont="1" applyBorder="1"/>
    <xf numFmtId="8" fontId="1" fillId="0" borderId="11" xfId="0" applyNumberFormat="1" applyFont="1" applyFill="1" applyBorder="1"/>
    <xf numFmtId="0" fontId="3" fillId="4" borderId="14" xfId="0" applyFont="1" applyFill="1" applyBorder="1" applyAlignment="1">
      <alignment horizontal="center" vertical="center"/>
    </xf>
    <xf numFmtId="0" fontId="1" fillId="0" borderId="15" xfId="0" applyFont="1" applyFill="1" applyBorder="1"/>
    <xf numFmtId="8" fontId="1" fillId="0" borderId="16" xfId="0" applyNumberFormat="1" applyFont="1" applyFill="1" applyBorder="1"/>
    <xf numFmtId="0" fontId="1" fillId="0" borderId="17" xfId="0" applyFont="1" applyFill="1" applyBorder="1"/>
    <xf numFmtId="8" fontId="1" fillId="0" borderId="18" xfId="0" applyNumberFormat="1" applyFont="1" applyFill="1" applyBorder="1"/>
    <xf numFmtId="8" fontId="1" fillId="0" borderId="19" xfId="0" applyNumberFormat="1" applyFont="1" applyFill="1" applyBorder="1"/>
    <xf numFmtId="0" fontId="6" fillId="0" borderId="0" xfId="0" applyFont="1" applyFill="1"/>
    <xf numFmtId="9" fontId="1" fillId="0" borderId="15" xfId="1" applyFont="1" applyFill="1" applyBorder="1" applyAlignment="1">
      <alignment horizontal="center"/>
    </xf>
    <xf numFmtId="164" fontId="1" fillId="0" borderId="21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164" fontId="7" fillId="6" borderId="7" xfId="0" applyNumberFormat="1" applyFont="1" applyFill="1" applyBorder="1" applyAlignment="1">
      <alignment horizontal="center"/>
    </xf>
    <xf numFmtId="164" fontId="7" fillId="6" borderId="8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0" fontId="1" fillId="0" borderId="2" xfId="1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8" fontId="1" fillId="3" borderId="2" xfId="0" applyNumberFormat="1" applyFont="1" applyFill="1" applyBorder="1" applyAlignment="1">
      <alignment horizontal="center"/>
    </xf>
    <xf numFmtId="8" fontId="1" fillId="3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8" fillId="7" borderId="11" xfId="0" applyFont="1" applyFill="1" applyBorder="1"/>
    <xf numFmtId="0" fontId="8" fillId="7" borderId="11" xfId="0" applyFont="1" applyFill="1" applyBorder="1" applyAlignment="1">
      <alignment horizontal="center"/>
    </xf>
    <xf numFmtId="0" fontId="8" fillId="0" borderId="11" xfId="0" applyFont="1" applyFill="1" applyBorder="1"/>
    <xf numFmtId="0" fontId="8" fillId="0" borderId="11" xfId="0" applyFont="1" applyFill="1" applyBorder="1" applyAlignment="1">
      <alignment horizontal="center"/>
    </xf>
    <xf numFmtId="9" fontId="8" fillId="0" borderId="11" xfId="0" applyNumberFormat="1" applyFont="1" applyFill="1" applyBorder="1" applyAlignment="1">
      <alignment horizontal="center"/>
    </xf>
    <xf numFmtId="0" fontId="0" fillId="0" borderId="11" xfId="0" applyBorder="1"/>
    <xf numFmtId="0" fontId="1" fillId="7" borderId="15" xfId="0" applyFont="1" applyFill="1" applyBorder="1"/>
    <xf numFmtId="0" fontId="1" fillId="7" borderId="15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Fortinvest!$C$25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Fortinvest!$B$26:$B$31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Fortinvest!$C$26:$C$31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268543849833368E-2"/>
          <c:y val="0.84497218357715831"/>
          <c:w val="0.85857670104047012"/>
          <c:h val="7.5293345564043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</xdr:colOff>
      <xdr:row>0</xdr:row>
      <xdr:rowOff>83199</xdr:rowOff>
    </xdr:from>
    <xdr:to>
      <xdr:col>1</xdr:col>
      <xdr:colOff>1238250</xdr:colOff>
      <xdr:row>0</xdr:row>
      <xdr:rowOff>834159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48" y="83199"/>
          <a:ext cx="1238202" cy="750960"/>
        </a:xfrm>
        <a:prstGeom prst="rect">
          <a:avLst/>
        </a:prstGeom>
      </xdr:spPr>
    </xdr:pic>
    <xdr:clientData/>
  </xdr:twoCellAnchor>
  <xdr:twoCellAnchor>
    <xdr:from>
      <xdr:col>0</xdr:col>
      <xdr:colOff>251352</xdr:colOff>
      <xdr:row>31</xdr:row>
      <xdr:rowOff>211667</xdr:rowOff>
    </xdr:from>
    <xdr:to>
      <xdr:col>4</xdr:col>
      <xdr:colOff>10584</xdr:colOff>
      <xdr:row>42</xdr:row>
      <xdr:rowOff>42335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K31"/>
  <sheetViews>
    <sheetView showGridLines="0" tabSelected="1" topLeftCell="A31" zoomScale="110" zoomScaleNormal="110" workbookViewId="0">
      <selection activeCell="C47" sqref="C47"/>
    </sheetView>
  </sheetViews>
  <sheetFormatPr defaultRowHeight="17.25" x14ac:dyDescent="0.3"/>
  <cols>
    <col min="1" max="1" width="3.85546875" style="1" customWidth="1"/>
    <col min="2" max="2" width="29.7109375" style="1" bestFit="1" customWidth="1"/>
    <col min="3" max="3" width="21.7109375" style="7" bestFit="1" customWidth="1"/>
    <col min="4" max="4" width="17.42578125" style="1" bestFit="1" customWidth="1"/>
    <col min="5" max="5" width="21.85546875" style="3" customWidth="1"/>
    <col min="6" max="6" width="95.85546875" style="3" customWidth="1"/>
    <col min="7" max="7" width="3.140625" style="3" customWidth="1"/>
    <col min="8" max="8" width="53.42578125" style="3" bestFit="1" customWidth="1"/>
    <col min="9" max="11" width="9.140625" style="3"/>
    <col min="12" max="16384" width="9.140625" style="1"/>
  </cols>
  <sheetData>
    <row r="1" spans="1:11" ht="73.5" customHeight="1" x14ac:dyDescent="0.3">
      <c r="A1" s="53" t="s">
        <v>33</v>
      </c>
      <c r="B1" s="53"/>
      <c r="C1" s="53"/>
      <c r="D1" s="53"/>
      <c r="E1" s="2"/>
      <c r="F1" s="2"/>
      <c r="G1" s="2"/>
      <c r="H1" s="2"/>
      <c r="I1" s="2"/>
    </row>
    <row r="2" spans="1:11" ht="18" thickBot="1" x14ac:dyDescent="0.35"/>
    <row r="3" spans="1:11" ht="29.25" customHeight="1" thickTop="1" thickBot="1" x14ac:dyDescent="0.35">
      <c r="B3" s="26" t="s">
        <v>34</v>
      </c>
      <c r="C3" s="26"/>
      <c r="D3" s="26"/>
      <c r="E3" s="4"/>
      <c r="G3" s="4"/>
      <c r="H3" s="4"/>
      <c r="I3" s="4"/>
    </row>
    <row r="4" spans="1:11" ht="18.75" thickTop="1" thickBot="1" x14ac:dyDescent="0.35">
      <c r="B4" s="41" t="s">
        <v>0</v>
      </c>
      <c r="C4" s="42"/>
      <c r="D4" s="12">
        <v>5000</v>
      </c>
    </row>
    <row r="5" spans="1:11" ht="18.75" thickTop="1" thickBot="1" x14ac:dyDescent="0.35">
      <c r="B5" s="41" t="s">
        <v>1</v>
      </c>
      <c r="C5" s="42"/>
      <c r="D5" s="13">
        <v>6.0000000000000001E-3</v>
      </c>
    </row>
    <row r="6" spans="1:11" ht="18.75" thickTop="1" thickBot="1" x14ac:dyDescent="0.35">
      <c r="B6" s="41" t="s">
        <v>30</v>
      </c>
      <c r="C6" s="42"/>
      <c r="D6" s="12">
        <f>D4*30%</f>
        <v>1500</v>
      </c>
    </row>
    <row r="7" spans="1:11" ht="18.75" thickTop="1" thickBot="1" x14ac:dyDescent="0.35">
      <c r="F7" s="1"/>
      <c r="G7" s="1"/>
      <c r="H7" s="1"/>
      <c r="I7" s="1"/>
      <c r="J7" s="1"/>
      <c r="K7" s="1"/>
    </row>
    <row r="8" spans="1:11" ht="27.75" thickTop="1" thickBot="1" x14ac:dyDescent="0.35">
      <c r="B8" s="43" t="s">
        <v>2</v>
      </c>
      <c r="C8" s="43"/>
      <c r="D8" s="43"/>
      <c r="F8" s="1"/>
      <c r="G8" s="1"/>
      <c r="H8" s="1"/>
      <c r="I8" s="1"/>
      <c r="J8" s="1"/>
      <c r="K8" s="1"/>
    </row>
    <row r="9" spans="1:11" ht="18.75" thickTop="1" thickBot="1" x14ac:dyDescent="0.35">
      <c r="B9" s="10" t="s">
        <v>3</v>
      </c>
      <c r="C9" s="33">
        <v>1500</v>
      </c>
      <c r="D9" s="34"/>
      <c r="F9" s="1"/>
      <c r="G9" s="1"/>
      <c r="H9" s="1"/>
      <c r="I9" s="1"/>
      <c r="J9" s="1"/>
      <c r="K9" s="1"/>
    </row>
    <row r="10" spans="1:11" ht="18.75" thickTop="1" thickBot="1" x14ac:dyDescent="0.35">
      <c r="B10" s="10" t="s">
        <v>4</v>
      </c>
      <c r="C10" s="35">
        <v>1</v>
      </c>
      <c r="D10" s="36"/>
      <c r="F10" s="1"/>
      <c r="G10" s="1"/>
      <c r="H10" s="1"/>
      <c r="I10" s="1"/>
      <c r="J10" s="1"/>
      <c r="K10" s="1"/>
    </row>
    <row r="11" spans="1:11" ht="18.75" thickTop="1" thickBot="1" x14ac:dyDescent="0.35">
      <c r="B11" s="10" t="s">
        <v>5</v>
      </c>
      <c r="C11" s="37">
        <v>1.7899999999999999E-2</v>
      </c>
      <c r="D11" s="38"/>
      <c r="F11" s="1"/>
      <c r="G11" s="1"/>
      <c r="H11" s="1"/>
      <c r="I11" s="1"/>
      <c r="J11" s="1"/>
      <c r="K11" s="1"/>
    </row>
    <row r="12" spans="1:11" ht="18.75" thickTop="1" thickBot="1" x14ac:dyDescent="0.35">
      <c r="B12" s="11" t="s">
        <v>6</v>
      </c>
      <c r="C12" s="39">
        <f>FV(taxa_mensal,qtd_anos*12,aporte*-1)</f>
        <v>19882.218338854083</v>
      </c>
      <c r="D12" s="40"/>
      <c r="F12" s="1"/>
      <c r="G12" s="1"/>
      <c r="H12" s="1"/>
      <c r="I12" s="1"/>
      <c r="J12" s="1"/>
      <c r="K12" s="1"/>
    </row>
    <row r="13" spans="1:11" ht="18.75" thickTop="1" thickBot="1" x14ac:dyDescent="0.35">
      <c r="B13" s="11" t="s">
        <v>7</v>
      </c>
      <c r="C13" s="39">
        <f>patrimonio*rendimento_carteira</f>
        <v>119.2933100331245</v>
      </c>
      <c r="D13" s="40"/>
    </row>
    <row r="14" spans="1:11" ht="18.75" thickTop="1" thickBot="1" x14ac:dyDescent="0.35"/>
    <row r="15" spans="1:11" ht="26.25" x14ac:dyDescent="0.3">
      <c r="B15" s="31" t="s">
        <v>8</v>
      </c>
      <c r="C15" s="32"/>
      <c r="D15" s="15" t="s">
        <v>9</v>
      </c>
      <c r="H15" s="21"/>
    </row>
    <row r="16" spans="1:11" x14ac:dyDescent="0.3">
      <c r="A16" s="9">
        <v>2</v>
      </c>
      <c r="B16" s="16" t="s">
        <v>10</v>
      </c>
      <c r="C16" s="14">
        <f>FV(taxa_mensal,$A16*12,aporte*-1)</f>
        <v>44481.714443522964</v>
      </c>
      <c r="D16" s="17">
        <f>C16*rendimento_carteira</f>
        <v>266.89028666113779</v>
      </c>
    </row>
    <row r="17" spans="1:4" x14ac:dyDescent="0.3">
      <c r="A17" s="9">
        <v>5</v>
      </c>
      <c r="B17" s="16" t="s">
        <v>11</v>
      </c>
      <c r="C17" s="14">
        <f>FV(taxa_mensal,$A17*12,aporte*-1)</f>
        <v>159166.88576158331</v>
      </c>
      <c r="D17" s="17">
        <f>C17*rendimento_carteira</f>
        <v>955.00131456949987</v>
      </c>
    </row>
    <row r="18" spans="1:4" x14ac:dyDescent="0.3">
      <c r="A18" s="9">
        <v>10</v>
      </c>
      <c r="B18" s="16" t="s">
        <v>12</v>
      </c>
      <c r="C18" s="14">
        <f>FV(taxa_mensal,$A18*12,aporte*-1)</f>
        <v>620654.00196478819</v>
      </c>
      <c r="D18" s="17">
        <f>C18*rendimento_carteira</f>
        <v>3723.9240117887293</v>
      </c>
    </row>
    <row r="19" spans="1:4" x14ac:dyDescent="0.3">
      <c r="A19" s="9">
        <v>20</v>
      </c>
      <c r="B19" s="16" t="s">
        <v>13</v>
      </c>
      <c r="C19" s="14">
        <f>FV(taxa_mensal,$A19*12,aporte*-1)</f>
        <v>5838163.9264448034</v>
      </c>
      <c r="D19" s="17">
        <f>C19*rendimento_carteira</f>
        <v>35028.98355866882</v>
      </c>
    </row>
    <row r="20" spans="1:4" ht="18" thickBot="1" x14ac:dyDescent="0.35">
      <c r="A20" s="9">
        <v>30</v>
      </c>
      <c r="B20" s="18" t="s">
        <v>14</v>
      </c>
      <c r="C20" s="19">
        <f>FV(taxa_mensal,$A20*12,aporte*-1)</f>
        <v>49699010.268964425</v>
      </c>
      <c r="D20" s="20">
        <f>C20*rendimento_carteira</f>
        <v>298194.06161378656</v>
      </c>
    </row>
    <row r="21" spans="1:4" ht="18" thickBot="1" x14ac:dyDescent="0.35"/>
    <row r="22" spans="1:4" ht="27.75" customHeight="1" thickBot="1" x14ac:dyDescent="0.45">
      <c r="B22" s="24" t="s">
        <v>31</v>
      </c>
      <c r="C22" s="27" t="s">
        <v>28</v>
      </c>
      <c r="D22" s="28"/>
    </row>
    <row r="23" spans="1:4" ht="26.25" thickBot="1" x14ac:dyDescent="0.55000000000000004">
      <c r="B23" s="25" t="s">
        <v>32</v>
      </c>
      <c r="C23" s="29">
        <f>aporte</f>
        <v>1500</v>
      </c>
      <c r="D23" s="30"/>
    </row>
    <row r="24" spans="1:4" x14ac:dyDescent="0.3">
      <c r="B24" s="6"/>
      <c r="D24" s="8"/>
    </row>
    <row r="25" spans="1:4" x14ac:dyDescent="0.3">
      <c r="B25" s="50" t="s">
        <v>17</v>
      </c>
      <c r="C25" s="51" t="s">
        <v>18</v>
      </c>
      <c r="D25" s="52" t="s">
        <v>19</v>
      </c>
    </row>
    <row r="26" spans="1:4" x14ac:dyDescent="0.3">
      <c r="B26" s="16" t="s">
        <v>20</v>
      </c>
      <c r="C26" s="22">
        <f>VLOOKUP($C$22&amp;"-"&amp;B26,Plan2!$A:$D,4,FALSE)</f>
        <v>0.3</v>
      </c>
      <c r="D26" s="23">
        <f>C$23*C26</f>
        <v>450</v>
      </c>
    </row>
    <row r="27" spans="1:4" x14ac:dyDescent="0.3">
      <c r="B27" s="16" t="s">
        <v>21</v>
      </c>
      <c r="C27" s="22">
        <f>VLOOKUP($C$22&amp;"-"&amp;B27,Plan2!$A:$D,4,FALSE)</f>
        <v>0.5</v>
      </c>
      <c r="D27" s="23">
        <f t="shared" ref="D27:D31" si="0">C$23*C27</f>
        <v>750</v>
      </c>
    </row>
    <row r="28" spans="1:4" x14ac:dyDescent="0.3">
      <c r="B28" s="16" t="s">
        <v>22</v>
      </c>
      <c r="C28" s="22">
        <f>VLOOKUP($C$22&amp;"-"&amp;B28,Plan2!$A:$D,4,FALSE)</f>
        <v>0.1</v>
      </c>
      <c r="D28" s="23">
        <f t="shared" si="0"/>
        <v>150</v>
      </c>
    </row>
    <row r="29" spans="1:4" x14ac:dyDescent="0.3">
      <c r="B29" s="16" t="s">
        <v>23</v>
      </c>
      <c r="C29" s="22">
        <f>VLOOKUP($C$22&amp;"-"&amp;B29,Plan2!$A:$D,4,FALSE)</f>
        <v>0.1</v>
      </c>
      <c r="D29" s="23">
        <f t="shared" si="0"/>
        <v>150</v>
      </c>
    </row>
    <row r="30" spans="1:4" x14ac:dyDescent="0.3">
      <c r="B30" s="16" t="s">
        <v>24</v>
      </c>
      <c r="C30" s="22">
        <f>VLOOKUP($C$22&amp;"-"&amp;B30,Plan2!$A:$D,4,FALSE)</f>
        <v>0</v>
      </c>
      <c r="D30" s="23">
        <f t="shared" si="0"/>
        <v>0</v>
      </c>
    </row>
    <row r="31" spans="1:4" x14ac:dyDescent="0.3">
      <c r="B31" s="16" t="s">
        <v>25</v>
      </c>
      <c r="C31" s="22">
        <f>VLOOKUP($C$22&amp;"-"&amp;B31,Plan2!$A:$D,4,FALSE)</f>
        <v>0</v>
      </c>
      <c r="D31" s="23">
        <f t="shared" si="0"/>
        <v>0</v>
      </c>
    </row>
  </sheetData>
  <sheetProtection sheet="1" objects="1" scenarios="1"/>
  <mergeCells count="14">
    <mergeCell ref="A1:D1"/>
    <mergeCell ref="B3:D3"/>
    <mergeCell ref="C22:D22"/>
    <mergeCell ref="C23:D23"/>
    <mergeCell ref="B15:C15"/>
    <mergeCell ref="C9:D9"/>
    <mergeCell ref="C10:D10"/>
    <mergeCell ref="C11:D11"/>
    <mergeCell ref="C12:D12"/>
    <mergeCell ref="C13:D13"/>
    <mergeCell ref="B4:C4"/>
    <mergeCell ref="B5:C5"/>
    <mergeCell ref="B6:C6"/>
    <mergeCell ref="B8:D8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Plan2!$G$2:$G$4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20"/>
  <sheetViews>
    <sheetView showGridLines="0" workbookViewId="0">
      <selection activeCell="H11" sqref="H11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9" bestFit="1" customWidth="1"/>
    <col min="4" max="4" width="4.5703125" bestFit="1" customWidth="1"/>
    <col min="7" max="7" width="12.140625" bestFit="1" customWidth="1"/>
  </cols>
  <sheetData>
    <row r="1" spans="1:7" x14ac:dyDescent="0.25">
      <c r="A1" s="44" t="s">
        <v>26</v>
      </c>
      <c r="B1" s="44" t="s">
        <v>15</v>
      </c>
      <c r="C1" s="45" t="s">
        <v>17</v>
      </c>
      <c r="D1" s="45" t="s">
        <v>27</v>
      </c>
      <c r="G1" s="45" t="s">
        <v>31</v>
      </c>
    </row>
    <row r="2" spans="1:7" x14ac:dyDescent="0.25">
      <c r="A2" s="46" t="str">
        <f>B2&amp;"-"&amp;C2</f>
        <v>Conservador-PAPEL</v>
      </c>
      <c r="B2" s="46" t="s">
        <v>28</v>
      </c>
      <c r="C2" s="47" t="s">
        <v>20</v>
      </c>
      <c r="D2" s="48">
        <v>0.3</v>
      </c>
      <c r="G2" s="49" t="s">
        <v>28</v>
      </c>
    </row>
    <row r="3" spans="1:7" x14ac:dyDescent="0.25">
      <c r="A3" s="46" t="str">
        <f t="shared" ref="A3:A19" si="0">B3&amp;"-"&amp;C3</f>
        <v>Conservador-TIJOLO</v>
      </c>
      <c r="B3" s="46" t="s">
        <v>28</v>
      </c>
      <c r="C3" s="47" t="s">
        <v>21</v>
      </c>
      <c r="D3" s="48">
        <v>0.5</v>
      </c>
      <c r="G3" s="49" t="s">
        <v>16</v>
      </c>
    </row>
    <row r="4" spans="1:7" x14ac:dyDescent="0.25">
      <c r="A4" s="46" t="str">
        <f t="shared" si="0"/>
        <v>Conservador-HÍBRIDOS</v>
      </c>
      <c r="B4" s="46" t="s">
        <v>28</v>
      </c>
      <c r="C4" s="47" t="s">
        <v>22</v>
      </c>
      <c r="D4" s="48">
        <v>0.1</v>
      </c>
      <c r="G4" s="49" t="s">
        <v>29</v>
      </c>
    </row>
    <row r="5" spans="1:7" x14ac:dyDescent="0.25">
      <c r="A5" s="46" t="str">
        <f t="shared" si="0"/>
        <v>Conservador-FOFs</v>
      </c>
      <c r="B5" s="46" t="s">
        <v>28</v>
      </c>
      <c r="C5" s="47" t="s">
        <v>23</v>
      </c>
      <c r="D5" s="48">
        <v>0.1</v>
      </c>
    </row>
    <row r="6" spans="1:7" x14ac:dyDescent="0.25">
      <c r="A6" s="46" t="str">
        <f t="shared" si="0"/>
        <v>Conservador-DESENVOLVIMENTO</v>
      </c>
      <c r="B6" s="46" t="s">
        <v>28</v>
      </c>
      <c r="C6" s="47" t="s">
        <v>24</v>
      </c>
      <c r="D6" s="48">
        <v>0</v>
      </c>
    </row>
    <row r="7" spans="1:7" x14ac:dyDescent="0.25">
      <c r="A7" s="46" t="str">
        <f t="shared" si="0"/>
        <v>Conservador-HOTELARIAS</v>
      </c>
      <c r="B7" s="46" t="s">
        <v>28</v>
      </c>
      <c r="C7" s="47" t="s">
        <v>25</v>
      </c>
      <c r="D7" s="48">
        <v>0</v>
      </c>
    </row>
    <row r="8" spans="1:7" x14ac:dyDescent="0.25">
      <c r="A8" s="46" t="str">
        <f t="shared" si="0"/>
        <v>Moderado-PAPEL</v>
      </c>
      <c r="B8" s="46" t="s">
        <v>16</v>
      </c>
      <c r="C8" s="47" t="s">
        <v>20</v>
      </c>
      <c r="D8" s="48">
        <v>0.32</v>
      </c>
    </row>
    <row r="9" spans="1:7" x14ac:dyDescent="0.25">
      <c r="A9" s="46" t="str">
        <f t="shared" si="0"/>
        <v>Moderado-TIJOLO</v>
      </c>
      <c r="B9" s="46" t="s">
        <v>16</v>
      </c>
      <c r="C9" s="47" t="s">
        <v>21</v>
      </c>
      <c r="D9" s="48">
        <v>0.35</v>
      </c>
    </row>
    <row r="10" spans="1:7" x14ac:dyDescent="0.25">
      <c r="A10" s="46" t="str">
        <f t="shared" si="0"/>
        <v>Moderado-HÍBRIDOS</v>
      </c>
      <c r="B10" s="46" t="s">
        <v>16</v>
      </c>
      <c r="C10" s="47" t="s">
        <v>22</v>
      </c>
      <c r="D10" s="48">
        <v>0.08</v>
      </c>
    </row>
    <row r="11" spans="1:7" x14ac:dyDescent="0.25">
      <c r="A11" s="46" t="str">
        <f t="shared" si="0"/>
        <v>Moderado-FOFs</v>
      </c>
      <c r="B11" s="46" t="s">
        <v>16</v>
      </c>
      <c r="C11" s="47" t="s">
        <v>23</v>
      </c>
      <c r="D11" s="48">
        <v>0.05</v>
      </c>
    </row>
    <row r="12" spans="1:7" x14ac:dyDescent="0.25">
      <c r="A12" s="46" t="str">
        <f t="shared" si="0"/>
        <v>Moderado-DESENVOLVIMENTO</v>
      </c>
      <c r="B12" s="46" t="s">
        <v>16</v>
      </c>
      <c r="C12" s="47" t="s">
        <v>24</v>
      </c>
      <c r="D12" s="48">
        <v>0.1</v>
      </c>
    </row>
    <row r="13" spans="1:7" x14ac:dyDescent="0.25">
      <c r="A13" s="46" t="str">
        <f t="shared" si="0"/>
        <v>Moderado-HOTELARIAS</v>
      </c>
      <c r="B13" s="46" t="s">
        <v>16</v>
      </c>
      <c r="C13" s="47" t="s">
        <v>25</v>
      </c>
      <c r="D13" s="48">
        <v>0.1</v>
      </c>
    </row>
    <row r="14" spans="1:7" x14ac:dyDescent="0.25">
      <c r="A14" s="46" t="str">
        <f t="shared" si="0"/>
        <v>Agressivo-PAPEL</v>
      </c>
      <c r="B14" s="46" t="s">
        <v>29</v>
      </c>
      <c r="C14" s="47" t="s">
        <v>20</v>
      </c>
      <c r="D14" s="48">
        <v>0.5</v>
      </c>
    </row>
    <row r="15" spans="1:7" x14ac:dyDescent="0.25">
      <c r="A15" s="46" t="str">
        <f t="shared" si="0"/>
        <v>Agressivo-TIJOLO</v>
      </c>
      <c r="B15" s="46" t="s">
        <v>29</v>
      </c>
      <c r="C15" s="47" t="s">
        <v>21</v>
      </c>
      <c r="D15" s="48">
        <v>0.1</v>
      </c>
    </row>
    <row r="16" spans="1:7" x14ac:dyDescent="0.25">
      <c r="A16" s="46" t="str">
        <f t="shared" si="0"/>
        <v>Agressivo-HÍBRIDOS</v>
      </c>
      <c r="B16" s="46" t="s">
        <v>29</v>
      </c>
      <c r="C16" s="47" t="s">
        <v>22</v>
      </c>
      <c r="D16" s="48">
        <v>0.05</v>
      </c>
    </row>
    <row r="17" spans="1:4" x14ac:dyDescent="0.25">
      <c r="A17" s="46" t="str">
        <f t="shared" si="0"/>
        <v>Agressivo-FOFs</v>
      </c>
      <c r="B17" s="46" t="s">
        <v>29</v>
      </c>
      <c r="C17" s="47" t="s">
        <v>23</v>
      </c>
      <c r="D17" s="48">
        <v>0.05</v>
      </c>
    </row>
    <row r="18" spans="1:4" x14ac:dyDescent="0.25">
      <c r="A18" s="46" t="str">
        <f t="shared" si="0"/>
        <v>Agressivo-DESENVOLVIMENTO</v>
      </c>
      <c r="B18" s="46" t="s">
        <v>29</v>
      </c>
      <c r="C18" s="47" t="s">
        <v>24</v>
      </c>
      <c r="D18" s="48">
        <v>0.2</v>
      </c>
    </row>
    <row r="19" spans="1:4" x14ac:dyDescent="0.25">
      <c r="A19" s="46" t="str">
        <f t="shared" si="0"/>
        <v>Agressivo-HOTELARIAS</v>
      </c>
      <c r="B19" s="46" t="s">
        <v>29</v>
      </c>
      <c r="C19" s="47" t="s">
        <v>25</v>
      </c>
      <c r="D19" s="48">
        <v>0.1</v>
      </c>
    </row>
    <row r="20" spans="1:4" x14ac:dyDescent="0.25">
      <c r="D20" s="5"/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Fortinvest</vt:lpstr>
      <vt:lpstr>Plan2</vt:lpstr>
      <vt:lpstr>aporte</vt:lpstr>
      <vt:lpstr>patrimonio</vt:lpstr>
      <vt:lpstr>qtd_anos</vt:lpstr>
      <vt:lpstr>rendimento_carteira</vt:lpstr>
      <vt:lpstr>salário</vt:lpstr>
      <vt:lpstr>taxa_mensal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Costa</dc:creator>
  <cp:lastModifiedBy>Mara Costa</cp:lastModifiedBy>
  <cp:lastPrinted>2025-06-15T20:27:41Z</cp:lastPrinted>
  <dcterms:created xsi:type="dcterms:W3CDTF">2025-06-14T12:47:32Z</dcterms:created>
  <dcterms:modified xsi:type="dcterms:W3CDTF">2025-06-15T21:20:35Z</dcterms:modified>
</cp:coreProperties>
</file>