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1" activeTab="0" autoFilterDateGrouping="1"/>
  </bookViews>
  <sheets>
    <sheet xmlns:r="http://schemas.openxmlformats.org/officeDocument/2006/relationships" name="BBDC4" sheetId="1" state="visible" r:id="rId1"/>
    <sheet xmlns:r="http://schemas.openxmlformats.org/officeDocument/2006/relationships" name="test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5">
    <numFmt numFmtId="164" formatCode="&quot;R$&quot;\ #,##0.00"/>
    <numFmt numFmtId="165" formatCode="d/m;@"/>
    <numFmt numFmtId="166" formatCode="_-&quot;R$&quot;\ * #,##0.00_-;\-&quot;R$&quot;\ * #,##0.00_-;_-&quot;R$&quot;\ * &quot;-&quot;??_-;_-@_-"/>
    <numFmt numFmtId="167" formatCode="_-[$R$-416]\ * #,##0.00_-;\-[$R$-416]\ * #,##0.00_-;_-[$R$-416]\ * &quot;-&quot;??_-;_-@_-"/>
    <numFmt numFmtId="168" formatCode="0.0%"/>
  </numFmts>
  <fonts count="7">
    <font>
      <name val="Aptos Narrow"/>
      <family val="2"/>
      <color theme="1"/>
      <sz val="11"/>
      <scheme val="minor"/>
    </font>
    <font>
      <name val="Arial"/>
      <color theme="1"/>
      <sz val="24"/>
    </font>
    <font>
      <name val="Arial"/>
      <color theme="1"/>
      <sz val="20"/>
    </font>
    <font>
      <name val="Arial"/>
      <color theme="1"/>
      <sz val="11"/>
    </font>
    <font>
      <name val="Arial"/>
      <color rgb="FF00B0F0"/>
      <sz val="11"/>
    </font>
    <font>
      <name val="Aptos Narrow"/>
      <family val="2"/>
      <color rgb="FF000000"/>
      <sz val="11"/>
      <scheme val="minor"/>
    </font>
    <font>
      <name val="Aptos Narrow"/>
      <family val="2"/>
      <color theme="1"/>
      <sz val="18"/>
      <scheme val="minor"/>
    </font>
  </fonts>
  <fills count="11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9">
    <xf numFmtId="0" fontId="0" fillId="0" borderId="0" pivotButton="0" quotePrefix="0" xfId="0"/>
    <xf numFmtId="164" fontId="0" fillId="0" borderId="0" pivotButton="0" quotePrefix="0" xfId="0"/>
    <xf numFmtId="0" fontId="3" fillId="0" borderId="0" pivotButton="0" quotePrefix="0" xfId="0"/>
    <xf numFmtId="1" fontId="3" fillId="4" borderId="5" applyAlignment="1" pivotButton="0" quotePrefix="0" xfId="0">
      <alignment horizontal="center"/>
    </xf>
    <xf numFmtId="0" fontId="3" fillId="4" borderId="5" applyAlignment="1" pivotButton="0" quotePrefix="0" xfId="0">
      <alignment horizontal="center"/>
    </xf>
    <xf numFmtId="1" fontId="3" fillId="4" borderId="1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0" fontId="3" fillId="5" borderId="1" applyAlignment="1" pivotButton="0" quotePrefix="0" xfId="0">
      <alignment horizontal="center"/>
    </xf>
    <xf numFmtId="164" fontId="3" fillId="5" borderId="4" applyAlignment="1" pivotButton="0" quotePrefix="0" xfId="0">
      <alignment horizontal="center"/>
    </xf>
    <xf numFmtId="10" fontId="3" fillId="0" borderId="1" pivotButton="0" quotePrefix="0" xfId="0"/>
    <xf numFmtId="165" fontId="3" fillId="5" borderId="1" applyAlignment="1" pivotButton="0" quotePrefix="0" xfId="0">
      <alignment horizontal="center"/>
    </xf>
    <xf numFmtId="164" fontId="3" fillId="2" borderId="4" applyAlignment="1" pivotButton="0" quotePrefix="0" xfId="0">
      <alignment horizontal="center"/>
    </xf>
    <xf numFmtId="0" fontId="3" fillId="4" borderId="2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164" fontId="3" fillId="2" borderId="1" applyAlignment="1" pivotButton="0" quotePrefix="0" xfId="0">
      <alignment horizontal="center"/>
    </xf>
    <xf numFmtId="166" fontId="0" fillId="0" borderId="0" applyAlignment="1" pivotButton="0" quotePrefix="0" xfId="0">
      <alignment horizontal="center"/>
    </xf>
    <xf numFmtId="166" fontId="3" fillId="2" borderId="1" applyAlignment="1" pivotButton="0" quotePrefix="0" xfId="0">
      <alignment horizontal="center"/>
    </xf>
    <xf numFmtId="164" fontId="3" fillId="6" borderId="1" applyAlignment="1" pivotButton="0" quotePrefix="0" xfId="0">
      <alignment horizontal="center"/>
    </xf>
    <xf numFmtId="166" fontId="3" fillId="6" borderId="1" applyAlignment="1" pivotButton="0" quotePrefix="0" xfId="0">
      <alignment horizontal="center"/>
    </xf>
    <xf numFmtId="164" fontId="3" fillId="7" borderId="1" applyAlignment="1" pivotButton="0" quotePrefix="0" xfId="0">
      <alignment horizontal="center"/>
    </xf>
    <xf numFmtId="164" fontId="3" fillId="4" borderId="7" applyAlignment="1" pivotButton="0" quotePrefix="0" xfId="0">
      <alignment horizontal="center"/>
    </xf>
    <xf numFmtId="166" fontId="3" fillId="7" borderId="1" applyAlignment="1" pivotButton="0" quotePrefix="0" xfId="0">
      <alignment horizontal="center"/>
    </xf>
    <xf numFmtId="164" fontId="3" fillId="2" borderId="7" applyAlignment="1" pivotButton="0" quotePrefix="0" xfId="0">
      <alignment horizontal="center"/>
    </xf>
    <xf numFmtId="166" fontId="3" fillId="2" borderId="4" applyAlignment="1" pivotButton="0" quotePrefix="0" xfId="0">
      <alignment horizontal="center"/>
    </xf>
    <xf numFmtId="164" fontId="3" fillId="6" borderId="4" applyAlignment="1" pivotButton="0" quotePrefix="0" xfId="0">
      <alignment horizontal="center"/>
    </xf>
    <xf numFmtId="166" fontId="3" fillId="6" borderId="4" applyAlignment="1" pivotButton="0" quotePrefix="0" xfId="0">
      <alignment horizontal="center"/>
    </xf>
    <xf numFmtId="164" fontId="3" fillId="7" borderId="4" applyAlignment="1" pivotButton="0" quotePrefix="0" xfId="0">
      <alignment horizontal="center"/>
    </xf>
    <xf numFmtId="166" fontId="3" fillId="7" borderId="4" applyAlignment="1" pivotButton="0" quotePrefix="0" xfId="0">
      <alignment horizontal="center"/>
    </xf>
    <xf numFmtId="10" fontId="0" fillId="3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6" fontId="5" fillId="10" borderId="1" applyAlignment="1" pivotButton="0" quotePrefix="0" xfId="0">
      <alignment horizontal="center" vertical="center"/>
    </xf>
    <xf numFmtId="167" fontId="0" fillId="10" borderId="1" applyAlignment="1" pivotButton="0" quotePrefix="0" xfId="0">
      <alignment horizontal="center" vertical="center"/>
    </xf>
    <xf numFmtId="1" fontId="0" fillId="1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left" vertical="center"/>
    </xf>
    <xf numFmtId="0" fontId="5" fillId="8" borderId="1" applyAlignment="1" pivotButton="0" quotePrefix="0" xfId="0">
      <alignment horizontal="center"/>
    </xf>
    <xf numFmtId="0" fontId="3" fillId="9" borderId="1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1" fontId="3" fillId="2" borderId="8" applyAlignment="1" pivotButton="0" quotePrefix="0" xfId="0">
      <alignment horizontal="center"/>
    </xf>
    <xf numFmtId="0" fontId="3" fillId="2" borderId="8" applyAlignment="1" pivotButton="0" quotePrefix="0" xfId="0">
      <alignment horizontal="center"/>
    </xf>
    <xf numFmtId="164" fontId="3" fillId="2" borderId="9" applyAlignment="1" pivotButton="0" quotePrefix="0" xfId="0">
      <alignment horizontal="center"/>
    </xf>
    <xf numFmtId="10" fontId="3" fillId="2" borderId="8" applyAlignment="1" pivotButton="0" quotePrefix="0" xfId="0">
      <alignment horizontal="center" wrapText="1"/>
    </xf>
    <xf numFmtId="164" fontId="3" fillId="2" borderId="8" applyAlignment="1" pivotButton="0" quotePrefix="0" xfId="0">
      <alignment horizontal="center"/>
    </xf>
    <xf numFmtId="0" fontId="5" fillId="4" borderId="1" applyAlignment="1" pivotButton="0" quotePrefix="0" xfId="0">
      <alignment horizontal="left" vertical="center"/>
    </xf>
    <xf numFmtId="168" fontId="3" fillId="9" borderId="1" applyAlignment="1" pivotButton="0" quotePrefix="0" xfId="0">
      <alignment horizontal="center"/>
    </xf>
    <xf numFmtId="10" fontId="3" fillId="9" borderId="1" applyAlignment="1" pivotButton="0" quotePrefix="0" xfId="0">
      <alignment horizontal="center"/>
    </xf>
    <xf numFmtId="0" fontId="0" fillId="9" borderId="1" pivotButton="0" quotePrefix="0" xfId="0"/>
    <xf numFmtId="0" fontId="5" fillId="0" borderId="0" pivotButton="0" quotePrefix="0" xfId="0"/>
    <xf numFmtId="1" fontId="3" fillId="0" borderId="0" applyAlignment="1" pivotButton="0" quotePrefix="0" xfId="0">
      <alignment horizontal="center"/>
    </xf>
    <xf numFmtId="165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10" fontId="3" fillId="0" borderId="0" pivotButton="0" quotePrefix="0" xfId="0"/>
    <xf numFmtId="168" fontId="3" fillId="0" borderId="0" applyAlignment="1" pivotButton="0" quotePrefix="0" xfId="0">
      <alignment horizontal="center"/>
    </xf>
    <xf numFmtId="10" fontId="3" fillId="0" borderId="0" applyAlignment="1" pivotButton="0" quotePrefix="0" xfId="0">
      <alignment horizontal="center"/>
    </xf>
    <xf numFmtId="168" fontId="3" fillId="3" borderId="8" applyAlignment="1" pivotButton="0" quotePrefix="0" xfId="0">
      <alignment horizontal="center"/>
    </xf>
    <xf numFmtId="10" fontId="3" fillId="3" borderId="8" applyAlignment="1" pivotButton="0" quotePrefix="0" xfId="0">
      <alignment horizontal="center"/>
    </xf>
    <xf numFmtId="0" fontId="5" fillId="4" borderId="8" applyAlignment="1" pivotButton="0" quotePrefix="0" xfId="0">
      <alignment horizontal="left" vertical="center"/>
    </xf>
    <xf numFmtId="0" fontId="6" fillId="4" borderId="0" applyAlignment="1" pivotButton="0" quotePrefix="0" xfId="0">
      <alignment horizontal="center" vertical="center"/>
    </xf>
    <xf numFmtId="0" fontId="6" fillId="4" borderId="3" applyAlignment="1" pivotButton="0" quotePrefix="0" xfId="0">
      <alignment horizontal="center" vertical="center"/>
    </xf>
    <xf numFmtId="0" fontId="6" fillId="4" borderId="6" applyAlignment="1" pivotButton="0" quotePrefix="0" xfId="0">
      <alignment horizontal="center" vertical="center"/>
    </xf>
    <xf numFmtId="166" fontId="0" fillId="3" borderId="9" applyAlignment="1" pivotButton="0" quotePrefix="0" xfId="0">
      <alignment horizontal="center" vertical="center"/>
    </xf>
    <xf numFmtId="166" fontId="0" fillId="3" borderId="10" applyAlignment="1" pivotButton="0" quotePrefix="0" xfId="0">
      <alignment horizontal="center" vertical="center"/>
    </xf>
    <xf numFmtId="166" fontId="0" fillId="0" borderId="1" applyAlignment="1" pivotButton="0" quotePrefix="0" xfId="0">
      <alignment horizontal="center" vertical="center"/>
    </xf>
    <xf numFmtId="166" fontId="0" fillId="0" borderId="1" applyAlignment="1" pivotButton="0" quotePrefix="0" xfId="0">
      <alignment horizontal="left" vertical="center"/>
    </xf>
    <xf numFmtId="0" fontId="5" fillId="8" borderId="1" applyAlignment="1" pivotButton="0" quotePrefix="0" xfId="0">
      <alignment horizontal="center"/>
    </xf>
    <xf numFmtId="0" fontId="5" fillId="4" borderId="1" applyAlignment="1" pivotButton="0" quotePrefix="0" xfId="0">
      <alignment horizontal="left" vertical="center"/>
    </xf>
    <xf numFmtId="1" fontId="0" fillId="10" borderId="1" applyAlignment="1" pivotButton="0" quotePrefix="0" xfId="0">
      <alignment horizontal="center" vertical="center"/>
    </xf>
    <xf numFmtId="167" fontId="0" fillId="10" borderId="1" applyAlignment="1" pivotButton="0" quotePrefix="0" xfId="0">
      <alignment horizontal="center" vertical="center"/>
    </xf>
    <xf numFmtId="166" fontId="5" fillId="10" borderId="1" applyAlignment="1" pivotButton="0" quotePrefix="0" xfId="0">
      <alignment horizontal="center" vertical="center"/>
    </xf>
    <xf numFmtId="10" fontId="0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/>
    </xf>
    <xf numFmtId="0" fontId="1" fillId="2" borderId="4" applyAlignment="1" pivotButton="0" quotePrefix="0" xfId="0">
      <alignment horizontal="center"/>
    </xf>
    <xf numFmtId="167" fontId="2" fillId="3" borderId="1" applyAlignment="1" pivotButton="0" quotePrefix="0" xfId="0">
      <alignment horizontal="center"/>
    </xf>
    <xf numFmtId="167" fontId="2" fillId="3" borderId="4" applyAlignment="1" pivotButton="0" quotePrefix="0" xfId="0">
      <alignment horizontal="center"/>
    </xf>
    <xf numFmtId="0" fontId="0" fillId="9" borderId="0" pivotButton="0" quotePrefix="0" xfId="0"/>
    <xf numFmtId="0" fontId="0" fillId="9" borderId="6" pivotButton="0" quotePrefix="0" xfId="0"/>
    <xf numFmtId="164" fontId="3" fillId="4" borderId="0" applyAlignment="1" pivotButton="0" quotePrefix="0" xfId="0">
      <alignment horizontal="center"/>
    </xf>
    <xf numFmtId="10" fontId="0" fillId="0" borderId="0" pivotButton="0" quotePrefix="0" xfId="0"/>
    <xf numFmtId="0" fontId="0" fillId="0" borderId="10" pivotButton="0" quotePrefix="0" xfId="0"/>
    <xf numFmtId="167" fontId="2" fillId="3" borderId="1" applyAlignment="1" pivotButton="0" quotePrefix="0" xfId="0">
      <alignment horizontal="center"/>
    </xf>
    <xf numFmtId="166" fontId="0" fillId="3" borderId="8" applyAlignment="1" pivotButton="0" quotePrefix="0" xfId="0">
      <alignment horizontal="center" vertical="center"/>
    </xf>
    <xf numFmtId="0" fontId="0" fillId="0" borderId="12" pivotButton="0" quotePrefix="0" xfId="0"/>
    <xf numFmtId="0" fontId="0" fillId="0" borderId="13" pivotButton="0" quotePrefix="0" xfId="0"/>
    <xf numFmtId="168" fontId="3" fillId="9" borderId="1" applyAlignment="1" pivotButton="0" quotePrefix="0" xfId="0">
      <alignment horizontal="center"/>
    </xf>
    <xf numFmtId="0" fontId="0" fillId="0" borderId="6" pivotButton="0" quotePrefix="0" xfId="0"/>
    <xf numFmtId="166" fontId="0" fillId="0" borderId="1" applyAlignment="1" pivotButton="0" quotePrefix="0" xfId="0">
      <alignment horizontal="center" vertical="center"/>
    </xf>
    <xf numFmtId="164" fontId="3" fillId="2" borderId="1" applyAlignment="1" pivotButton="0" quotePrefix="0" xfId="0">
      <alignment horizontal="center"/>
    </xf>
    <xf numFmtId="164" fontId="3" fillId="6" borderId="1" applyAlignment="1" pivotButton="0" quotePrefix="0" xfId="0">
      <alignment horizontal="center"/>
    </xf>
    <xf numFmtId="164" fontId="3" fillId="2" borderId="4" applyAlignment="1" pivotButton="0" quotePrefix="0" xfId="0">
      <alignment horizontal="center"/>
    </xf>
    <xf numFmtId="0" fontId="0" fillId="0" borderId="5" pivotButton="0" quotePrefix="0" xfId="0"/>
    <xf numFmtId="166" fontId="0" fillId="0" borderId="0" applyAlignment="1" pivotButton="0" quotePrefix="0" xfId="0">
      <alignment horizontal="center"/>
    </xf>
    <xf numFmtId="165" fontId="4" fillId="5" borderId="1" applyAlignment="1" pivotButton="0" quotePrefix="0" xfId="0">
      <alignment horizontal="center"/>
    </xf>
    <xf numFmtId="164" fontId="3" fillId="5" borderId="4" applyAlignment="1" pivotButton="0" quotePrefix="0" xfId="0">
      <alignment horizontal="center"/>
    </xf>
    <xf numFmtId="164" fontId="3" fillId="0" borderId="1" applyAlignment="1" pivotButton="0" quotePrefix="0" xfId="0">
      <alignment horizontal="center"/>
    </xf>
    <xf numFmtId="164" fontId="3" fillId="4" borderId="7" applyAlignment="1" pivotButton="0" quotePrefix="0" xfId="0">
      <alignment horizontal="center"/>
    </xf>
    <xf numFmtId="166" fontId="3" fillId="2" borderId="1" applyAlignment="1" pivotButton="0" quotePrefix="0" xfId="0">
      <alignment horizontal="center"/>
    </xf>
    <xf numFmtId="166" fontId="3" fillId="6" borderId="1" applyAlignment="1" pivotButton="0" quotePrefix="0" xfId="0">
      <alignment horizontal="center"/>
    </xf>
    <xf numFmtId="166" fontId="3" fillId="2" borderId="4" applyAlignment="1" pivotButton="0" quotePrefix="0" xfId="0">
      <alignment horizontal="center"/>
    </xf>
    <xf numFmtId="166" fontId="0" fillId="0" borderId="1" applyAlignment="1" pivotButton="0" quotePrefix="0" xfId="0">
      <alignment horizontal="left" vertical="center"/>
    </xf>
    <xf numFmtId="165" fontId="3" fillId="5" borderId="1" applyAlignment="1" pivotButton="0" quotePrefix="0" xfId="0">
      <alignment horizontal="center"/>
    </xf>
    <xf numFmtId="164" fontId="3" fillId="6" borderId="4" applyAlignment="1" pivotButton="0" quotePrefix="0" xfId="0">
      <alignment horizontal="center"/>
    </xf>
    <xf numFmtId="166" fontId="3" fillId="6" borderId="4" applyAlignment="1" pivotButton="0" quotePrefix="0" xfId="0">
      <alignment horizontal="center"/>
    </xf>
    <xf numFmtId="168" fontId="3" fillId="3" borderId="8" applyAlignment="1" pivotButton="0" quotePrefix="0" xfId="0">
      <alignment horizontal="center"/>
    </xf>
    <xf numFmtId="0" fontId="0" fillId="0" borderId="7" pivotButton="0" quotePrefix="0" xfId="0"/>
    <xf numFmtId="0" fontId="0" fillId="0" borderId="15" pivotButton="0" quotePrefix="0" xfId="0"/>
    <xf numFmtId="166" fontId="5" fillId="10" borderId="1" applyAlignment="1" pivotButton="0" quotePrefix="0" xfId="0">
      <alignment horizontal="center" vertical="center"/>
    </xf>
    <xf numFmtId="167" fontId="0" fillId="10" borderId="1" applyAlignment="1" pivotButton="0" quotePrefix="0" xfId="0">
      <alignment horizontal="center" vertical="center"/>
    </xf>
    <xf numFmtId="168" fontId="3" fillId="0" borderId="0" applyAlignment="1" pivotButton="0" quotePrefix="0" xfId="0">
      <alignment horizontal="center"/>
    </xf>
    <xf numFmtId="164" fontId="3" fillId="7" borderId="1" applyAlignment="1" pivotButton="0" quotePrefix="0" xfId="0">
      <alignment horizontal="center"/>
    </xf>
    <xf numFmtId="164" fontId="3" fillId="7" borderId="4" applyAlignment="1" pivotButton="0" quotePrefix="0" xfId="0">
      <alignment horizontal="center"/>
    </xf>
    <xf numFmtId="166" fontId="3" fillId="7" borderId="1" applyAlignment="1" pivotButton="0" quotePrefix="0" xfId="0">
      <alignment horizontal="center"/>
    </xf>
    <xf numFmtId="166" fontId="3" fillId="7" borderId="4" applyAlignment="1" pivotButton="0" quotePrefix="0" xfId="0">
      <alignment horizontal="center"/>
    </xf>
    <xf numFmtId="164" fontId="3" fillId="4" borderId="0" applyAlignment="1" pivotButton="0" quotePrefix="0" xfId="0">
      <alignment horizontal="center"/>
    </xf>
    <xf numFmtId="164" fontId="3" fillId="2" borderId="9" applyAlignment="1" pivotButton="0" quotePrefix="0" xfId="0">
      <alignment horizontal="center"/>
    </xf>
    <xf numFmtId="164" fontId="3" fillId="2" borderId="8" applyAlignment="1" pivotButton="0" quotePrefix="0" xfId="0">
      <alignment horizontal="center"/>
    </xf>
    <xf numFmtId="164" fontId="3" fillId="2" borderId="7" applyAlignment="1" pivotButton="0" quotePrefix="0" xfId="0">
      <alignment horizontal="center"/>
    </xf>
    <xf numFmtId="164" fontId="0" fillId="0" borderId="0" pivotButton="0" quotePrefix="0" xfId="0"/>
    <xf numFmtId="165" fontId="3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</cellXfs>
  <cellStyles count="1">
    <cellStyle name="Normal" xfId="0" builtinId="0"/>
  </cellStyles>
  <dxfs count="6">
    <dxf>
      <font>
        <color theme="1"/>
      </font>
      <fill>
        <patternFill patternType="solid">
          <bgColor theme="1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rgb="FFFFEB9C"/>
        </patternFill>
      </fill>
    </dxf>
    <dxf>
      <font>
        <color theme="1"/>
      </font>
      <fill>
        <patternFill patternType="solid">
          <bgColor theme="1"/>
        </patternFill>
      </fill>
    </dxf>
    <dxf>
      <font>
        <color theme="1"/>
      </font>
      <fill>
        <patternFill patternType="solid">
          <bgColor rgb="FFFFC7CE"/>
        </patternFill>
      </fill>
    </dxf>
    <dxf>
      <font>
        <color theme="1"/>
      </font>
      <fill>
        <patternFill patternType="solid">
          <bgColor rgb="FFFFEB9C"/>
        </patternFill>
      </fill>
    </dxf>
  </dxf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tabSelected="1" workbookViewId="0">
      <selection activeCell="C3" sqref="C3"/>
    </sheetView>
  </sheetViews>
  <sheetFormatPr baseColWidth="8" defaultRowHeight="15"/>
  <cols>
    <col width="7.140625" customWidth="1" min="1" max="1"/>
    <col width="8.85546875" customWidth="1" min="2" max="2"/>
    <col width="9.140625" customWidth="1" min="3" max="3"/>
    <col width="9.85546875" bestFit="1" customWidth="1" min="4" max="4"/>
    <col width="11.28515625" customWidth="1" min="5" max="5"/>
    <col width="12.7109375" customWidth="1" min="6" max="6"/>
    <col width="11" bestFit="1" customWidth="1" min="7" max="7"/>
    <col width="11" customWidth="1" min="8" max="8"/>
    <col width="13.140625" customWidth="1" min="9" max="9"/>
    <col width="13.5703125" customWidth="1" min="10" max="10"/>
    <col width="13.28515625" customWidth="1" min="11" max="12"/>
    <col width="13.140625" customWidth="1" min="13" max="13"/>
    <col width="15.7109375" customWidth="1" min="14" max="14"/>
    <col width="9.42578125" customWidth="1" min="15" max="15"/>
    <col width="9.140625" customWidth="1" min="16" max="16"/>
    <col width="11.42578125" customWidth="1" min="17" max="17"/>
  </cols>
  <sheetData>
    <row r="1" ht="15" customHeight="1">
      <c r="A1" s="70" t="inlineStr">
        <is>
          <t>BBDC4</t>
        </is>
      </c>
      <c r="B1" s="78" t="n"/>
      <c r="C1" s="79" t="n">
        <v>15.67000007629395</v>
      </c>
      <c r="D1" s="78" t="n"/>
      <c r="E1" s="36" t="n"/>
      <c r="F1" s="36" t="n"/>
      <c r="G1" s="46" t="n"/>
      <c r="H1" s="74" t="n"/>
      <c r="I1" s="59" t="inlineStr">
        <is>
          <t>VALOR / COTAÇAO</t>
        </is>
      </c>
      <c r="N1" s="56" t="inlineStr">
        <is>
          <t>FINANCEIRO</t>
        </is>
      </c>
      <c r="O1" s="80" t="n">
        <v>3000</v>
      </c>
      <c r="P1" s="78" t="n"/>
    </row>
    <row r="2" ht="15" customHeight="1">
      <c r="A2" s="81" t="n"/>
      <c r="B2" s="82" t="n"/>
      <c r="C2" s="81" t="n"/>
      <c r="D2" s="82" t="n"/>
      <c r="E2" s="83" t="n"/>
      <c r="F2" s="45" t="n"/>
      <c r="G2" s="46" t="n"/>
      <c r="H2" s="75" t="n"/>
      <c r="I2" s="84" t="n"/>
      <c r="J2" s="84" t="n"/>
      <c r="K2" s="84" t="n"/>
      <c r="L2" s="84" t="n"/>
      <c r="M2" s="84" t="n"/>
      <c r="N2" s="65" t="inlineStr">
        <is>
          <t>COMPRA</t>
        </is>
      </c>
      <c r="O2" s="69" t="n">
        <v>0.05</v>
      </c>
      <c r="P2" s="85">
        <f>O2*O1</f>
        <v/>
      </c>
    </row>
    <row r="3">
      <c r="A3" s="3" t="n"/>
      <c r="B3" s="4" t="inlineStr">
        <is>
          <t>data</t>
        </is>
      </c>
      <c r="C3" s="4" t="inlineStr">
        <is>
          <t>Qtd</t>
        </is>
      </c>
      <c r="D3" s="4" t="inlineStr">
        <is>
          <t>vlr compra</t>
        </is>
      </c>
      <c r="E3" s="12" t="inlineStr">
        <is>
          <t>%</t>
        </is>
      </c>
      <c r="F3" s="13" t="inlineStr">
        <is>
          <t>$</t>
        </is>
      </c>
      <c r="G3" s="4" t="inlineStr">
        <is>
          <t>total</t>
        </is>
      </c>
      <c r="H3" s="4" t="inlineStr">
        <is>
          <t>total atual</t>
        </is>
      </c>
      <c r="I3" s="86">
        <f>D4</f>
        <v/>
      </c>
      <c r="J3" s="87">
        <f>I3-1</f>
        <v/>
      </c>
      <c r="K3" s="86">
        <f>J3-1</f>
        <v/>
      </c>
      <c r="L3" s="87">
        <f>K3-1</f>
        <v/>
      </c>
      <c r="M3" s="88">
        <f>L3-1</f>
        <v/>
      </c>
      <c r="N3" s="89" t="n"/>
      <c r="O3" s="89" t="n"/>
      <c r="P3" s="89" t="n"/>
      <c r="R3" s="90" t="n"/>
    </row>
    <row r="4">
      <c r="A4" s="5" t="n">
        <v>1</v>
      </c>
      <c r="B4" s="91" t="n">
        <v>20</v>
      </c>
      <c r="C4" s="7" t="n">
        <v>5</v>
      </c>
      <c r="D4" s="92" t="n">
        <v>15.12</v>
      </c>
      <c r="E4" s="9">
        <f>IF(D4="", "", (C$1-D4)/C$1)</f>
        <v/>
      </c>
      <c r="F4" s="93">
        <f>IF(D4="", "", (E4*G4))</f>
        <v/>
      </c>
      <c r="G4" s="94">
        <f>C4*D4</f>
        <v/>
      </c>
      <c r="H4" s="94">
        <f>G4+F4</f>
        <v/>
      </c>
      <c r="I4" s="95">
        <f>P2</f>
        <v/>
      </c>
      <c r="J4" s="96">
        <f>I4+O$4</f>
        <v/>
      </c>
      <c r="K4" s="95">
        <f>J4+O$4</f>
        <v/>
      </c>
      <c r="L4" s="96">
        <f>K4+O$4</f>
        <v/>
      </c>
      <c r="M4" s="97">
        <f>L4+O$4</f>
        <v/>
      </c>
      <c r="N4" s="65" t="inlineStr">
        <is>
          <t>APORTE SPL</t>
        </is>
      </c>
      <c r="O4" s="98">
        <f>P2/2</f>
        <v/>
      </c>
      <c r="P4" s="78" t="n"/>
    </row>
    <row r="5">
      <c r="A5" s="5" t="n">
        <v>2</v>
      </c>
      <c r="B5" s="99" t="n"/>
      <c r="C5" s="7" t="n">
        <v>10</v>
      </c>
      <c r="D5" s="92" t="n">
        <v>14.4</v>
      </c>
      <c r="E5" s="9">
        <f>IF(D5="", "", (C$1-D5)/C$1)</f>
        <v/>
      </c>
      <c r="F5" s="93">
        <f>IF(D5="", "", (E5*G5))</f>
        <v/>
      </c>
      <c r="G5" s="94">
        <f>C5*D5</f>
        <v/>
      </c>
      <c r="H5" s="94">
        <f>G5+F5</f>
        <v/>
      </c>
      <c r="I5" s="87">
        <f>M3-1</f>
        <v/>
      </c>
      <c r="J5" s="86">
        <f>I5-1</f>
        <v/>
      </c>
      <c r="K5" s="87">
        <f>J5-1</f>
        <v/>
      </c>
      <c r="L5" s="86">
        <f>K5-1</f>
        <v/>
      </c>
      <c r="M5" s="100">
        <f>L5-1</f>
        <v/>
      </c>
      <c r="N5" s="89" t="n"/>
      <c r="O5" s="81" t="n"/>
      <c r="P5" s="82" t="n"/>
    </row>
    <row r="6">
      <c r="A6" s="5" t="n">
        <v>3</v>
      </c>
      <c r="B6" s="99" t="n"/>
      <c r="C6" s="7" t="n"/>
      <c r="D6" s="92" t="n"/>
      <c r="E6" s="9">
        <f>IF(D6="", "", (C$1-D6)/C$1)</f>
        <v/>
      </c>
      <c r="F6" s="93">
        <f>IF(D6="", "", (E6*G6))</f>
        <v/>
      </c>
      <c r="G6" s="94">
        <f>C6*D6</f>
        <v/>
      </c>
      <c r="H6" s="94" t="n"/>
      <c r="I6" s="96">
        <f>M4+O$4</f>
        <v/>
      </c>
      <c r="J6" s="95">
        <f>I6+O4</f>
        <v/>
      </c>
      <c r="K6" s="96">
        <f>J6+O4</f>
        <v/>
      </c>
      <c r="L6" s="95">
        <f>K6+O4</f>
        <v/>
      </c>
      <c r="M6" s="101">
        <f>L6+O4</f>
        <v/>
      </c>
      <c r="N6" s="4" t="inlineStr">
        <is>
          <t>OBJ T</t>
        </is>
      </c>
      <c r="O6" s="4" t="inlineStr">
        <is>
          <t>OBJ P</t>
        </is>
      </c>
    </row>
    <row r="7">
      <c r="A7" s="5" t="n">
        <v>5</v>
      </c>
      <c r="B7" s="99" t="n"/>
      <c r="C7" s="7" t="n"/>
      <c r="D7" s="92" t="n"/>
      <c r="E7" s="9">
        <f>IF(D7="", "", (C$1-D7)/C$1)</f>
        <v/>
      </c>
      <c r="F7" s="93">
        <f>IF(D7="", "", (E7*G7))</f>
        <v/>
      </c>
      <c r="G7" s="94">
        <f>C7*D7</f>
        <v/>
      </c>
      <c r="H7" s="94" t="n"/>
      <c r="I7" s="86">
        <f>M5-1</f>
        <v/>
      </c>
      <c r="J7" s="87">
        <f>I7-1</f>
        <v/>
      </c>
      <c r="K7" s="86">
        <f>J7-1</f>
        <v/>
      </c>
      <c r="L7" s="87">
        <f>K7-1</f>
        <v/>
      </c>
      <c r="M7" s="88">
        <f>L7-1</f>
        <v/>
      </c>
      <c r="N7" s="102" t="n">
        <v>0.05</v>
      </c>
      <c r="O7" s="55" t="n">
        <v>0.03</v>
      </c>
    </row>
    <row r="8">
      <c r="A8" s="5" t="n">
        <v>6</v>
      </c>
      <c r="B8" s="99" t="n"/>
      <c r="C8" s="7" t="n"/>
      <c r="D8" s="92" t="n"/>
      <c r="E8" s="9">
        <f>IF(D8="", "", (C$1-D8)/C$1)</f>
        <v/>
      </c>
      <c r="F8" s="93">
        <f>IF(D8="", "", (E8*G8))</f>
        <v/>
      </c>
      <c r="G8" s="94">
        <f>C8*D8</f>
        <v/>
      </c>
      <c r="H8" s="94" t="n"/>
      <c r="I8" s="95">
        <f>M6+O4</f>
        <v/>
      </c>
      <c r="J8" s="96">
        <f>I8+O4</f>
        <v/>
      </c>
      <c r="K8" s="95">
        <f>J8+O4</f>
        <v/>
      </c>
      <c r="L8" s="96">
        <f>K8+O4</f>
        <v/>
      </c>
      <c r="M8" s="97">
        <f>L8+O4</f>
        <v/>
      </c>
      <c r="N8" s="64" t="inlineStr">
        <is>
          <t>CALCULADORA</t>
        </is>
      </c>
      <c r="O8" s="103" t="n"/>
      <c r="P8" s="104" t="n"/>
    </row>
    <row r="9">
      <c r="A9" s="5" t="n">
        <v>7</v>
      </c>
      <c r="B9" s="99" t="n"/>
      <c r="C9" s="7" t="n"/>
      <c r="D9" s="92" t="n"/>
      <c r="E9" s="9">
        <f>IF(D9="", "", (C$1-D9)/C$1)</f>
        <v/>
      </c>
      <c r="F9" s="93">
        <f>IF(D9="", "", (E9*G9))</f>
        <v/>
      </c>
      <c r="G9" s="94">
        <f>C9*D9</f>
        <v/>
      </c>
      <c r="H9" s="94" t="n"/>
      <c r="I9" s="87">
        <f>M7-1</f>
        <v/>
      </c>
      <c r="J9" s="86">
        <f>I9-1</f>
        <v/>
      </c>
      <c r="K9" s="87">
        <f>J9-1</f>
        <v/>
      </c>
      <c r="L9" s="86">
        <f>K9-1</f>
        <v/>
      </c>
      <c r="M9" s="100">
        <f>L9-1</f>
        <v/>
      </c>
      <c r="N9" s="105" t="n">
        <v>120</v>
      </c>
      <c r="O9" s="106">
        <f>C1</f>
        <v/>
      </c>
      <c r="P9" s="66">
        <f>N9/O9</f>
        <v/>
      </c>
    </row>
    <row r="10">
      <c r="A10" s="5" t="n">
        <v>8</v>
      </c>
      <c r="B10" s="99" t="n"/>
      <c r="C10" s="7" t="n"/>
      <c r="D10" s="92" t="n"/>
      <c r="E10" s="9">
        <f>IF(D10="", "", (C$1-D10)/C$1)</f>
        <v/>
      </c>
      <c r="F10" s="93">
        <f>IF(D10="", "", (E10*G10))</f>
        <v/>
      </c>
      <c r="G10" s="94">
        <f>C10*D10</f>
        <v/>
      </c>
      <c r="H10" s="94" t="n"/>
      <c r="I10" s="96">
        <f>M8+O4</f>
        <v/>
      </c>
      <c r="J10" s="95">
        <f>I10+O4</f>
        <v/>
      </c>
      <c r="K10" s="96">
        <f>J10+O4</f>
        <v/>
      </c>
      <c r="L10" s="95">
        <f>K10+O4</f>
        <v/>
      </c>
      <c r="M10" s="101">
        <f>L10+O4</f>
        <v/>
      </c>
      <c r="N10" s="89" t="n"/>
      <c r="O10" s="89" t="n"/>
      <c r="P10" s="89" t="n"/>
    </row>
    <row r="11">
      <c r="A11" s="5" t="n">
        <v>9</v>
      </c>
      <c r="B11" s="99" t="n"/>
      <c r="C11" s="7" t="n"/>
      <c r="D11" s="92" t="n"/>
      <c r="E11" s="9">
        <f>IF(D11="", "", (C$1-D11)/C$1)</f>
        <v/>
      </c>
      <c r="F11" s="93">
        <f>IF(D11="", "", (E11*G11))</f>
        <v/>
      </c>
      <c r="G11" s="94">
        <f>C11*D11</f>
        <v/>
      </c>
      <c r="H11" s="94" t="n"/>
      <c r="I11" s="86">
        <f>M9-1</f>
        <v/>
      </c>
      <c r="J11" s="87">
        <f>I11-1</f>
        <v/>
      </c>
      <c r="K11" s="86">
        <f>J11-1</f>
        <v/>
      </c>
      <c r="L11" s="87">
        <f>K11-1</f>
        <v/>
      </c>
      <c r="M11" s="88">
        <f>L11-1</f>
        <v/>
      </c>
      <c r="N11" s="50" t="n"/>
      <c r="O11" s="50" t="n"/>
    </row>
    <row r="12">
      <c r="A12" s="5" t="n">
        <v>10</v>
      </c>
      <c r="B12" s="99" t="n"/>
      <c r="C12" s="7" t="n"/>
      <c r="D12" s="92" t="n"/>
      <c r="E12" s="9">
        <f>IF(D12="", "", (C$1-D12)/C$1)</f>
        <v/>
      </c>
      <c r="F12" s="93">
        <f>IF(D12="", "", (E12*G12))</f>
        <v/>
      </c>
      <c r="G12" s="94">
        <f>C12*D12</f>
        <v/>
      </c>
      <c r="H12" s="94" t="n"/>
      <c r="I12" s="95">
        <f>M10+O4</f>
        <v/>
      </c>
      <c r="J12" s="96">
        <f>I12+O4</f>
        <v/>
      </c>
      <c r="K12" s="95">
        <f>J12+O4</f>
        <v/>
      </c>
      <c r="L12" s="96">
        <f>K12+O4</f>
        <v/>
      </c>
      <c r="M12" s="97">
        <f>L12+O4</f>
        <v/>
      </c>
      <c r="N12" s="107" t="n"/>
      <c r="O12" s="53" t="n"/>
    </row>
    <row r="13">
      <c r="A13" s="5" t="n">
        <v>11</v>
      </c>
      <c r="B13" s="99" t="n"/>
      <c r="C13" s="7" t="n"/>
      <c r="D13" s="92" t="n"/>
      <c r="E13" s="9">
        <f>IF(D13="", "", (C$1-D13)/C$1)</f>
        <v/>
      </c>
      <c r="F13" s="93">
        <f>IF(D13="", "", (E13*G13))</f>
        <v/>
      </c>
      <c r="G13" s="94">
        <f>C13*D13</f>
        <v/>
      </c>
      <c r="H13" s="94" t="n"/>
      <c r="I13" s="108">
        <f>M11-1</f>
        <v/>
      </c>
      <c r="J13" s="86">
        <f>I13-1</f>
        <v/>
      </c>
      <c r="K13" s="108">
        <f>J13-1</f>
        <v/>
      </c>
      <c r="L13" s="86">
        <f>K13-1</f>
        <v/>
      </c>
      <c r="M13" s="109">
        <f>L13-1</f>
        <v/>
      </c>
      <c r="N13" s="47" t="n"/>
    </row>
    <row r="14">
      <c r="A14" s="5" t="n">
        <v>12</v>
      </c>
      <c r="B14" s="99" t="n"/>
      <c r="C14" s="7" t="n"/>
      <c r="D14" s="92" t="n"/>
      <c r="E14" s="9">
        <f>IF(D14="", "", (C$1-D14)/C$1)</f>
        <v/>
      </c>
      <c r="F14" s="93">
        <f>IF(D14="", "", (E14*G14))</f>
        <v/>
      </c>
      <c r="G14" s="94">
        <f>C14*D14</f>
        <v/>
      </c>
      <c r="H14" s="94" t="n"/>
      <c r="I14" s="110">
        <f>M12+O4</f>
        <v/>
      </c>
      <c r="J14" s="95">
        <f>I14+O4</f>
        <v/>
      </c>
      <c r="K14" s="110">
        <f>+J14+O4</f>
        <v/>
      </c>
      <c r="L14" s="95">
        <f>K14+O4</f>
        <v/>
      </c>
      <c r="M14" s="111">
        <f>L14+O4</f>
        <v/>
      </c>
      <c r="N14" s="47" t="n"/>
    </row>
    <row r="15">
      <c r="A15" s="5" t="n">
        <v>13</v>
      </c>
      <c r="B15" s="99" t="n"/>
      <c r="C15" s="7" t="n"/>
      <c r="D15" s="92" t="n"/>
      <c r="E15" s="9">
        <f>IF(D15="", "", (C$1-D15)/C$1)</f>
        <v/>
      </c>
      <c r="F15" s="93">
        <f>IF(D15="", "", (E15*G15))</f>
        <v/>
      </c>
      <c r="G15" s="94">
        <f>C15*D15</f>
        <v/>
      </c>
      <c r="H15" s="94" t="n"/>
      <c r="I15" s="86">
        <f>M13-1</f>
        <v/>
      </c>
      <c r="J15" s="108">
        <f>I15-1</f>
        <v/>
      </c>
      <c r="K15" s="86">
        <f>J15-1</f>
        <v/>
      </c>
      <c r="L15" s="108">
        <f>K15-1</f>
        <v/>
      </c>
      <c r="M15" s="88">
        <f>L15-1</f>
        <v/>
      </c>
      <c r="N15" s="47" t="n"/>
    </row>
    <row r="16">
      <c r="A16" s="5" t="n">
        <v>14</v>
      </c>
      <c r="B16" s="99" t="n"/>
      <c r="C16" s="7" t="n"/>
      <c r="D16" s="92" t="n"/>
      <c r="E16" s="9">
        <f>IF(D16="", "", (C$1-D16)/C$1)</f>
        <v/>
      </c>
      <c r="F16" s="93">
        <f>IF(D16="", "", (E16*G16))</f>
        <v/>
      </c>
      <c r="G16" s="94">
        <f>C16*D16</f>
        <v/>
      </c>
      <c r="H16" s="94" t="n"/>
      <c r="I16" s="95">
        <f>M14+O4</f>
        <v/>
      </c>
      <c r="J16" s="110">
        <f>I16+O4</f>
        <v/>
      </c>
      <c r="K16" s="95">
        <f>J16+O4</f>
        <v/>
      </c>
      <c r="L16" s="110">
        <f>K16+O4</f>
        <v/>
      </c>
      <c r="M16" s="97">
        <f>L16+O4</f>
        <v/>
      </c>
    </row>
    <row r="17" ht="15.75" customHeight="1">
      <c r="A17" s="5" t="n">
        <v>15</v>
      </c>
      <c r="B17" s="99" t="n"/>
      <c r="C17" s="7" t="n"/>
      <c r="D17" s="92" t="n"/>
      <c r="E17" s="9">
        <f>IF(D17="", "", (C$1-D17)/C$1)</f>
        <v/>
      </c>
      <c r="F17" s="93">
        <f>IF(D17="", "", (E17*G18))</f>
        <v/>
      </c>
      <c r="G17" s="94">
        <f>C17*D17</f>
        <v/>
      </c>
      <c r="H17" s="112" t="n"/>
    </row>
    <row r="18">
      <c r="A18" s="38" t="inlineStr">
        <is>
          <t>TOTAL</t>
        </is>
      </c>
      <c r="B18" s="39" t="n"/>
      <c r="C18" s="39">
        <f>C4+C5+C6+C7+C8+C9+C10+C11+C12</f>
        <v/>
      </c>
      <c r="D18" s="113">
        <f>IFERROR(G18/C18, "")</f>
        <v/>
      </c>
      <c r="E18" s="41">
        <f>IFERROR(AVERAGE(E4:E16), "0")</f>
        <v/>
      </c>
      <c r="F18" s="114">
        <f>SUM(F4:F16)</f>
        <v/>
      </c>
      <c r="G18" s="115">
        <f>G4+G5+G6+G7+G8+G9+G10+G11+G12</f>
        <v/>
      </c>
      <c r="H18" s="115">
        <f>H4+H5+H6+H7+H8+H9+H10+H11+H12</f>
        <v/>
      </c>
      <c r="I18" s="2" t="n"/>
      <c r="K18" s="116" t="n"/>
      <c r="L18" s="116" t="n"/>
    </row>
    <row r="19">
      <c r="A19" s="48" t="n"/>
      <c r="B19" s="117" t="n"/>
      <c r="C19" s="50" t="n"/>
      <c r="D19" s="118" t="n"/>
      <c r="E19" s="51" t="n"/>
      <c r="F19" s="118" t="n"/>
      <c r="H19" s="116">
        <f>G18+F18</f>
        <v/>
      </c>
    </row>
    <row r="20">
      <c r="A20" s="48" t="n">
        <v>15.65999984741211</v>
      </c>
      <c r="B20" s="117" t="n"/>
      <c r="C20" s="50" t="n"/>
      <c r="D20" s="118" t="n"/>
      <c r="E20" s="51">
        <f>(C1-D4)/C1</f>
        <v/>
      </c>
      <c r="F20" s="118" t="n"/>
      <c r="H20" s="77">
        <f>H19/G18-1</f>
        <v/>
      </c>
    </row>
    <row r="21">
      <c r="A21" s="48" t="n"/>
      <c r="B21" s="117" t="n"/>
      <c r="C21" s="50" t="n"/>
      <c r="D21" s="118" t="n"/>
      <c r="E21" s="51" t="n"/>
      <c r="F21" s="118" t="n"/>
    </row>
    <row r="22">
      <c r="A22" s="48" t="n"/>
      <c r="B22" s="117" t="n"/>
      <c r="C22" s="50" t="n"/>
      <c r="D22" s="118" t="n"/>
      <c r="E22" s="51" t="n"/>
      <c r="F22" s="118" t="n"/>
      <c r="J22" t="n">
        <v>15.65999984741211</v>
      </c>
    </row>
  </sheetData>
  <mergeCells count="13">
    <mergeCell ref="O4:P5"/>
    <mergeCell ref="P9:P10"/>
    <mergeCell ref="N9:N10"/>
    <mergeCell ref="C1:D2"/>
    <mergeCell ref="O9:O10"/>
    <mergeCell ref="N4:N5"/>
    <mergeCell ref="I1:M2"/>
    <mergeCell ref="O1:P1"/>
    <mergeCell ref="O2:O3"/>
    <mergeCell ref="N8:P8"/>
    <mergeCell ref="N2:N3"/>
    <mergeCell ref="A1:B2"/>
    <mergeCell ref="P2:P3"/>
  </mergeCells>
  <conditionalFormatting sqref="E4:F17">
    <cfRule type="cellIs" priority="4" operator="greaterThan" dxfId="2">
      <formula>0</formula>
    </cfRule>
    <cfRule type="cellIs" priority="3" operator="lessThan" dxfId="1">
      <formula>0</formula>
    </cfRule>
  </conditionalFormatting>
  <conditionalFormatting sqref="I3:M16">
    <cfRule type="cellIs" priority="1" operator="lessThan" dxfId="0">
      <formula>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P7" sqref="P7"/>
    </sheetView>
  </sheetViews>
  <sheetFormatPr baseColWidth="8" defaultRowHeight="15"/>
  <cols>
    <col width="7.140625" customWidth="1" min="1" max="1"/>
    <col width="8.85546875" customWidth="1" min="2" max="2"/>
    <col width="9.140625" customWidth="1" min="3" max="3"/>
    <col width="9.85546875" bestFit="1" customWidth="1" min="4" max="4"/>
    <col width="11.28515625" customWidth="1" min="5" max="5"/>
    <col width="12.7109375" customWidth="1" min="6" max="6"/>
    <col width="11" bestFit="1" customWidth="1" min="7" max="7"/>
    <col width="13.140625" customWidth="1" min="8" max="8"/>
    <col width="13.5703125" customWidth="1" min="9" max="9"/>
    <col width="13.28515625" customWidth="1" min="10" max="11"/>
    <col width="13.140625" customWidth="1" min="12" max="12"/>
    <col width="10.5703125" customWidth="1" min="13" max="13"/>
    <col width="9.42578125" customWidth="1" min="14" max="14"/>
    <col width="9.140625" customWidth="1" min="15" max="15"/>
    <col width="11.42578125" customWidth="1" min="16" max="16"/>
  </cols>
  <sheetData>
    <row r="1" ht="15" customHeight="1">
      <c r="A1" s="70" t="inlineStr">
        <is>
          <t>BBDC4</t>
        </is>
      </c>
      <c r="B1" s="78" t="n"/>
      <c r="C1" s="79" t="n">
        <v>9.1</v>
      </c>
      <c r="D1" s="78" t="n"/>
      <c r="E1" s="36" t="n"/>
      <c r="F1" s="36" t="n"/>
      <c r="G1" s="46" t="n"/>
    </row>
    <row r="2" ht="15" customHeight="1">
      <c r="A2" s="81" t="n"/>
      <c r="B2" s="82" t="n"/>
      <c r="C2" s="81" t="n"/>
      <c r="D2" s="82" t="n"/>
      <c r="E2" s="83" t="n"/>
      <c r="F2" s="45" t="n"/>
      <c r="G2" s="46" t="n"/>
    </row>
    <row r="3">
      <c r="A3" s="3" t="n"/>
      <c r="B3" s="4" t="inlineStr">
        <is>
          <t>data</t>
        </is>
      </c>
      <c r="C3" s="4" t="inlineStr">
        <is>
          <t>Qtd</t>
        </is>
      </c>
      <c r="D3" s="4" t="inlineStr">
        <is>
          <t>vlr compra</t>
        </is>
      </c>
      <c r="E3" s="12" t="inlineStr">
        <is>
          <t>%</t>
        </is>
      </c>
      <c r="F3" s="13" t="inlineStr">
        <is>
          <t>$</t>
        </is>
      </c>
      <c r="G3" s="4" t="inlineStr">
        <is>
          <t>total</t>
        </is>
      </c>
      <c r="H3" s="59" t="inlineStr">
        <is>
          <t>VALOR / COTAÇAO</t>
        </is>
      </c>
      <c r="M3" s="56" t="inlineStr">
        <is>
          <t>FINANCEIRO</t>
        </is>
      </c>
      <c r="N3" s="80" t="n">
        <v>3000</v>
      </c>
      <c r="O3" s="78" t="n"/>
      <c r="Q3" s="90" t="n"/>
    </row>
    <row r="4">
      <c r="A4" s="5" t="n">
        <v>1</v>
      </c>
      <c r="B4" s="91" t="n">
        <v>20</v>
      </c>
      <c r="C4" s="7" t="n"/>
      <c r="D4" s="92" t="n">
        <v>15</v>
      </c>
      <c r="E4" s="9">
        <f>IF(D4="", "", (C$1-D4)/C$1)</f>
        <v/>
      </c>
      <c r="F4" s="93">
        <f>IF(D4="", "", (E4*G4))</f>
        <v/>
      </c>
      <c r="G4" s="94">
        <f>C4*D4</f>
        <v/>
      </c>
      <c r="H4" s="84" t="n"/>
      <c r="I4" s="84" t="n"/>
      <c r="J4" s="84" t="n"/>
      <c r="K4" s="84" t="n"/>
      <c r="L4" s="84" t="n"/>
      <c r="M4" s="65" t="inlineStr">
        <is>
          <t>COMPRA</t>
        </is>
      </c>
      <c r="N4" s="69" t="n">
        <v>0.05</v>
      </c>
      <c r="O4" s="85">
        <f>N4*N3</f>
        <v/>
      </c>
    </row>
    <row r="5">
      <c r="A5" s="5" t="n">
        <v>2</v>
      </c>
      <c r="B5" s="99" t="n"/>
      <c r="C5" s="7" t="n"/>
      <c r="D5" s="92" t="n"/>
      <c r="E5" s="9">
        <f>IF(D5="", "", (C$1-D5)/C$1)</f>
        <v/>
      </c>
      <c r="F5" s="93">
        <f>IF(D5="", "", (E5*G5))</f>
        <v/>
      </c>
      <c r="G5" s="94">
        <f>C5*D5</f>
        <v/>
      </c>
      <c r="H5" s="86">
        <f>D4</f>
        <v/>
      </c>
      <c r="I5" s="87">
        <f>H5-N13</f>
        <v/>
      </c>
      <c r="J5" s="86">
        <f>I5-N13</f>
        <v/>
      </c>
      <c r="K5" s="87">
        <f>J5-N13</f>
        <v/>
      </c>
      <c r="L5" s="88">
        <f>K5-N13</f>
        <v/>
      </c>
      <c r="M5" s="65" t="n"/>
      <c r="N5" s="69" t="n"/>
      <c r="O5" s="85" t="n"/>
    </row>
    <row r="6">
      <c r="A6" s="5" t="n">
        <v>3</v>
      </c>
      <c r="B6" s="99" t="n"/>
      <c r="C6" s="7" t="n"/>
      <c r="D6" s="92" t="n"/>
      <c r="E6" s="9">
        <f>IF(D6="", "", (C$1-D6)/C$1)</f>
        <v/>
      </c>
      <c r="F6" s="93">
        <f>IF(D6="", "", (E6*G6))</f>
        <v/>
      </c>
      <c r="G6" s="94">
        <f>C6*D6</f>
        <v/>
      </c>
      <c r="H6" s="95">
        <f>O4</f>
        <v/>
      </c>
      <c r="I6" s="96">
        <f>H6+N$6</f>
        <v/>
      </c>
      <c r="J6" s="95">
        <f>I6+N$6</f>
        <v/>
      </c>
      <c r="K6" s="96">
        <f>J6+N$6</f>
        <v/>
      </c>
      <c r="L6" s="97">
        <f>K6+N$6</f>
        <v/>
      </c>
      <c r="M6" s="65" t="inlineStr">
        <is>
          <t>APORTE SPL</t>
        </is>
      </c>
      <c r="N6" s="98">
        <f>O4/2</f>
        <v/>
      </c>
      <c r="O6" s="98" t="n"/>
    </row>
    <row r="7">
      <c r="A7" s="5" t="n">
        <v>5</v>
      </c>
      <c r="B7" s="99" t="n"/>
      <c r="C7" s="7" t="n"/>
      <c r="D7" s="92" t="n"/>
      <c r="E7" s="9">
        <f>IF(D7="", "", (C$1-D7)/C$1)</f>
        <v/>
      </c>
      <c r="F7" s="93">
        <f>IF(D7="", "", (E7*G7))</f>
        <v/>
      </c>
      <c r="G7" s="94">
        <f>C7*D7</f>
        <v/>
      </c>
      <c r="H7" s="87">
        <f>L5-N13</f>
        <v/>
      </c>
      <c r="I7" s="86">
        <f>H7-N13</f>
        <v/>
      </c>
      <c r="J7" s="87">
        <f>I7-N13</f>
        <v/>
      </c>
      <c r="K7" s="86">
        <f>J7-N13</f>
        <v/>
      </c>
      <c r="L7" s="100">
        <f>K7-N13</f>
        <v/>
      </c>
      <c r="M7" s="65" t="n"/>
      <c r="N7" s="98" t="n"/>
      <c r="O7" s="98" t="n"/>
    </row>
    <row r="8">
      <c r="A8" s="5" t="n">
        <v>6</v>
      </c>
      <c r="B8" s="99" t="n"/>
      <c r="C8" s="7" t="n"/>
      <c r="D8" s="92" t="n"/>
      <c r="E8" s="9">
        <f>IF(D8="", "", (C$1-D8)/C$1)</f>
        <v/>
      </c>
      <c r="F8" s="93">
        <f>IF(D8="", "", (E8*G8))</f>
        <v/>
      </c>
      <c r="G8" s="94">
        <f>C8*D8</f>
        <v/>
      </c>
      <c r="H8" s="96">
        <f>L6+N$6</f>
        <v/>
      </c>
      <c r="I8" s="95">
        <f>H8+N6</f>
        <v/>
      </c>
      <c r="J8" s="96">
        <f>I8+N6</f>
        <v/>
      </c>
      <c r="K8" s="95">
        <f>J8+N6</f>
        <v/>
      </c>
      <c r="L8" s="101">
        <f>K8+N6</f>
        <v/>
      </c>
      <c r="M8" s="4" t="inlineStr">
        <is>
          <t>OBJ T</t>
        </is>
      </c>
      <c r="N8" s="4" t="inlineStr">
        <is>
          <t>OBJ P</t>
        </is>
      </c>
    </row>
    <row r="9">
      <c r="A9" s="5" t="n">
        <v>7</v>
      </c>
      <c r="B9" s="99" t="n"/>
      <c r="C9" s="7" t="n"/>
      <c r="D9" s="92" t="n"/>
      <c r="E9" s="9">
        <f>IF(D9="", "", (C$1-D9)/C$1)</f>
        <v/>
      </c>
      <c r="F9" s="93">
        <f>IF(D9="", "", (E9*G9))</f>
        <v/>
      </c>
      <c r="G9" s="94">
        <f>C9*D9</f>
        <v/>
      </c>
      <c r="H9" s="86">
        <f>L7-N13</f>
        <v/>
      </c>
      <c r="I9" s="87">
        <f>H9-N13</f>
        <v/>
      </c>
      <c r="J9" s="86">
        <f>I9-N13</f>
        <v/>
      </c>
      <c r="K9" s="87">
        <f>J9-N13</f>
        <v/>
      </c>
      <c r="L9" s="88">
        <f>K9-N13</f>
        <v/>
      </c>
      <c r="M9" s="102" t="n">
        <v>0.05</v>
      </c>
      <c r="N9" s="55" t="n">
        <v>0.03</v>
      </c>
    </row>
    <row r="10">
      <c r="A10" s="5" t="n">
        <v>8</v>
      </c>
      <c r="B10" s="99" t="n"/>
      <c r="C10" s="7" t="n"/>
      <c r="D10" s="92" t="n"/>
      <c r="E10" s="9">
        <f>IF(D10="", "", (C$1-D10)/C$1)</f>
        <v/>
      </c>
      <c r="F10" s="93">
        <f>IF(D10="", "", (E10*G10))</f>
        <v/>
      </c>
      <c r="G10" s="94">
        <f>C10*D10</f>
        <v/>
      </c>
      <c r="H10" s="95">
        <f>L8+N6</f>
        <v/>
      </c>
      <c r="I10" s="96">
        <f>H10+N6</f>
        <v/>
      </c>
      <c r="J10" s="95">
        <f>I10+N6</f>
        <v/>
      </c>
      <c r="K10" s="96">
        <f>J10+N6</f>
        <v/>
      </c>
      <c r="L10" s="97">
        <f>K10+N6</f>
        <v/>
      </c>
      <c r="M10" s="64" t="inlineStr">
        <is>
          <t>CALCULADORA</t>
        </is>
      </c>
      <c r="N10" s="64" t="n"/>
      <c r="O10" s="64" t="n"/>
    </row>
    <row r="11">
      <c r="A11" s="5" t="n">
        <v>9</v>
      </c>
      <c r="B11" s="99" t="n"/>
      <c r="C11" s="7" t="n"/>
      <c r="D11" s="92" t="n"/>
      <c r="E11" s="9">
        <f>IF(D11="", "", (C$1-D11)/C$1)</f>
        <v/>
      </c>
      <c r="F11" s="93">
        <f>IF(D11="", "", (E11*G11))</f>
        <v/>
      </c>
      <c r="G11" s="94">
        <f>C11*D11</f>
        <v/>
      </c>
      <c r="H11" s="87">
        <f>L9-N13</f>
        <v/>
      </c>
      <c r="I11" s="86">
        <f>H11-N13</f>
        <v/>
      </c>
      <c r="J11" s="87">
        <f>I11-N13</f>
        <v/>
      </c>
      <c r="K11" s="86">
        <f>J11-N13</f>
        <v/>
      </c>
      <c r="L11" s="100">
        <f>K11-N13</f>
        <v/>
      </c>
      <c r="M11" s="105" t="n">
        <v>120</v>
      </c>
      <c r="N11" s="106">
        <f>C1</f>
        <v/>
      </c>
      <c r="O11" s="66">
        <f>M11/N11</f>
        <v/>
      </c>
    </row>
    <row r="12">
      <c r="A12" s="5" t="n">
        <v>10</v>
      </c>
      <c r="B12" s="99" t="n"/>
      <c r="C12" s="7" t="n"/>
      <c r="D12" s="92" t="n"/>
      <c r="E12" s="9">
        <f>IF(D12="", "", (C$1-D12)/C$1)</f>
        <v/>
      </c>
      <c r="F12" s="93">
        <f>IF(D12="", "", (E12*G12))</f>
        <v/>
      </c>
      <c r="G12" s="94">
        <f>C12*D12</f>
        <v/>
      </c>
      <c r="H12" s="96">
        <f>L10+N6</f>
        <v/>
      </c>
      <c r="I12" s="95">
        <f>H12+N6</f>
        <v/>
      </c>
      <c r="J12" s="96">
        <f>I12+N6</f>
        <v/>
      </c>
      <c r="K12" s="95">
        <f>J12+N6</f>
        <v/>
      </c>
      <c r="L12" s="101">
        <f>K12+N6</f>
        <v/>
      </c>
      <c r="M12" s="105" t="n"/>
      <c r="N12" s="106" t="n"/>
      <c r="O12" s="66" t="n"/>
    </row>
    <row r="13">
      <c r="A13" s="5" t="n">
        <v>11</v>
      </c>
      <c r="B13" s="99" t="n"/>
      <c r="C13" s="7" t="n"/>
      <c r="D13" s="92" t="n"/>
      <c r="E13" s="9">
        <f>IF(D13="", "", (C$1-D13)/C$1)</f>
        <v/>
      </c>
      <c r="F13" s="93">
        <f>IF(D13="", "", (E13*G13))</f>
        <v/>
      </c>
      <c r="G13" s="94">
        <f>C13*D13</f>
        <v/>
      </c>
      <c r="H13" s="86">
        <f>L11-N13</f>
        <v/>
      </c>
      <c r="I13" s="87">
        <f>H13-N13</f>
        <v/>
      </c>
      <c r="J13" s="86">
        <f>I13-N13</f>
        <v/>
      </c>
      <c r="K13" s="87">
        <f>J13-N13</f>
        <v/>
      </c>
      <c r="L13" s="88">
        <f>K13-N13</f>
        <v/>
      </c>
      <c r="M13" s="47" t="inlineStr">
        <is>
          <t>variaçao</t>
        </is>
      </c>
      <c r="N13" s="116" t="n">
        <v>0.5</v>
      </c>
    </row>
    <row r="14">
      <c r="A14" s="5" t="n">
        <v>12</v>
      </c>
      <c r="B14" s="99" t="n"/>
      <c r="C14" s="7" t="n"/>
      <c r="D14" s="92" t="n"/>
      <c r="E14" s="9">
        <f>IF(D14="", "", (C$1-D14)/C$1)</f>
        <v/>
      </c>
      <c r="F14" s="93">
        <f>IF(D14="", "", (E14*G14))</f>
        <v/>
      </c>
      <c r="G14" s="94">
        <f>C14*D14</f>
        <v/>
      </c>
      <c r="H14" s="95">
        <f>L12+N6</f>
        <v/>
      </c>
      <c r="I14" s="96">
        <f>H14+N6</f>
        <v/>
      </c>
      <c r="J14" s="95">
        <f>I14+N6</f>
        <v/>
      </c>
      <c r="K14" s="96">
        <f>J14+N6</f>
        <v/>
      </c>
      <c r="L14" s="97">
        <f>K14+N6</f>
        <v/>
      </c>
      <c r="M14" s="47" t="n"/>
    </row>
    <row r="15">
      <c r="A15" s="5" t="n">
        <v>13</v>
      </c>
      <c r="B15" s="99" t="n"/>
      <c r="C15" s="7" t="n"/>
      <c r="D15" s="92" t="n"/>
      <c r="E15" s="9">
        <f>IF(D15="", "", (C$1-D15)/C$1)</f>
        <v/>
      </c>
      <c r="F15" s="93">
        <f>IF(D15="", "", (E15*G15))</f>
        <v/>
      </c>
      <c r="G15" s="94">
        <f>C15*D15</f>
        <v/>
      </c>
      <c r="H15" s="108">
        <f>L13-N13</f>
        <v/>
      </c>
      <c r="I15" s="86">
        <f>H15-N13</f>
        <v/>
      </c>
      <c r="J15" s="108">
        <f>I15-N13</f>
        <v/>
      </c>
      <c r="K15" s="86">
        <f>J15-N13</f>
        <v/>
      </c>
      <c r="L15" s="109">
        <f>K15-N13</f>
        <v/>
      </c>
      <c r="M15" s="47" t="n"/>
    </row>
    <row r="16">
      <c r="A16" s="5" t="n">
        <v>14</v>
      </c>
      <c r="B16" s="99" t="n"/>
      <c r="C16" s="7" t="n"/>
      <c r="D16" s="92" t="n"/>
      <c r="E16" s="9">
        <f>IF(D16="", "", (C$1-D16)/C$1)</f>
        <v/>
      </c>
      <c r="F16" s="93">
        <f>IF(D16="", "", (E16*G16))</f>
        <v/>
      </c>
      <c r="G16" s="94">
        <f>C16*D16</f>
        <v/>
      </c>
      <c r="H16" s="110">
        <f>L14+N6</f>
        <v/>
      </c>
      <c r="I16" s="95">
        <f>H16+N6</f>
        <v/>
      </c>
      <c r="J16" s="110">
        <f>+I16+N6</f>
        <v/>
      </c>
      <c r="K16" s="95">
        <f>J16+N6</f>
        <v/>
      </c>
      <c r="L16" s="111">
        <f>K16+N6</f>
        <v/>
      </c>
    </row>
    <row r="17" ht="15.75" customHeight="1">
      <c r="A17" s="5" t="n">
        <v>15</v>
      </c>
      <c r="B17" s="99" t="n"/>
      <c r="C17" s="7" t="n"/>
      <c r="D17" s="92" t="n"/>
      <c r="E17" s="9">
        <f>IF(D17="", "", (C$1-D17)/C$1)</f>
        <v/>
      </c>
      <c r="F17" s="93">
        <f>IF(D17="", "", (E17*G18))</f>
        <v/>
      </c>
      <c r="G17" s="94">
        <f>C17*D17</f>
        <v/>
      </c>
      <c r="H17" s="86">
        <f>L15-N13</f>
        <v/>
      </c>
      <c r="I17" s="108">
        <f>H17-N13</f>
        <v/>
      </c>
      <c r="J17" s="86">
        <f>I17-N13</f>
        <v/>
      </c>
      <c r="K17" s="108">
        <f>J17-N13</f>
        <v/>
      </c>
      <c r="L17" s="88">
        <f>K17-N13</f>
        <v/>
      </c>
    </row>
    <row r="18">
      <c r="A18" s="38" t="inlineStr">
        <is>
          <t>TOTAL</t>
        </is>
      </c>
      <c r="B18" s="39" t="n"/>
      <c r="C18" s="39">
        <f>C4+C5+C6+C7+C8+C9+C10+C11+C12</f>
        <v/>
      </c>
      <c r="D18" s="113">
        <f>IFERROR(G18/C18, "")</f>
        <v/>
      </c>
      <c r="E18" s="41">
        <f>IFERROR(AVERAGE(E4:E16), "0")</f>
        <v/>
      </c>
      <c r="F18" s="114">
        <f>SUM(F4:F16)</f>
        <v/>
      </c>
      <c r="G18" s="115">
        <f>G4+G5+G6+G7+G8+G9+G10+G11+G12</f>
        <v/>
      </c>
      <c r="H18" s="95">
        <f>L16+N6</f>
        <v/>
      </c>
      <c r="I18" s="110">
        <f>H18+N6</f>
        <v/>
      </c>
      <c r="J18" s="95">
        <f>I18+N6</f>
        <v/>
      </c>
      <c r="K18" s="110">
        <f>J18+N6</f>
        <v/>
      </c>
      <c r="L18" s="97">
        <f>K18+N6</f>
        <v/>
      </c>
    </row>
    <row r="19">
      <c r="A19" s="48" t="n"/>
      <c r="B19" s="117" t="n"/>
      <c r="C19" s="50" t="n"/>
      <c r="D19" s="118" t="n"/>
      <c r="E19" s="51" t="n"/>
      <c r="F19" s="118" t="n"/>
    </row>
    <row r="20">
      <c r="A20" s="48" t="n"/>
      <c r="B20" s="117" t="n"/>
      <c r="C20" s="50" t="n"/>
      <c r="D20" s="118" t="n"/>
      <c r="E20" s="51" t="n"/>
      <c r="F20" s="118" t="n"/>
    </row>
    <row r="21">
      <c r="A21" s="48" t="n"/>
      <c r="B21" s="117" t="n"/>
      <c r="C21" s="50" t="n"/>
      <c r="D21" s="118" t="n"/>
      <c r="E21" s="51" t="n"/>
      <c r="F21" s="118" t="n"/>
    </row>
    <row r="22">
      <c r="A22" s="48" t="n"/>
      <c r="B22" s="117" t="n"/>
      <c r="C22" s="50" t="n"/>
      <c r="D22" s="118" t="n"/>
      <c r="E22" s="51" t="n"/>
      <c r="F22" s="118" t="n"/>
    </row>
  </sheetData>
  <mergeCells count="4">
    <mergeCell ref="A1:B2"/>
    <mergeCell ref="H3:L4"/>
    <mergeCell ref="C1:D2"/>
    <mergeCell ref="N3:O3"/>
  </mergeCells>
  <conditionalFormatting sqref="E4:F17">
    <cfRule type="cellIs" priority="3" operator="greaterThan" dxfId="2">
      <formula>0</formula>
    </cfRule>
    <cfRule type="cellIs" priority="2" operator="lessThan" dxfId="1">
      <formula>0</formula>
    </cfRule>
  </conditionalFormatting>
  <conditionalFormatting sqref="H5:L18">
    <cfRule type="cellIs" priority="1" operator="lessThan" dxfId="0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2024-08-20T13:57:55Z</dcterms:created>
  <dcterms:modified xmlns:dcterms="http://purl.org/dc/terms/" xmlns:xsi="http://www.w3.org/2001/XMLSchema-instance" xsi:type="dcterms:W3CDTF">2024-08-21T15:44:10Z</dcterms:modified>
</cp:coreProperties>
</file>