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jm6426/Documents/rtRBA-main/analysis/kapp_vivo_vs_vitro/"/>
    </mc:Choice>
  </mc:AlternateContent>
  <xr:revisionPtr revIDLastSave="0" documentId="13_ncr:11_{C8A76C75-0198-FB49-896D-C8633FABA7C0}" xr6:coauthVersionLast="47" xr6:coauthVersionMax="47" xr10:uidLastSave="{00000000-0000-0000-0000-000000000000}"/>
  <bookViews>
    <workbookView xWindow="4680" yWindow="760" windowWidth="21820" windowHeight="14020" xr2:uid="{6C52A7FF-F534-437B-8841-5CF279F3B083}"/>
  </bookViews>
  <sheets>
    <sheet name="Sheet1" sheetId="1" r:id="rId1"/>
  </sheets>
  <definedNames>
    <definedName name="Duplicates_DIY" comment="Returns all values in an array with duplicates (including duplicates) as a column. Case-sensitive by default, but set 2nd argument to false to make it case-insensitive.">_xlfn.LAMBDA(_xlpm.array,_xlop.match_case,_xlfn.LET(_xlpm.col,_xlfn.TOCOL(_xlpm.array),IF(IfBlank_DIY(_xlpm.match_case,TRUE),_xlfn._xlws.FILTER(_xlpm.col,_xlfn.BYROW(--EXACT(_xlpm.col,TRANSPOSE(_xlpm.col)),_xlfn.LAMBDA(_xlpm.r,_xlfn.XMATCH(1,_xlpm.r,0,1)&lt;&gt;_xlfn.XMATCH(1,_xlpm.r,0,-1)))),_xlfn.LET(_xlpm.x,_xlfn.UNIQUE(_xlfn.VSTACK(_xlfn.UNIQUE(_xlpm.col),_xlfn.UNIQUE(_xlpm.col,,TRUE)),,TRUE),_xlfn._xlws.FILTER(_xlpm.col,ISNUMBER(MATCH(_xlpm.col,_xlpm.x,0)),_xlpm.col)))))</definedName>
    <definedName name="IfBlank_DIY" comment="Return a default value if the input is blank.">_xlfn.LAMBDA(_xlpm.value,_xlpm.default,IF(_xlpm.value="",_xlpm.default,_xlpm.value))</definedName>
    <definedName name="IsElementOfSet_CaseInsensitive_DIY" comment="Checks if a value is an element of a set. Case-insensitive version.">_xlfn.LAMBDA(_xlpm.element,_xlpm.array,OR(_xlpm.element=_xlpm.array))</definedName>
    <definedName name="IsElementOfSet_DIY" comment="Checks if a value is an element of a set (case-sensitive).">_xlfn.LAMBDA(_xlpm.element,_xlpm.array,OR(EXACT(_xlpm.element,_xlpm.array)))</definedName>
    <definedName name="IsSubset_DIY">_xlfn.LAMBDA(_xlpm.x,_xlpm.y,AND(COUNTIF(_xlpm.y,_xlpm.x)&gt;=COUNTIF(_xlpm.x,_xlpm.x)))</definedName>
    <definedName name="LongestNumAtEnd_DIY" comment="Checks the end of a string for the longest number, including extra zeros (e.g., &quot;04&quot; in t04) unless the optional 2nd argument is set to 1 or TRUE.">_xlfn.LAMBDA(_xlpm.t,_xlop.min_digits,_xlfn.LET(_xlpm.n,RIGHT(_xlpm.t,_xlfn.SEQUENCE(LEN(_xlpm.t))),_xlpm.sortcol,IF(NOT(ISERROR(_xlfn.NUMBERVALUE(_xlpm.n)+TEXT(LEFT(_xlpm.n,1),0))),LEN(_xlpm.n),0),_xlpm.nmax,_xlfn.TAKE(_xlfn._xlws.SORT(_xlfn.HSTACK(_xlpm.n,_xlpm.sortcol),2,-1),1),IF(_xlfn.CHOOSECOLS(_xlpm.nmax,2)=0,"",IF(IfBlank_DIY(_xlpm.min_digits,FALSE),_xlfn.NUMBERVALUE(_xlfn.CHOOSECOLS(_xlpm.nmax,1)),_xlfn.CHOOSECOLS(_xlpm.nmax,1)))))</definedName>
    <definedName name="LongestNumAtStart_DIY" comment="Checks the start of a string for the longest number, including extra zeros (e.g., &quot;04&quot; in 04t) unless the optional 2nd argument is set to 1 or TRUE.">_xlfn.LAMBDA(_xlpm.t,_xlop.min_digits,_xlfn.LET(_xlpm.n,LEFT(_xlpm.t,_xlfn.SEQUENCE(LEN(_xlpm.t))),_xlpm.sortcol,IF(NOT(ISERROR(_xlfn.NUMBERVALUE(_xlpm.n)+TEXT(RIGHT(_xlpm.n,1),0))),LEN(_xlpm.n),0),_xlpm.nmax,_xlfn.TAKE(_xlfn._xlws.SORT(_xlfn.HSTACK(_xlpm.n,_xlpm.sortcol),2,-1),1),IF(_xlfn.CHOOSECOLS(_xlpm.nmax,2)=0,"",IF(IfBlank_DIY(_xlpm.min_digits,FALSE),_xlfn.NUMBERVALUE(_xlfn.CHOOSECOLS(_xlpm.nmax,1)),_xlfn.CHOOSECOLS(_xlpm.nmax,1)))))</definedName>
    <definedName name="nonblanks_DIY" comment="Returns all non-blank rows of an array.">_xlfn.LAMBDA(_xlpm.array,_xlop.num_rows_dropped,_xlop.num_cols_dropped,_xlfn.DROP(_xlfn._xlws.FILTER(_xlpm.array,NOT(ISBLANK(_xlpm.array))),IFERROR(_xlfn.NUMBERVALUE(_xlpm.num_rows_dropped),0),IFERROR(_xlfn.NUMBERVALUE(_xlpm.num_cols_dropped),0)))</definedName>
    <definedName name="TEXTBETWEEN_DIY">_xlfn.LAMBDA(_xlpm.cells,_xlpm.delim,_xlop.adj,_xlfn.LET(_xlpm.adjust,IF(_xlfn.ISOMITTED(_xlpm.adj),COLUMN()-COLUMN(_xlpm.cells),_xlpm.adj),_xlfn.IFS(_xlpm.adjust=1,_xlfn.TEXTBEFORE(_xlpm.cells,_xlpm.delim,_xlpm.adjust,,,_xlpm.cells),1=1,_xlfn.TEXTAFTER(_xlfn.TEXTBEFORE(_xlpm.cells,_xlpm.delim,_xlpm.adjust,,,_xlpm.cells),_xlpm.delim,_xlpm.adjust-1,,,_xlfn.TEXTBEFORE(_xlpm.cells,_xlpm.delim,_xlpm.adjust,,,_xlpm.cells)))))</definedName>
    <definedName name="TextSplitArray_DIY" comment="Like TEXTSPLIT but for an array; input cells and then a string to split them by. If the input array is a row, it's split vertically; otherwise, it's split horizontally.">_xlfn.LAMBDA(_xlpm.cells,_xlop.delimiter,_xlfn.LET(_xlpm.str,IfBlank_DIY(_xlpm.delimiter," "),_xlpm.n,MAX((LEN(_xlpm.cells)-LEN(SUBSTITUTE(_xlpm.cells,_xlpm.str,""))+1)/LEN(_xlpm.str)),_xlfn.TEXTBEFORE(IFERROR(_xlfn.TEXTAFTER(_xlpm.cells,_xlpm.str,IF(COLUMNS(_xlpm.cells)&gt;1,_xlfn.SEQUENCE(_xlpm.n,1,0),_xlfn.SEQUENCE(1,_xlpm.n,0)),,,""),_xlpm.cells),_xlpm.str,,,1,""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13" i="1"/>
  <c r="G22" i="1"/>
  <c r="G17" i="1"/>
  <c r="G5" i="1"/>
  <c r="G12" i="1"/>
  <c r="G27" i="1"/>
  <c r="G23" i="1"/>
  <c r="G18" i="1"/>
  <c r="G20" i="1"/>
  <c r="G16" i="1"/>
  <c r="G25" i="1"/>
  <c r="G4" i="1"/>
  <c r="G21" i="1"/>
  <c r="G15" i="1"/>
  <c r="G19" i="1"/>
  <c r="G24" i="1"/>
  <c r="G7" i="1"/>
  <c r="G14" i="1"/>
  <c r="G11" i="1"/>
  <c r="G10" i="1"/>
  <c r="G9" i="1"/>
  <c r="G8" i="1"/>
  <c r="G3" i="1"/>
  <c r="G6" i="1"/>
  <c r="F6" i="1"/>
  <c r="F3" i="1"/>
  <c r="F8" i="1"/>
  <c r="F9" i="1"/>
  <c r="F10" i="1"/>
  <c r="F11" i="1"/>
  <c r="F14" i="1"/>
  <c r="F7" i="1"/>
  <c r="F24" i="1"/>
  <c r="F19" i="1"/>
  <c r="F15" i="1"/>
  <c r="F21" i="1"/>
  <c r="F4" i="1"/>
  <c r="F25" i="1"/>
  <c r="F16" i="1"/>
  <c r="F20" i="1"/>
  <c r="F18" i="1"/>
  <c r="F23" i="1"/>
  <c r="F27" i="1"/>
  <c r="F12" i="1"/>
  <c r="F5" i="1"/>
  <c r="F17" i="1"/>
  <c r="F22" i="1"/>
  <c r="F13" i="1"/>
  <c r="F26" i="1"/>
  <c r="E6" i="1"/>
  <c r="E3" i="1"/>
  <c r="E8" i="1"/>
  <c r="E9" i="1"/>
  <c r="E10" i="1"/>
  <c r="E11" i="1"/>
  <c r="E14" i="1"/>
  <c r="E7" i="1"/>
  <c r="E24" i="1"/>
  <c r="E19" i="1"/>
  <c r="E15" i="1"/>
  <c r="E21" i="1"/>
  <c r="E4" i="1"/>
  <c r="E25" i="1"/>
  <c r="E16" i="1"/>
  <c r="E20" i="1"/>
  <c r="E18" i="1"/>
  <c r="E23" i="1"/>
  <c r="E27" i="1"/>
  <c r="E12" i="1"/>
  <c r="E5" i="1"/>
  <c r="E17" i="1"/>
  <c r="E22" i="1"/>
  <c r="E13" i="1"/>
  <c r="E26" i="1"/>
  <c r="D6" i="1"/>
  <c r="D3" i="1"/>
  <c r="D8" i="1"/>
  <c r="D9" i="1"/>
  <c r="D10" i="1"/>
  <c r="D11" i="1"/>
  <c r="D14" i="1"/>
  <c r="D7" i="1"/>
  <c r="D24" i="1"/>
  <c r="D19" i="1"/>
  <c r="D15" i="1"/>
  <c r="D21" i="1"/>
  <c r="D4" i="1"/>
  <c r="D25" i="1"/>
  <c r="D16" i="1"/>
  <c r="D20" i="1"/>
  <c r="D18" i="1"/>
  <c r="D23" i="1"/>
  <c r="D27" i="1"/>
  <c r="D12" i="1"/>
  <c r="D5" i="1"/>
  <c r="D17" i="1"/>
  <c r="D22" i="1"/>
  <c r="D13" i="1"/>
  <c r="D26" i="1"/>
</calcChain>
</file>

<file path=xl/sharedStrings.xml><?xml version="1.0" encoding="utf-8"?>
<sst xmlns="http://schemas.openxmlformats.org/spreadsheetml/2006/main" count="149" uniqueCount="55">
  <si>
    <t>Histidine metabolism</t>
  </si>
  <si>
    <t>n=10</t>
  </si>
  <si>
    <t>Terpenoid backbone biosynthesis</t>
  </si>
  <si>
    <t>n=9</t>
  </si>
  <si>
    <t>Valine, leucine and isoleucine metabolism</t>
  </si>
  <si>
    <t>n=12</t>
  </si>
  <si>
    <t>Pyrimidine metabolism</t>
  </si>
  <si>
    <t>n=14</t>
  </si>
  <si>
    <t>Pentose phosphate pathway</t>
  </si>
  <si>
    <t>Glyoxylate metabolism</t>
  </si>
  <si>
    <t>n=5</t>
  </si>
  <si>
    <t>Arginine and proline metabolism</t>
  </si>
  <si>
    <t>n=22</t>
  </si>
  <si>
    <t>Glycine, serine and threonine metabolism</t>
  </si>
  <si>
    <t>n=19</t>
  </si>
  <si>
    <t>Starch and sucrose metabolism</t>
  </si>
  <si>
    <t>n=4</t>
  </si>
  <si>
    <t>Purine metabolism</t>
  </si>
  <si>
    <t>n=31</t>
  </si>
  <si>
    <t>Methylglyoxal metabolism</t>
  </si>
  <si>
    <t>n=6</t>
  </si>
  <si>
    <t>Folate metabolism</t>
  </si>
  <si>
    <t>Ergosterol biosynthesis</t>
  </si>
  <si>
    <t>n=16</t>
  </si>
  <si>
    <t>Glycolysis / Gluconeogenesis</t>
  </si>
  <si>
    <t>n=11</t>
  </si>
  <si>
    <t>Oxidative phosphorylation</t>
  </si>
  <si>
    <t>Phenylalanine, tyrosine and tryptophan metabolism</t>
  </si>
  <si>
    <t>n=15</t>
  </si>
  <si>
    <t>Alanine, aspartate and glutamate metabolism</t>
  </si>
  <si>
    <t>Exchange</t>
  </si>
  <si>
    <t>n=17</t>
  </si>
  <si>
    <t>Pyruvate metabolism</t>
  </si>
  <si>
    <t>n=7</t>
  </si>
  <si>
    <t>Transport</t>
  </si>
  <si>
    <t>n=56</t>
  </si>
  <si>
    <t>Acetyl-CoA synthesis</t>
  </si>
  <si>
    <t>Cysteine and methionine metabolism</t>
  </si>
  <si>
    <t>n=13</t>
  </si>
  <si>
    <t>Citric acid cycle</t>
  </si>
  <si>
    <t>Subsystem</t>
  </si>
  <si>
    <t>Correlation</t>
  </si>
  <si>
    <t>Number of points</t>
  </si>
  <si>
    <t>Cell wall biosynthesis</t>
  </si>
  <si>
    <t>n=2</t>
  </si>
  <si>
    <t>Unassigned</t>
  </si>
  <si>
    <t>n=8</t>
  </si>
  <si>
    <t>n=39</t>
  </si>
  <si>
    <t>n=30</t>
  </si>
  <si>
    <t>n=3</t>
  </si>
  <si>
    <t>log(abs(flux)) correlation</t>
  </si>
  <si>
    <t>log(abs(flux)) number of points</t>
  </si>
  <si>
    <t>n=33</t>
  </si>
  <si>
    <t>log(flux) correlation</t>
  </si>
  <si>
    <t>log(flux) number of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</si>
</sst>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Light15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B816BD-91FD-1E4A-B8C1-275A932D1C86}" name="Table1" displayName="Table1" ref="A2:G27" totalsRowShown="0" headerRowDxfId="4">
  <autoFilter ref="A2:G27" xr:uid="{77B816BD-91FD-1E4A-B8C1-275A932D1C86}">
    <filterColumn colId="4">
      <filters blank="1">
        <filter val="n=10"/>
        <filter val="n=11"/>
        <filter val="n=12"/>
        <filter val="n=14"/>
        <filter val="n=15"/>
        <filter val="n=16"/>
        <filter val="n=3"/>
        <filter val="n=30"/>
        <filter val="n=39"/>
        <filter val="n=4"/>
        <filter val="n=5"/>
        <filter val="n=8"/>
        <filter val="n=9"/>
      </filters>
    </filterColumn>
  </autoFilter>
  <sortState xmlns:xlrd2="http://schemas.microsoft.com/office/spreadsheetml/2017/richdata2" ref="A3:G27">
    <sortCondition descending="1" ref="D2:D27"/>
  </sortState>
  <tableColumns count="7">
    <tableColumn id="1" xr3:uid="{C80856CE-FDC8-D54D-84C6-2AEEAF8B4D21}" name="Subsystem"/>
    <tableColumn id="2" xr3:uid="{B0714CA2-A25B-C84C-9601-6A26320538A1}" name="Correlation"/>
    <tableColumn id="3" xr3:uid="{251E981C-91B5-454A-9911-2B987351AC40}" name="Number of points"/>
    <tableColumn id="4" xr3:uid="{7010DC27-FA1A-8F48-9451-8681652621C1}" name="log(abs(flux)) correlation" dataDxfId="6">
      <calculatedColumnFormula>_xlfn.XLOOKUP(Table1[[#This Row],[Subsystem]],Table2[Subsystem],Table2[Correlation],"")</calculatedColumnFormula>
    </tableColumn>
    <tableColumn id="5" xr3:uid="{5F9B86AE-ED79-3848-A1FE-A9D9559F6BE2}" name="log(abs(flux)) number of points" dataDxfId="5">
      <calculatedColumnFormula>_xlfn.XLOOKUP(Table1[[#This Row],[Subsystem]],Table2[Subsystem],Table2[Number of points],"")</calculatedColumnFormula>
    </tableColumn>
    <tableColumn id="6" xr3:uid="{B838414F-E74D-184B-BADC-30903A865A1D}" name="log(flux) correlation" dataDxfId="1">
      <calculatedColumnFormula>_xlfn.XLOOKUP(Table1[[#This Row],[Subsystem]],Table3[Subsystem],Table3[Correlation],"")</calculatedColumnFormula>
    </tableColumn>
    <tableColumn id="7" xr3:uid="{20530C25-312B-6C45-A90E-C3A2F2227A7C}" name="log(flux) number of points" dataDxfId="0">
      <calculatedColumnFormula>_xlfn.XLOOKUP(Table1[[#This Row],[Subsystem]],Table3[Subsystem],Table3[Number of points],"")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41114C-5609-3A4C-8FCC-FC31F6F4F684}" name="Table2" displayName="Table2" ref="J2:L24" totalsRowShown="0" headerRowDxfId="3">
  <autoFilter ref="J2:L24" xr:uid="{C741114C-5609-3A4C-8FCC-FC31F6F4F684}"/>
  <tableColumns count="3">
    <tableColumn id="1" xr3:uid="{5062FC43-8EF6-8D4A-8656-9C39F013B1B8}" name="Subsystem"/>
    <tableColumn id="2" xr3:uid="{93EF9E6B-4891-2B44-987E-C7C1B4E1671C}" name="Correlation"/>
    <tableColumn id="3" xr3:uid="{F2BCEB04-5BDA-AA41-A57F-5D658D9F3529}" name="Number of points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10DFDD-241C-CB46-B8C4-F550977DE49D}" name="Table3" displayName="Table3" ref="N2:P23" totalsRowShown="0" headerRowDxfId="2">
  <autoFilter ref="N2:P23" xr:uid="{B010DFDD-241C-CB46-B8C4-F550977DE49D}"/>
  <tableColumns count="3">
    <tableColumn id="1" xr3:uid="{A7F3143B-E7F8-1D4E-A086-AC961D4FC020}" name="Subsystem"/>
    <tableColumn id="2" xr3:uid="{40E352F9-E2E5-5343-A05C-FD62A1B63A10}" name="Correlation"/>
    <tableColumn id="3" xr3:uid="{790FCEEF-85FD-0642-87DB-55ABBD2DC53A}" name="Number of point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B4218-AE0C-4EAE-BF11-D13203423DC4}">
  <sheetPr codeName="Sheet1"/>
  <dimension ref="A2:P27"/>
  <sheetViews>
    <sheetView tabSelected="1" zoomScaleNormal="100" workbookViewId="0">
      <selection activeCell="D8" sqref="D8"/>
    </sheetView>
  </sheetViews>
  <sheetFormatPr baseColWidth="10" defaultColWidth="8.83203125" defaultRowHeight="15" x14ac:dyDescent="0.2"/>
  <cols>
    <col min="1" max="1" width="41.1640625" bestFit="1" customWidth="1"/>
    <col min="2" max="2" width="12.33203125" customWidth="1"/>
    <col min="3" max="3" width="16.83203125" customWidth="1"/>
    <col min="4" max="4" width="12.1640625" bestFit="1" customWidth="1"/>
    <col min="5" max="5" width="10.5" bestFit="1" customWidth="1"/>
    <col min="6" max="7" width="10.5" customWidth="1"/>
    <col min="8" max="8" width="8.6640625" customWidth="1"/>
    <col min="9" max="9" width="10.5" customWidth="1"/>
    <col min="10" max="10" width="11.6640625" customWidth="1"/>
    <col min="11" max="11" width="12.33203125" customWidth="1"/>
    <col min="12" max="12" width="16.83203125" customWidth="1"/>
    <col min="14" max="14" width="11.6640625" customWidth="1"/>
    <col min="15" max="15" width="12.33203125" customWidth="1"/>
    <col min="16" max="16" width="16.83203125" customWidth="1"/>
  </cols>
  <sheetData>
    <row r="2" spans="1:16" s="1" customFormat="1" ht="48" x14ac:dyDescent="0.2">
      <c r="A2" s="1" t="s">
        <v>40</v>
      </c>
      <c r="B2" s="1" t="s">
        <v>41</v>
      </c>
      <c r="C2" s="1" t="s">
        <v>42</v>
      </c>
      <c r="D2" s="1" t="s">
        <v>50</v>
      </c>
      <c r="E2" s="1" t="s">
        <v>51</v>
      </c>
      <c r="F2" s="1" t="s">
        <v>53</v>
      </c>
      <c r="G2" s="1" t="s">
        <v>54</v>
      </c>
      <c r="J2" s="1" t="s">
        <v>40</v>
      </c>
      <c r="K2" s="1" t="s">
        <v>41</v>
      </c>
      <c r="L2" s="1" t="s">
        <v>42</v>
      </c>
      <c r="N2" s="1" t="s">
        <v>40</v>
      </c>
      <c r="O2" s="1" t="s">
        <v>41</v>
      </c>
      <c r="P2" s="1" t="s">
        <v>42</v>
      </c>
    </row>
    <row r="3" spans="1:16" x14ac:dyDescent="0.2">
      <c r="A3" t="s">
        <v>45</v>
      </c>
      <c r="B3">
        <v>1</v>
      </c>
      <c r="C3" t="s">
        <v>44</v>
      </c>
      <c r="D3" t="str">
        <f>_xlfn.XLOOKUP(Table1[[#This Row],[Subsystem]],Table2[Subsystem],Table2[Correlation],"")</f>
        <v/>
      </c>
      <c r="E3" t="str">
        <f>_xlfn.XLOOKUP(Table1[[#This Row],[Subsystem]],Table2[Subsystem],Table2[Number of points],"")</f>
        <v/>
      </c>
      <c r="F3" t="str">
        <f>_xlfn.XLOOKUP(Table1[[#This Row],[Subsystem]],Table3[Subsystem],Table3[Correlation],"")</f>
        <v/>
      </c>
      <c r="G3" t="str">
        <f>_xlfn.XLOOKUP(Table1[[#This Row],[Subsystem]],Table3[Subsystem],Table3[Number of points],"")</f>
        <v/>
      </c>
      <c r="J3" t="s">
        <v>43</v>
      </c>
      <c r="K3">
        <v>1</v>
      </c>
      <c r="L3" t="s">
        <v>44</v>
      </c>
      <c r="N3" t="s">
        <v>43</v>
      </c>
      <c r="O3">
        <v>1</v>
      </c>
      <c r="P3" t="s">
        <v>44</v>
      </c>
    </row>
    <row r="4" spans="1:16" x14ac:dyDescent="0.2">
      <c r="A4" t="s">
        <v>19</v>
      </c>
      <c r="B4">
        <v>0.74999544958819997</v>
      </c>
      <c r="C4" t="s">
        <v>20</v>
      </c>
      <c r="D4" t="str">
        <f>_xlfn.XLOOKUP(Table1[[#This Row],[Subsystem]],Table2[Subsystem],Table2[Correlation],"")</f>
        <v/>
      </c>
      <c r="E4" t="str">
        <f>_xlfn.XLOOKUP(Table1[[#This Row],[Subsystem]],Table2[Subsystem],Table2[Number of points],"")</f>
        <v/>
      </c>
      <c r="F4" t="str">
        <f>_xlfn.XLOOKUP(Table1[[#This Row],[Subsystem]],Table3[Subsystem],Table3[Correlation],"")</f>
        <v/>
      </c>
      <c r="G4" t="str">
        <f>_xlfn.XLOOKUP(Table1[[#This Row],[Subsystem]],Table3[Subsystem],Table3[Number of points],"")</f>
        <v/>
      </c>
      <c r="J4" t="s">
        <v>9</v>
      </c>
      <c r="K4">
        <v>1</v>
      </c>
      <c r="L4" t="s">
        <v>44</v>
      </c>
      <c r="N4" t="s">
        <v>0</v>
      </c>
      <c r="O4">
        <v>0.99999999999997602</v>
      </c>
      <c r="P4" t="s">
        <v>1</v>
      </c>
    </row>
    <row r="5" spans="1:16" x14ac:dyDescent="0.2">
      <c r="A5" t="s">
        <v>32</v>
      </c>
      <c r="B5">
        <v>0.135821608125967</v>
      </c>
      <c r="C5" t="s">
        <v>33</v>
      </c>
      <c r="D5" t="str">
        <f>_xlfn.XLOOKUP(Table1[[#This Row],[Subsystem]],Table2[Subsystem],Table2[Correlation],"")</f>
        <v/>
      </c>
      <c r="E5" t="str">
        <f>_xlfn.XLOOKUP(Table1[[#This Row],[Subsystem]],Table2[Subsystem],Table2[Number of points],"")</f>
        <v/>
      </c>
      <c r="F5" t="str">
        <f>_xlfn.XLOOKUP(Table1[[#This Row],[Subsystem]],Table3[Subsystem],Table3[Correlation],"")</f>
        <v/>
      </c>
      <c r="G5" t="str">
        <f>_xlfn.XLOOKUP(Table1[[#This Row],[Subsystem]],Table3[Subsystem],Table3[Number of points],"")</f>
        <v/>
      </c>
      <c r="J5" t="s">
        <v>0</v>
      </c>
      <c r="K5">
        <v>0.99999999999997602</v>
      </c>
      <c r="L5" t="s">
        <v>1</v>
      </c>
      <c r="N5" t="s">
        <v>2</v>
      </c>
      <c r="O5">
        <v>0.99999999999971001</v>
      </c>
      <c r="P5" t="s">
        <v>3</v>
      </c>
    </row>
    <row r="6" spans="1:16" hidden="1" x14ac:dyDescent="0.2">
      <c r="A6" t="s">
        <v>43</v>
      </c>
      <c r="B6">
        <v>1</v>
      </c>
      <c r="C6" t="s">
        <v>44</v>
      </c>
      <c r="D6">
        <f>_xlfn.XLOOKUP(Table1[[#This Row],[Subsystem]],Table2[Subsystem],Table2[Correlation],"")</f>
        <v>1</v>
      </c>
      <c r="E6" t="str">
        <f>_xlfn.XLOOKUP(Table1[[#This Row],[Subsystem]],Table2[Subsystem],Table2[Number of points],"")</f>
        <v>n=2</v>
      </c>
      <c r="F6">
        <f>_xlfn.XLOOKUP(Table1[[#This Row],[Subsystem]],Table3[Subsystem],Table3[Correlation],"")</f>
        <v>1</v>
      </c>
      <c r="G6" t="str">
        <f>_xlfn.XLOOKUP(Table1[[#This Row],[Subsystem]],Table3[Subsystem],Table3[Number of points],"")</f>
        <v>n=2</v>
      </c>
      <c r="J6" t="s">
        <v>2</v>
      </c>
      <c r="K6">
        <v>0.99999999999971001</v>
      </c>
      <c r="L6" t="s">
        <v>3</v>
      </c>
      <c r="N6" t="s">
        <v>4</v>
      </c>
      <c r="O6">
        <v>0.99999999999768396</v>
      </c>
      <c r="P6" t="s">
        <v>5</v>
      </c>
    </row>
    <row r="7" spans="1:16" hidden="1" x14ac:dyDescent="0.2">
      <c r="A7" t="s">
        <v>9</v>
      </c>
      <c r="B7">
        <v>0.97457451527687999</v>
      </c>
      <c r="C7" t="s">
        <v>10</v>
      </c>
      <c r="D7">
        <f>_xlfn.XLOOKUP(Table1[[#This Row],[Subsystem]],Table2[Subsystem],Table2[Correlation],"")</f>
        <v>1</v>
      </c>
      <c r="E7" t="str">
        <f>_xlfn.XLOOKUP(Table1[[#This Row],[Subsystem]],Table2[Subsystem],Table2[Number of points],"")</f>
        <v>n=2</v>
      </c>
      <c r="F7" t="str">
        <f>_xlfn.XLOOKUP(Table1[[#This Row],[Subsystem]],Table3[Subsystem],Table3[Correlation],"")</f>
        <v/>
      </c>
      <c r="G7" t="str">
        <f>_xlfn.XLOOKUP(Table1[[#This Row],[Subsystem]],Table3[Subsystem],Table3[Number of points],"")</f>
        <v/>
      </c>
      <c r="J7" t="s">
        <v>4</v>
      </c>
      <c r="K7">
        <v>0.99999999999768396</v>
      </c>
      <c r="L7" t="s">
        <v>5</v>
      </c>
      <c r="N7" t="s">
        <v>6</v>
      </c>
      <c r="O7">
        <v>0.98502846692223101</v>
      </c>
      <c r="P7" t="s">
        <v>7</v>
      </c>
    </row>
    <row r="8" spans="1:16" x14ac:dyDescent="0.2">
      <c r="A8" t="s">
        <v>0</v>
      </c>
      <c r="B8">
        <v>0.999999999999996</v>
      </c>
      <c r="C8" t="s">
        <v>1</v>
      </c>
      <c r="D8">
        <f>_xlfn.XLOOKUP(Table1[[#This Row],[Subsystem]],Table2[Subsystem],Table2[Correlation],"")</f>
        <v>0.99999999999997602</v>
      </c>
      <c r="E8" t="str">
        <f>_xlfn.XLOOKUP(Table1[[#This Row],[Subsystem]],Table2[Subsystem],Table2[Number of points],"")</f>
        <v>n=10</v>
      </c>
      <c r="F8">
        <f>_xlfn.XLOOKUP(Table1[[#This Row],[Subsystem]],Table3[Subsystem],Table3[Correlation],"")</f>
        <v>0.99999999999997602</v>
      </c>
      <c r="G8" t="str">
        <f>_xlfn.XLOOKUP(Table1[[#This Row],[Subsystem]],Table3[Subsystem],Table3[Number of points],"")</f>
        <v>n=10</v>
      </c>
      <c r="J8" t="s">
        <v>6</v>
      </c>
      <c r="K8">
        <v>0.98502846692223101</v>
      </c>
      <c r="L8" t="s">
        <v>7</v>
      </c>
      <c r="N8" t="s">
        <v>30</v>
      </c>
      <c r="O8">
        <v>0.98147348568576598</v>
      </c>
      <c r="P8" t="s">
        <v>28</v>
      </c>
    </row>
    <row r="9" spans="1:16" x14ac:dyDescent="0.2">
      <c r="A9" t="s">
        <v>2</v>
      </c>
      <c r="B9">
        <v>0.99999999999924705</v>
      </c>
      <c r="C9" t="s">
        <v>3</v>
      </c>
      <c r="D9">
        <f>_xlfn.XLOOKUP(Table1[[#This Row],[Subsystem]],Table2[Subsystem],Table2[Correlation],"")</f>
        <v>0.99999999999971001</v>
      </c>
      <c r="E9" t="str">
        <f>_xlfn.XLOOKUP(Table1[[#This Row],[Subsystem]],Table2[Subsystem],Table2[Number of points],"")</f>
        <v>n=9</v>
      </c>
      <c r="F9">
        <f>_xlfn.XLOOKUP(Table1[[#This Row],[Subsystem]],Table3[Subsystem],Table3[Correlation],"")</f>
        <v>0.99999999999971001</v>
      </c>
      <c r="G9" t="str">
        <f>_xlfn.XLOOKUP(Table1[[#This Row],[Subsystem]],Table3[Subsystem],Table3[Number of points],"")</f>
        <v>n=9</v>
      </c>
      <c r="J9" t="s">
        <v>30</v>
      </c>
      <c r="K9">
        <v>0.98147348568576598</v>
      </c>
      <c r="L9" t="s">
        <v>28</v>
      </c>
      <c r="N9" t="s">
        <v>37</v>
      </c>
      <c r="O9">
        <v>0.94786672068647504</v>
      </c>
      <c r="P9" t="s">
        <v>46</v>
      </c>
    </row>
    <row r="10" spans="1:16" x14ac:dyDescent="0.2">
      <c r="A10" t="s">
        <v>4</v>
      </c>
      <c r="B10">
        <v>0.99999999999899203</v>
      </c>
      <c r="C10" t="s">
        <v>5</v>
      </c>
      <c r="D10">
        <f>_xlfn.XLOOKUP(Table1[[#This Row],[Subsystem]],Table2[Subsystem],Table2[Correlation],"")</f>
        <v>0.99999999999768396</v>
      </c>
      <c r="E10" t="str">
        <f>_xlfn.XLOOKUP(Table1[[#This Row],[Subsystem]],Table2[Subsystem],Table2[Number of points],"")</f>
        <v>n=12</v>
      </c>
      <c r="F10">
        <f>_xlfn.XLOOKUP(Table1[[#This Row],[Subsystem]],Table3[Subsystem],Table3[Correlation],"")</f>
        <v>0.99999999999768396</v>
      </c>
      <c r="G10" t="str">
        <f>_xlfn.XLOOKUP(Table1[[#This Row],[Subsystem]],Table3[Subsystem],Table3[Number of points],"")</f>
        <v>n=12</v>
      </c>
      <c r="J10" t="s">
        <v>37</v>
      </c>
      <c r="K10">
        <v>0.94786672068647504</v>
      </c>
      <c r="L10" t="s">
        <v>46</v>
      </c>
      <c r="N10" t="s">
        <v>8</v>
      </c>
      <c r="O10">
        <v>0.93217265705782004</v>
      </c>
      <c r="P10" t="s">
        <v>46</v>
      </c>
    </row>
    <row r="11" spans="1:16" x14ac:dyDescent="0.2">
      <c r="A11" t="s">
        <v>6</v>
      </c>
      <c r="B11">
        <v>0.98934084252739696</v>
      </c>
      <c r="C11" t="s">
        <v>7</v>
      </c>
      <c r="D11">
        <f>_xlfn.XLOOKUP(Table1[[#This Row],[Subsystem]],Table2[Subsystem],Table2[Correlation],"")</f>
        <v>0.98502846692223101</v>
      </c>
      <c r="E11" t="str">
        <f>_xlfn.XLOOKUP(Table1[[#This Row],[Subsystem]],Table2[Subsystem],Table2[Number of points],"")</f>
        <v>n=14</v>
      </c>
      <c r="F11">
        <f>_xlfn.XLOOKUP(Table1[[#This Row],[Subsystem]],Table3[Subsystem],Table3[Correlation],"")</f>
        <v>0.98502846692223101</v>
      </c>
      <c r="G11" t="str">
        <f>_xlfn.XLOOKUP(Table1[[#This Row],[Subsystem]],Table3[Subsystem],Table3[Number of points],"")</f>
        <v>n=14</v>
      </c>
      <c r="J11" t="s">
        <v>8</v>
      </c>
      <c r="K11">
        <v>0.87347912427038898</v>
      </c>
      <c r="L11" t="s">
        <v>3</v>
      </c>
      <c r="N11" t="s">
        <v>15</v>
      </c>
      <c r="O11">
        <v>0.80001274905291797</v>
      </c>
      <c r="P11" t="s">
        <v>16</v>
      </c>
    </row>
    <row r="12" spans="1:16" x14ac:dyDescent="0.2">
      <c r="A12" t="s">
        <v>30</v>
      </c>
      <c r="B12">
        <v>0.191123849014702</v>
      </c>
      <c r="C12" t="s">
        <v>31</v>
      </c>
      <c r="D12">
        <f>_xlfn.XLOOKUP(Table1[[#This Row],[Subsystem]],Table2[Subsystem],Table2[Correlation],"")</f>
        <v>0.98147348568576598</v>
      </c>
      <c r="E12" t="str">
        <f>_xlfn.XLOOKUP(Table1[[#This Row],[Subsystem]],Table2[Subsystem],Table2[Number of points],"")</f>
        <v>n=15</v>
      </c>
      <c r="F12">
        <f>_xlfn.XLOOKUP(Table1[[#This Row],[Subsystem]],Table3[Subsystem],Table3[Correlation],"")</f>
        <v>0.98147348568576598</v>
      </c>
      <c r="G12" t="str">
        <f>_xlfn.XLOOKUP(Table1[[#This Row],[Subsystem]],Table3[Subsystem],Table3[Number of points],"")</f>
        <v>n=15</v>
      </c>
      <c r="J12" t="s">
        <v>15</v>
      </c>
      <c r="K12">
        <v>0.80001274905291797</v>
      </c>
      <c r="L12" t="s">
        <v>16</v>
      </c>
      <c r="N12" t="s">
        <v>26</v>
      </c>
      <c r="O12">
        <v>0.66346583540641102</v>
      </c>
      <c r="P12" t="s">
        <v>16</v>
      </c>
    </row>
    <row r="13" spans="1:16" x14ac:dyDescent="0.2">
      <c r="A13" t="s">
        <v>37</v>
      </c>
      <c r="B13">
        <v>2.5412829555167302E-3</v>
      </c>
      <c r="C13" t="s">
        <v>38</v>
      </c>
      <c r="D13">
        <f>_xlfn.XLOOKUP(Table1[[#This Row],[Subsystem]],Table2[Subsystem],Table2[Correlation],"")</f>
        <v>0.94786672068647504</v>
      </c>
      <c r="E13" t="str">
        <f>_xlfn.XLOOKUP(Table1[[#This Row],[Subsystem]],Table2[Subsystem],Table2[Number of points],"")</f>
        <v>n=8</v>
      </c>
      <c r="F13">
        <f>_xlfn.XLOOKUP(Table1[[#This Row],[Subsystem]],Table3[Subsystem],Table3[Correlation],"")</f>
        <v>0.94786672068647504</v>
      </c>
      <c r="G13" t="str">
        <f>_xlfn.XLOOKUP(Table1[[#This Row],[Subsystem]],Table3[Subsystem],Table3[Number of points],"")</f>
        <v>n=8</v>
      </c>
      <c r="J13" t="s">
        <v>22</v>
      </c>
      <c r="K13">
        <v>0.57263156287088102</v>
      </c>
      <c r="L13" t="s">
        <v>23</v>
      </c>
      <c r="N13" t="s">
        <v>22</v>
      </c>
      <c r="O13">
        <v>0.57263156287088102</v>
      </c>
      <c r="P13" t="s">
        <v>23</v>
      </c>
    </row>
    <row r="14" spans="1:16" x14ac:dyDescent="0.2">
      <c r="A14" t="s">
        <v>8</v>
      </c>
      <c r="B14">
        <v>0.98928237129110497</v>
      </c>
      <c r="C14" t="s">
        <v>1</v>
      </c>
      <c r="D14">
        <f>_xlfn.XLOOKUP(Table1[[#This Row],[Subsystem]],Table2[Subsystem],Table2[Correlation],"")</f>
        <v>0.87347912427038898</v>
      </c>
      <c r="E14" t="str">
        <f>_xlfn.XLOOKUP(Table1[[#This Row],[Subsystem]],Table2[Subsystem],Table2[Number of points],"")</f>
        <v>n=9</v>
      </c>
      <c r="F14">
        <f>_xlfn.XLOOKUP(Table1[[#This Row],[Subsystem]],Table3[Subsystem],Table3[Correlation],"")</f>
        <v>0.93217265705782004</v>
      </c>
      <c r="G14" t="str">
        <f>_xlfn.XLOOKUP(Table1[[#This Row],[Subsystem]],Table3[Subsystem],Table3[Number of points],"")</f>
        <v>n=8</v>
      </c>
      <c r="J14" t="s">
        <v>34</v>
      </c>
      <c r="K14">
        <v>0.50216167365259201</v>
      </c>
      <c r="L14" t="s">
        <v>47</v>
      </c>
      <c r="N14" t="s">
        <v>34</v>
      </c>
      <c r="O14">
        <v>0.55779619562397098</v>
      </c>
      <c r="P14" t="s">
        <v>52</v>
      </c>
    </row>
    <row r="15" spans="1:16" x14ac:dyDescent="0.2">
      <c r="A15" t="s">
        <v>15</v>
      </c>
      <c r="B15">
        <v>0.90870617858101799</v>
      </c>
      <c r="C15" t="s">
        <v>16</v>
      </c>
      <c r="D15">
        <f>_xlfn.XLOOKUP(Table1[[#This Row],[Subsystem]],Table2[Subsystem],Table2[Correlation],"")</f>
        <v>0.80001274905291797</v>
      </c>
      <c r="E15" t="str">
        <f>_xlfn.XLOOKUP(Table1[[#This Row],[Subsystem]],Table2[Subsystem],Table2[Number of points],"")</f>
        <v>n=4</v>
      </c>
      <c r="F15">
        <f>_xlfn.XLOOKUP(Table1[[#This Row],[Subsystem]],Table3[Subsystem],Table3[Correlation],"")</f>
        <v>0.80001274905291797</v>
      </c>
      <c r="G15" t="str">
        <f>_xlfn.XLOOKUP(Table1[[#This Row],[Subsystem]],Table3[Subsystem],Table3[Number of points],"")</f>
        <v>n=4</v>
      </c>
      <c r="J15" t="s">
        <v>26</v>
      </c>
      <c r="K15">
        <v>0.46147534146699798</v>
      </c>
      <c r="L15" t="s">
        <v>10</v>
      </c>
      <c r="N15" t="s">
        <v>24</v>
      </c>
      <c r="O15">
        <v>0.42110853976242901</v>
      </c>
      <c r="P15" t="s">
        <v>25</v>
      </c>
    </row>
    <row r="16" spans="1:16" x14ac:dyDescent="0.2">
      <c r="A16" t="s">
        <v>22</v>
      </c>
      <c r="B16">
        <v>0.57263154345405898</v>
      </c>
      <c r="C16" t="s">
        <v>23</v>
      </c>
      <c r="D16">
        <f>_xlfn.XLOOKUP(Table1[[#This Row],[Subsystem]],Table2[Subsystem],Table2[Correlation],"")</f>
        <v>0.57263156287088102</v>
      </c>
      <c r="E16" t="str">
        <f>_xlfn.XLOOKUP(Table1[[#This Row],[Subsystem]],Table2[Subsystem],Table2[Number of points],"")</f>
        <v>n=16</v>
      </c>
      <c r="F16">
        <f>_xlfn.XLOOKUP(Table1[[#This Row],[Subsystem]],Table3[Subsystem],Table3[Correlation],"")</f>
        <v>0.57263156287088102</v>
      </c>
      <c r="G16" t="str">
        <f>_xlfn.XLOOKUP(Table1[[#This Row],[Subsystem]],Table3[Subsystem],Table3[Number of points],"")</f>
        <v>n=16</v>
      </c>
      <c r="J16" t="s">
        <v>13</v>
      </c>
      <c r="K16">
        <v>0.42779985392985898</v>
      </c>
      <c r="L16" t="s">
        <v>28</v>
      </c>
      <c r="N16" t="s">
        <v>13</v>
      </c>
      <c r="O16">
        <v>0.42043238817624101</v>
      </c>
      <c r="P16" t="s">
        <v>7</v>
      </c>
    </row>
    <row r="17" spans="1:16" x14ac:dyDescent="0.2">
      <c r="A17" t="s">
        <v>34</v>
      </c>
      <c r="B17">
        <v>2.7149016906223102E-2</v>
      </c>
      <c r="C17" t="s">
        <v>35</v>
      </c>
      <c r="D17">
        <f>_xlfn.XLOOKUP(Table1[[#This Row],[Subsystem]],Table2[Subsystem],Table2[Correlation],"")</f>
        <v>0.50216167365259201</v>
      </c>
      <c r="E17" t="str">
        <f>_xlfn.XLOOKUP(Table1[[#This Row],[Subsystem]],Table2[Subsystem],Table2[Number of points],"")</f>
        <v>n=39</v>
      </c>
      <c r="F17">
        <f>_xlfn.XLOOKUP(Table1[[#This Row],[Subsystem]],Table3[Subsystem],Table3[Correlation],"")</f>
        <v>0.55779619562397098</v>
      </c>
      <c r="G17" t="str">
        <f>_xlfn.XLOOKUP(Table1[[#This Row],[Subsystem]],Table3[Subsystem],Table3[Number of points],"")</f>
        <v>n=33</v>
      </c>
      <c r="J17" t="s">
        <v>24</v>
      </c>
      <c r="K17">
        <v>0.42110853976242901</v>
      </c>
      <c r="L17" t="s">
        <v>25</v>
      </c>
      <c r="N17" t="s">
        <v>17</v>
      </c>
      <c r="O17">
        <v>0.249777534584747</v>
      </c>
      <c r="P17" t="s">
        <v>48</v>
      </c>
    </row>
    <row r="18" spans="1:16" x14ac:dyDescent="0.2">
      <c r="A18" t="s">
        <v>26</v>
      </c>
      <c r="B18">
        <v>0.43950022704436398</v>
      </c>
      <c r="C18" t="s">
        <v>3</v>
      </c>
      <c r="D18">
        <f>_xlfn.XLOOKUP(Table1[[#This Row],[Subsystem]],Table2[Subsystem],Table2[Correlation],"")</f>
        <v>0.46147534146699798</v>
      </c>
      <c r="E18" t="str">
        <f>_xlfn.XLOOKUP(Table1[[#This Row],[Subsystem]],Table2[Subsystem],Table2[Number of points],"")</f>
        <v>n=5</v>
      </c>
      <c r="F18">
        <f>_xlfn.XLOOKUP(Table1[[#This Row],[Subsystem]],Table3[Subsystem],Table3[Correlation],"")</f>
        <v>0.66346583540641102</v>
      </c>
      <c r="G18" t="str">
        <f>_xlfn.XLOOKUP(Table1[[#This Row],[Subsystem]],Table3[Subsystem],Table3[Number of points],"")</f>
        <v>n=4</v>
      </c>
      <c r="J18" t="s">
        <v>17</v>
      </c>
      <c r="K18">
        <v>0.249777534584747</v>
      </c>
      <c r="L18" t="s">
        <v>48</v>
      </c>
      <c r="N18" t="s">
        <v>36</v>
      </c>
      <c r="O18">
        <v>0.114452188506639</v>
      </c>
      <c r="P18" t="s">
        <v>49</v>
      </c>
    </row>
    <row r="19" spans="1:16" x14ac:dyDescent="0.2">
      <c r="A19" t="s">
        <v>13</v>
      </c>
      <c r="B19">
        <v>0.96110417922028601</v>
      </c>
      <c r="C19" t="s">
        <v>14</v>
      </c>
      <c r="D19">
        <f>_xlfn.XLOOKUP(Table1[[#This Row],[Subsystem]],Table2[Subsystem],Table2[Correlation],"")</f>
        <v>0.42779985392985898</v>
      </c>
      <c r="E19" t="str">
        <f>_xlfn.XLOOKUP(Table1[[#This Row],[Subsystem]],Table2[Subsystem],Table2[Number of points],"")</f>
        <v>n=15</v>
      </c>
      <c r="F19">
        <f>_xlfn.XLOOKUP(Table1[[#This Row],[Subsystem]],Table3[Subsystem],Table3[Correlation],"")</f>
        <v>0.42043238817624101</v>
      </c>
      <c r="G19" t="str">
        <f>_xlfn.XLOOKUP(Table1[[#This Row],[Subsystem]],Table3[Subsystem],Table3[Number of points],"")</f>
        <v>n=14</v>
      </c>
      <c r="J19" t="s">
        <v>36</v>
      </c>
      <c r="K19">
        <v>0.114452188506639</v>
      </c>
      <c r="L19" t="s">
        <v>49</v>
      </c>
      <c r="N19" t="s">
        <v>27</v>
      </c>
      <c r="O19">
        <v>8.6972143466851407E-2</v>
      </c>
      <c r="P19" t="s">
        <v>28</v>
      </c>
    </row>
    <row r="20" spans="1:16" x14ac:dyDescent="0.2">
      <c r="A20" t="s">
        <v>24</v>
      </c>
      <c r="B20">
        <v>0.46577959714842199</v>
      </c>
      <c r="C20" t="s">
        <v>25</v>
      </c>
      <c r="D20">
        <f>_xlfn.XLOOKUP(Table1[[#This Row],[Subsystem]],Table2[Subsystem],Table2[Correlation],"")</f>
        <v>0.42110853976242901</v>
      </c>
      <c r="E20" t="str">
        <f>_xlfn.XLOOKUP(Table1[[#This Row],[Subsystem]],Table2[Subsystem],Table2[Number of points],"")</f>
        <v>n=11</v>
      </c>
      <c r="F20">
        <f>_xlfn.XLOOKUP(Table1[[#This Row],[Subsystem]],Table3[Subsystem],Table3[Correlation],"")</f>
        <v>0.42110853976242901</v>
      </c>
      <c r="G20" t="str">
        <f>_xlfn.XLOOKUP(Table1[[#This Row],[Subsystem]],Table3[Subsystem],Table3[Number of points],"")</f>
        <v>n=11</v>
      </c>
      <c r="J20" t="s">
        <v>27</v>
      </c>
      <c r="K20">
        <v>8.6972143466851407E-2</v>
      </c>
      <c r="L20" t="s">
        <v>28</v>
      </c>
      <c r="N20" t="s">
        <v>39</v>
      </c>
      <c r="O20">
        <v>2.18843295820835E-2</v>
      </c>
      <c r="P20" t="s">
        <v>46</v>
      </c>
    </row>
    <row r="21" spans="1:16" x14ac:dyDescent="0.2">
      <c r="A21" t="s">
        <v>17</v>
      </c>
      <c r="B21">
        <v>0.90679809325454297</v>
      </c>
      <c r="C21" t="s">
        <v>18</v>
      </c>
      <c r="D21">
        <f>_xlfn.XLOOKUP(Table1[[#This Row],[Subsystem]],Table2[Subsystem],Table2[Correlation],"")</f>
        <v>0.249777534584747</v>
      </c>
      <c r="E21" t="str">
        <f>_xlfn.XLOOKUP(Table1[[#This Row],[Subsystem]],Table2[Subsystem],Table2[Number of points],"")</f>
        <v>n=30</v>
      </c>
      <c r="F21">
        <f>_xlfn.XLOOKUP(Table1[[#This Row],[Subsystem]],Table3[Subsystem],Table3[Correlation],"")</f>
        <v>0.249777534584747</v>
      </c>
      <c r="G21" t="str">
        <f>_xlfn.XLOOKUP(Table1[[#This Row],[Subsystem]],Table3[Subsystem],Table3[Number of points],"")</f>
        <v>n=30</v>
      </c>
      <c r="J21" t="s">
        <v>11</v>
      </c>
      <c r="K21">
        <v>6.24364927557595E-2</v>
      </c>
      <c r="L21" t="s">
        <v>23</v>
      </c>
      <c r="N21" t="s">
        <v>21</v>
      </c>
      <c r="O21">
        <v>2.0148050930295199E-2</v>
      </c>
      <c r="P21" t="s">
        <v>33</v>
      </c>
    </row>
    <row r="22" spans="1:16" x14ac:dyDescent="0.2">
      <c r="A22" t="s">
        <v>36</v>
      </c>
      <c r="B22">
        <v>4.1028564261413698E-3</v>
      </c>
      <c r="C22" t="s">
        <v>16</v>
      </c>
      <c r="D22">
        <f>_xlfn.XLOOKUP(Table1[[#This Row],[Subsystem]],Table2[Subsystem],Table2[Correlation],"")</f>
        <v>0.114452188506639</v>
      </c>
      <c r="E22" t="str">
        <f>_xlfn.XLOOKUP(Table1[[#This Row],[Subsystem]],Table2[Subsystem],Table2[Number of points],"")</f>
        <v>n=3</v>
      </c>
      <c r="F22">
        <f>_xlfn.XLOOKUP(Table1[[#This Row],[Subsystem]],Table3[Subsystem],Table3[Correlation],"")</f>
        <v>0.114452188506639</v>
      </c>
      <c r="G22" t="str">
        <f>_xlfn.XLOOKUP(Table1[[#This Row],[Subsystem]],Table3[Subsystem],Table3[Number of points],"")</f>
        <v>n=3</v>
      </c>
      <c r="J22" t="s">
        <v>21</v>
      </c>
      <c r="K22">
        <v>4.8550776678274399E-2</v>
      </c>
      <c r="L22" t="s">
        <v>3</v>
      </c>
      <c r="N22" t="s">
        <v>29</v>
      </c>
      <c r="O22">
        <v>2.2840571629812898E-3</v>
      </c>
      <c r="P22" t="s">
        <v>10</v>
      </c>
    </row>
    <row r="23" spans="1:16" x14ac:dyDescent="0.2">
      <c r="A23" t="s">
        <v>27</v>
      </c>
      <c r="B23">
        <v>0.37850311774731399</v>
      </c>
      <c r="C23" t="s">
        <v>28</v>
      </c>
      <c r="D23">
        <f>_xlfn.XLOOKUP(Table1[[#This Row],[Subsystem]],Table2[Subsystem],Table2[Correlation],"")</f>
        <v>8.6972143466851407E-2</v>
      </c>
      <c r="E23" t="str">
        <f>_xlfn.XLOOKUP(Table1[[#This Row],[Subsystem]],Table2[Subsystem],Table2[Number of points],"")</f>
        <v>n=15</v>
      </c>
      <c r="F23">
        <f>_xlfn.XLOOKUP(Table1[[#This Row],[Subsystem]],Table3[Subsystem],Table3[Correlation],"")</f>
        <v>8.6972143466851407E-2</v>
      </c>
      <c r="G23" t="str">
        <f>_xlfn.XLOOKUP(Table1[[#This Row],[Subsystem]],Table3[Subsystem],Table3[Number of points],"")</f>
        <v>n=15</v>
      </c>
      <c r="J23" t="s">
        <v>39</v>
      </c>
      <c r="K23">
        <v>2.32558456933213E-2</v>
      </c>
      <c r="L23" t="s">
        <v>3</v>
      </c>
      <c r="N23" t="s">
        <v>11</v>
      </c>
      <c r="O23">
        <v>8.4493087987870205E-4</v>
      </c>
      <c r="P23" t="s">
        <v>28</v>
      </c>
    </row>
    <row r="24" spans="1:16" x14ac:dyDescent="0.2">
      <c r="A24" t="s">
        <v>11</v>
      </c>
      <c r="B24">
        <v>0.96311752999814904</v>
      </c>
      <c r="C24" t="s">
        <v>12</v>
      </c>
      <c r="D24">
        <f>_xlfn.XLOOKUP(Table1[[#This Row],[Subsystem]],Table2[Subsystem],Table2[Correlation],"")</f>
        <v>6.24364927557595E-2</v>
      </c>
      <c r="E24" t="str">
        <f>_xlfn.XLOOKUP(Table1[[#This Row],[Subsystem]],Table2[Subsystem],Table2[Number of points],"")</f>
        <v>n=16</v>
      </c>
      <c r="F24">
        <f>_xlfn.XLOOKUP(Table1[[#This Row],[Subsystem]],Table3[Subsystem],Table3[Correlation],"")</f>
        <v>8.4493087987870205E-4</v>
      </c>
      <c r="G24" t="str">
        <f>_xlfn.XLOOKUP(Table1[[#This Row],[Subsystem]],Table3[Subsystem],Table3[Number of points],"")</f>
        <v>n=15</v>
      </c>
      <c r="J24" t="s">
        <v>29</v>
      </c>
      <c r="K24">
        <v>2.2840571629812898E-3</v>
      </c>
      <c r="L24" t="s">
        <v>10</v>
      </c>
    </row>
    <row r="25" spans="1:16" x14ac:dyDescent="0.2">
      <c r="A25" t="s">
        <v>21</v>
      </c>
      <c r="B25">
        <v>0.67197919583723098</v>
      </c>
      <c r="C25" t="s">
        <v>3</v>
      </c>
      <c r="D25">
        <f>_xlfn.XLOOKUP(Table1[[#This Row],[Subsystem]],Table2[Subsystem],Table2[Correlation],"")</f>
        <v>4.8550776678274399E-2</v>
      </c>
      <c r="E25" t="str">
        <f>_xlfn.XLOOKUP(Table1[[#This Row],[Subsystem]],Table2[Subsystem],Table2[Number of points],"")</f>
        <v>n=9</v>
      </c>
      <c r="F25">
        <f>_xlfn.XLOOKUP(Table1[[#This Row],[Subsystem]],Table3[Subsystem],Table3[Correlation],"")</f>
        <v>2.0148050930295199E-2</v>
      </c>
      <c r="G25" t="str">
        <f>_xlfn.XLOOKUP(Table1[[#This Row],[Subsystem]],Table3[Subsystem],Table3[Number of points],"")</f>
        <v>n=7</v>
      </c>
    </row>
    <row r="26" spans="1:16" x14ac:dyDescent="0.2">
      <c r="A26" t="s">
        <v>39</v>
      </c>
      <c r="B26">
        <v>2.12155889149593E-3</v>
      </c>
      <c r="C26" t="s">
        <v>5</v>
      </c>
      <c r="D26">
        <f>_xlfn.XLOOKUP(Table1[[#This Row],[Subsystem]],Table2[Subsystem],Table2[Correlation],"")</f>
        <v>2.32558456933213E-2</v>
      </c>
      <c r="E26" t="str">
        <f>_xlfn.XLOOKUP(Table1[[#This Row],[Subsystem]],Table2[Subsystem],Table2[Number of points],"")</f>
        <v>n=9</v>
      </c>
      <c r="F26">
        <f>_xlfn.XLOOKUP(Table1[[#This Row],[Subsystem]],Table3[Subsystem],Table3[Correlation],"")</f>
        <v>2.18843295820835E-2</v>
      </c>
      <c r="G26" t="str">
        <f>_xlfn.XLOOKUP(Table1[[#This Row],[Subsystem]],Table3[Subsystem],Table3[Number of points],"")</f>
        <v>n=8</v>
      </c>
    </row>
    <row r="27" spans="1:16" x14ac:dyDescent="0.2">
      <c r="A27" t="s">
        <v>29</v>
      </c>
      <c r="B27">
        <v>0.201680520484184</v>
      </c>
      <c r="C27" t="s">
        <v>3</v>
      </c>
      <c r="D27">
        <f>_xlfn.XLOOKUP(Table1[[#This Row],[Subsystem]],Table2[Subsystem],Table2[Correlation],"")</f>
        <v>2.2840571629812898E-3</v>
      </c>
      <c r="E27" t="str">
        <f>_xlfn.XLOOKUP(Table1[[#This Row],[Subsystem]],Table2[Subsystem],Table2[Number of points],"")</f>
        <v>n=5</v>
      </c>
      <c r="F27">
        <f>_xlfn.XLOOKUP(Table1[[#This Row],[Subsystem]],Table3[Subsystem],Table3[Correlation],"")</f>
        <v>2.2840571629812898E-3</v>
      </c>
      <c r="G27" t="str">
        <f>_xlfn.XLOOKUP(Table1[[#This Row],[Subsystem]],Table3[Subsystem],Table3[Number of points],"")</f>
        <v>n=5</v>
      </c>
    </row>
  </sheetData>
  <phoneticPr fontId="1" type="noConversion"/>
  <conditionalFormatting sqref="B3:B27 D3:D2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F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Mooney, Eric James</dc:creator>
  <cp:lastModifiedBy>Mooney, Eric James</cp:lastModifiedBy>
  <cp:lastPrinted>2023-12-27T22:37:51Z</cp:lastPrinted>
  <dcterms:created xsi:type="dcterms:W3CDTF">2023-03-28T23:37:47Z</dcterms:created>
  <dcterms:modified xsi:type="dcterms:W3CDTF">2024-11-02T01:28:49Z</dcterms:modified>
</cp:coreProperties>
</file>