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"/>
    </mc:Choice>
  </mc:AlternateContent>
  <xr:revisionPtr revIDLastSave="0" documentId="13_ncr:1_{2517A36D-D561-D149-B59A-F722652A2E33}" xr6:coauthVersionLast="47" xr6:coauthVersionMax="47" xr10:uidLastSave="{00000000-0000-0000-0000-000000000000}"/>
  <bookViews>
    <workbookView xWindow="0" yWindow="500" windowWidth="25600" windowHeight="14080" activeTab="4" xr2:uid="{8AA5A4F7-DF76-4547-A617-5BB8AD22E4A7}"/>
  </bookViews>
  <sheets>
    <sheet name="iRhtoC" sheetId="1" r:id="rId1"/>
    <sheet name="iRhtoN" sheetId="4" r:id="rId2"/>
    <sheet name="rtRBA-C" sheetId="5" r:id="rId3"/>
    <sheet name="rtRBA-N" sheetId="6" r:id="rId4"/>
    <sheet name="rtRBA-C-revers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7" l="1"/>
  <c r="B6" i="5"/>
  <c r="C3" i="7"/>
  <c r="D3" i="7"/>
  <c r="D2" i="7" s="1"/>
  <c r="D13" i="7" s="1"/>
  <c r="E3" i="7"/>
  <c r="F3" i="7"/>
  <c r="B3" i="7"/>
  <c r="C4" i="7"/>
  <c r="D4" i="7"/>
  <c r="E4" i="7"/>
  <c r="F4" i="7"/>
  <c r="B4" i="7"/>
  <c r="B6" i="7" a="1"/>
  <c r="B6" i="7" s="1"/>
  <c r="F5" i="6"/>
  <c r="E5" i="6"/>
  <c r="D5" i="6"/>
  <c r="C5" i="6"/>
  <c r="B5" i="6"/>
  <c r="F4" i="6"/>
  <c r="F6" i="6" s="1"/>
  <c r="B4" i="6"/>
  <c r="B6" i="6" s="1"/>
  <c r="F3" i="6"/>
  <c r="E3" i="6"/>
  <c r="E4" i="6" s="1"/>
  <c r="E6" i="6" s="1"/>
  <c r="D3" i="6"/>
  <c r="D4" i="6" s="1"/>
  <c r="D6" i="6" s="1"/>
  <c r="C3" i="6"/>
  <c r="C4" i="6" s="1"/>
  <c r="C6" i="6" s="1"/>
  <c r="B3" i="6"/>
  <c r="F5" i="5"/>
  <c r="E5" i="5"/>
  <c r="D5" i="5"/>
  <c r="C5" i="5"/>
  <c r="B5" i="5"/>
  <c r="D4" i="5"/>
  <c r="D6" i="5" s="1"/>
  <c r="F3" i="5"/>
  <c r="F4" i="5" s="1"/>
  <c r="F6" i="5" s="1"/>
  <c r="E3" i="5"/>
  <c r="E4" i="5" s="1"/>
  <c r="E6" i="5" s="1"/>
  <c r="D3" i="5"/>
  <c r="C3" i="5"/>
  <c r="C4" i="5" s="1"/>
  <c r="C6" i="5" s="1"/>
  <c r="B3" i="5"/>
  <c r="B4" i="5" s="1"/>
  <c r="F5" i="4"/>
  <c r="E5" i="4"/>
  <c r="D5" i="4"/>
  <c r="C5" i="4"/>
  <c r="B5" i="4"/>
  <c r="F3" i="4"/>
  <c r="F4" i="4" s="1"/>
  <c r="F6" i="4" s="1"/>
  <c r="E3" i="4"/>
  <c r="E4" i="4" s="1"/>
  <c r="E6" i="4" s="1"/>
  <c r="D3" i="4"/>
  <c r="D4" i="4" s="1"/>
  <c r="D6" i="4" s="1"/>
  <c r="C3" i="4"/>
  <c r="C4" i="4" s="1"/>
  <c r="C6" i="4" s="1"/>
  <c r="B3" i="4"/>
  <c r="B4" i="4" s="1"/>
  <c r="B6" i="4" s="1"/>
  <c r="B4" i="1"/>
  <c r="C3" i="1"/>
  <c r="D3" i="1"/>
  <c r="D4" i="1" s="1"/>
  <c r="D6" i="1" s="1"/>
  <c r="E3" i="1"/>
  <c r="F3" i="1"/>
  <c r="F4" i="1" s="1"/>
  <c r="F6" i="1" s="1"/>
  <c r="B3" i="1"/>
  <c r="C4" i="1"/>
  <c r="C6" i="1" s="1"/>
  <c r="E4" i="1"/>
  <c r="E6" i="1" s="1"/>
  <c r="C5" i="1"/>
  <c r="B5" i="1"/>
  <c r="D5" i="1"/>
  <c r="E5" i="1"/>
  <c r="F5" i="1"/>
  <c r="E2" i="7" l="1"/>
  <c r="E13" i="7" s="1"/>
  <c r="F2" i="7"/>
  <c r="F13" i="7" s="1"/>
  <c r="B7" i="6" a="1"/>
  <c r="B7" i="6" s="1"/>
  <c r="B7" i="5" a="1"/>
  <c r="B7" i="5" s="1"/>
  <c r="B6" i="1"/>
  <c r="B7" i="1" s="1" a="1"/>
  <c r="B7" i="1" s="1"/>
  <c r="B7" i="4" a="1"/>
  <c r="B7" i="4" s="1"/>
  <c r="B2" i="7" l="1"/>
  <c r="B13" i="7" s="1"/>
  <c r="B14" i="7" s="1" a="1"/>
  <c r="B14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<sst xmlns="http://schemas.openxmlformats.org/spreadsheetml/2006/main" count="62" uniqueCount="19">
  <si>
    <t>Coefficients for GAM experiments</t>
  </si>
  <si>
    <t>atp_c</t>
  </si>
  <si>
    <t>h2o_c</t>
  </si>
  <si>
    <t>adp_c</t>
  </si>
  <si>
    <t>h_c</t>
  </si>
  <si>
    <t>pi_c</t>
  </si>
  <si>
    <t>Old biomass coefficients</t>
  </si>
  <si>
    <t>ATP coeff. (sign adjusted)</t>
  </si>
  <si>
    <t>Biomass w/o GAM (not used for ATPM but helpful to identify other uses)</t>
  </si>
  <si>
    <t>JSON format for stoich.</t>
  </si>
  <si>
    <t>Full JSON</t>
  </si>
  <si>
    <t>"adp_c":0.0404060000000186,</t>
  </si>
  <si>
    <t>"atp_c":0,</t>
  </si>
  <si>
    <t>"h2o_c":-0.0404060000000186,</t>
  </si>
  <si>
    <t>"h_c":0.0404060000000186,</t>
  </si>
  <si>
    <t>"pi_c":0.146061000000003,</t>
  </si>
  <si>
    <t>NEW biomass coefficients</t>
  </si>
  <si>
    <t>Output</t>
  </si>
  <si>
    <t>JSON for new stoich.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</si>
</sst>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98658"/>
      <name val="Menlo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1" fillId="0" borderId="0" xfId="0" applyNumberFormat="1" applyFont="1"/>
    <xf numFmtId="2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CC41-A727-4F47-B398-EA88850E85F5}">
  <dimension ref="A1:G11"/>
  <sheetViews>
    <sheetView workbookViewId="0">
      <selection activeCell="B7" sqref="B7"/>
    </sheetView>
  </sheetViews>
  <sheetFormatPr baseColWidth="10" defaultRowHeight="16" x14ac:dyDescent="0.2"/>
  <cols>
    <col min="1" max="1" width="29.5" bestFit="1" customWidth="1"/>
    <col min="2" max="2" width="34.1640625" customWidth="1"/>
    <col min="6" max="6" width="10.83203125" customWidth="1"/>
  </cols>
  <sheetData>
    <row r="1" spans="1:7" x14ac:dyDescent="0.2"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7" x14ac:dyDescent="0.2">
      <c r="A2" t="s">
        <v>6</v>
      </c>
      <c r="B2" s="1">
        <v>167.40834799999999</v>
      </c>
      <c r="C2" s="1">
        <v>-167.44875400000001</v>
      </c>
      <c r="D2" s="1">
        <v>-167.40834799999999</v>
      </c>
      <c r="E2" s="1">
        <v>167.40834799999999</v>
      </c>
      <c r="F2" s="3">
        <v>167.302693</v>
      </c>
      <c r="G2" s="1"/>
    </row>
    <row r="3" spans="1:7" x14ac:dyDescent="0.2">
      <c r="A3" t="s">
        <v>7</v>
      </c>
      <c r="B3">
        <f>$C$2*-SIGN(B2)</f>
        <v>167.44875400000001</v>
      </c>
      <c r="C3">
        <f t="shared" ref="C3:F3" si="0">$C$2*-SIGN(C2)</f>
        <v>-167.44875400000001</v>
      </c>
      <c r="D3">
        <f t="shared" si="0"/>
        <v>-167.44875400000001</v>
      </c>
      <c r="E3">
        <f t="shared" si="0"/>
        <v>167.44875400000001</v>
      </c>
      <c r="F3">
        <f t="shared" si="0"/>
        <v>167.44875400000001</v>
      </c>
    </row>
    <row r="4" spans="1:7" x14ac:dyDescent="0.2">
      <c r="A4" t="s">
        <v>0</v>
      </c>
      <c r="B4">
        <f>B3-B2</f>
        <v>4.0406000000018594E-2</v>
      </c>
      <c r="C4">
        <f>C3-C2</f>
        <v>0</v>
      </c>
      <c r="D4">
        <f>D3-D2</f>
        <v>-4.0406000000018594E-2</v>
      </c>
      <c r="E4">
        <f>E3-E2</f>
        <v>4.0406000000018594E-2</v>
      </c>
      <c r="F4" s="4">
        <f>F3-F2</f>
        <v>0.14606100000000311</v>
      </c>
    </row>
    <row r="5" spans="1:7" x14ac:dyDescent="0.2">
      <c r="A5" t="s">
        <v>8</v>
      </c>
      <c r="B5">
        <f>B2-$D$2*SIGN(B2)</f>
        <v>334.81669599999998</v>
      </c>
      <c r="C5">
        <f>C2-$D$2*SIGN(C2)</f>
        <v>-334.857102</v>
      </c>
      <c r="D5">
        <f>D2-$D$2*SIGN(D2)</f>
        <v>-334.81669599999998</v>
      </c>
      <c r="E5">
        <f>E2-$D$2*SIGN(E2)</f>
        <v>334.81669599999998</v>
      </c>
      <c r="F5" s="4">
        <f>F2-$D$2*SIGN(F2)</f>
        <v>334.71104100000002</v>
      </c>
    </row>
    <row r="6" spans="1:7" x14ac:dyDescent="0.2">
      <c r="A6" t="s">
        <v>9</v>
      </c>
      <c r="B6" t="str">
        <f>CHAR(34)&amp;B1&amp;CHAR(34)&amp;":"&amp;B4&amp;","</f>
        <v>"adp_c":0.0404060000000186,</v>
      </c>
      <c r="C6" t="str">
        <f>CHAR(34)&amp;C1&amp;CHAR(34)&amp;":"&amp;C4&amp;","</f>
        <v>"atp_c":0,</v>
      </c>
      <c r="D6" t="str">
        <f>CHAR(34)&amp;D1&amp;CHAR(34)&amp;":"&amp;D4&amp;","</f>
        <v>"h2o_c":-0.0404060000000186,</v>
      </c>
      <c r="E6" t="str">
        <f>CHAR(34)&amp;E1&amp;CHAR(34)&amp;":"&amp;E4&amp;","</f>
        <v>"h_c":0.0404060000000186,</v>
      </c>
      <c r="F6" t="str">
        <f>CHAR(34)&amp;F1&amp;CHAR(34)&amp;":"&amp;F4&amp;","</f>
        <v>"pi_c":0.146061000000003,</v>
      </c>
    </row>
    <row r="7" spans="1:7" ht="17" x14ac:dyDescent="0.2">
      <c r="A7" t="s">
        <v>10</v>
      </c>
      <c r="B7" s="2" t="str" cm="1">
        <f t="array" ref="B7:B11">TRANSPOSE(B6:F6)</f>
        <v>"adp_c":0.0404060000000186,</v>
      </c>
    </row>
    <row r="8" spans="1:7" x14ac:dyDescent="0.2">
      <c r="B8" t="str">
        <v>"atp_c":0,</v>
      </c>
    </row>
    <row r="9" spans="1:7" x14ac:dyDescent="0.2">
      <c r="B9" t="str">
        <v>"h2o_c":-0.0404060000000186,</v>
      </c>
    </row>
    <row r="10" spans="1:7" x14ac:dyDescent="0.2">
      <c r="B10" t="str">
        <v>"h_c":0.0404060000000186,</v>
      </c>
    </row>
    <row r="11" spans="1:7" x14ac:dyDescent="0.2">
      <c r="B11" t="str">
        <v>"pi_c":0.146061000000003,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9293-AB97-574E-B68B-CE5BB79159D9}">
  <dimension ref="A1:K11"/>
  <sheetViews>
    <sheetView workbookViewId="0">
      <selection activeCell="B7" sqref="B7"/>
    </sheetView>
  </sheetViews>
  <sheetFormatPr baseColWidth="10" defaultRowHeight="16" x14ac:dyDescent="0.2"/>
  <cols>
    <col min="1" max="1" width="29.5" bestFit="1" customWidth="1"/>
    <col min="2" max="2" width="34.1640625" customWidth="1"/>
    <col min="6" max="6" width="10.83203125" customWidth="1"/>
  </cols>
  <sheetData>
    <row r="1" spans="1:11" x14ac:dyDescent="0.2"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11" x14ac:dyDescent="0.2">
      <c r="A2" t="s">
        <v>6</v>
      </c>
      <c r="B2" s="1">
        <v>189.454734</v>
      </c>
      <c r="C2" s="1">
        <v>-189.456335</v>
      </c>
      <c r="D2" s="1">
        <v>-189.454734</v>
      </c>
      <c r="E2" s="1">
        <v>189.454734</v>
      </c>
      <c r="F2" s="1">
        <v>189.34907899999999</v>
      </c>
      <c r="G2" s="1"/>
      <c r="H2" s="1"/>
      <c r="I2" s="1"/>
      <c r="J2" s="1"/>
      <c r="K2" s="1"/>
    </row>
    <row r="3" spans="1:11" x14ac:dyDescent="0.2">
      <c r="A3" t="s">
        <v>7</v>
      </c>
      <c r="B3">
        <f>$C$2*-SIGN(B2)</f>
        <v>189.456335</v>
      </c>
      <c r="C3">
        <f>$C$2*-SIGN(C2)</f>
        <v>-189.456335</v>
      </c>
      <c r="D3">
        <f>$C$2*-SIGN(D2)</f>
        <v>-189.456335</v>
      </c>
      <c r="E3">
        <f>$C$2*-SIGN(E2)</f>
        <v>189.456335</v>
      </c>
      <c r="F3">
        <f>$C$2*-SIGN(F2)</f>
        <v>189.456335</v>
      </c>
    </row>
    <row r="4" spans="1:11" x14ac:dyDescent="0.2">
      <c r="A4" t="s">
        <v>0</v>
      </c>
      <c r="B4">
        <f>B3-B2</f>
        <v>1.6009999999937463E-3</v>
      </c>
      <c r="C4">
        <f>C3-C2</f>
        <v>0</v>
      </c>
      <c r="D4">
        <f>D3-D2</f>
        <v>-1.6009999999937463E-3</v>
      </c>
      <c r="E4">
        <f>E3-E2</f>
        <v>1.6009999999937463E-3</v>
      </c>
      <c r="F4" s="4">
        <f>F3-F2</f>
        <v>0.10725600000000668</v>
      </c>
    </row>
    <row r="5" spans="1:11" x14ac:dyDescent="0.2">
      <c r="A5" t="s">
        <v>8</v>
      </c>
      <c r="B5">
        <f>B2-$D$2*SIGN(B2)</f>
        <v>378.909468</v>
      </c>
      <c r="C5">
        <f>C2-$D$2*SIGN(C2)</f>
        <v>-378.911069</v>
      </c>
      <c r="D5">
        <f>D2-$D$2*SIGN(D2)</f>
        <v>-378.909468</v>
      </c>
      <c r="E5">
        <f>E2-$D$2*SIGN(E2)</f>
        <v>378.909468</v>
      </c>
      <c r="F5" s="4">
        <f>F2-$D$2*SIGN(F2)</f>
        <v>378.80381299999999</v>
      </c>
    </row>
    <row r="6" spans="1:11" x14ac:dyDescent="0.2">
      <c r="A6" t="s">
        <v>9</v>
      </c>
      <c r="B6" t="str">
        <f>CHAR(34)&amp;B1&amp;CHAR(34)&amp;":"&amp;B4&amp;","</f>
        <v>"adp_c":0.00160099999999375,</v>
      </c>
      <c r="C6" t="str">
        <f>CHAR(34)&amp;C1&amp;CHAR(34)&amp;":"&amp;C4&amp;","</f>
        <v>"atp_c":0,</v>
      </c>
      <c r="D6" t="str">
        <f>CHAR(34)&amp;D1&amp;CHAR(34)&amp;":"&amp;D4&amp;","</f>
        <v>"h2o_c":-0.00160099999999375,</v>
      </c>
      <c r="E6" t="str">
        <f>CHAR(34)&amp;E1&amp;CHAR(34)&amp;":"&amp;E4&amp;","</f>
        <v>"h_c":0.00160099999999375,</v>
      </c>
      <c r="F6" t="str">
        <f>CHAR(34)&amp;F1&amp;CHAR(34)&amp;":"&amp;F4&amp;","</f>
        <v>"pi_c":0.107256000000007,</v>
      </c>
    </row>
    <row r="7" spans="1:11" ht="17" x14ac:dyDescent="0.2">
      <c r="A7" t="s">
        <v>10</v>
      </c>
      <c r="B7" s="5" t="str" cm="1">
        <f t="array" ref="B7:B11">TRANSPOSE(B6:F6)</f>
        <v>"adp_c":0.00160099999999375,</v>
      </c>
    </row>
    <row r="8" spans="1:11" x14ac:dyDescent="0.2">
      <c r="B8" s="6" t="str">
        <v>"atp_c":0,</v>
      </c>
    </row>
    <row r="9" spans="1:11" x14ac:dyDescent="0.2">
      <c r="B9" s="6" t="str">
        <v>"h2o_c":-0.00160099999999375,</v>
      </c>
    </row>
    <row r="10" spans="1:11" x14ac:dyDescent="0.2">
      <c r="B10" s="6" t="str">
        <v>"h_c":0.00160099999999375,</v>
      </c>
    </row>
    <row r="11" spans="1:11" x14ac:dyDescent="0.2">
      <c r="B11" s="6" t="str">
        <v>"pi_c":0.107256000000007,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7C8C-690B-2445-B760-0C1DBE83D879}">
  <dimension ref="A1:G11"/>
  <sheetViews>
    <sheetView workbookViewId="0">
      <selection activeCell="B7" sqref="B7"/>
    </sheetView>
  </sheetViews>
  <sheetFormatPr baseColWidth="10" defaultRowHeight="16" x14ac:dyDescent="0.2"/>
  <cols>
    <col min="1" max="1" width="29.5" bestFit="1" customWidth="1"/>
    <col min="2" max="2" width="34.1640625" customWidth="1"/>
    <col min="6" max="6" width="10.83203125" customWidth="1"/>
  </cols>
  <sheetData>
    <row r="1" spans="1:7" x14ac:dyDescent="0.2"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7" x14ac:dyDescent="0.2">
      <c r="A2" t="s">
        <v>6</v>
      </c>
      <c r="B2" s="1">
        <v>167.40834799999999</v>
      </c>
      <c r="C2" s="1">
        <v>-167.44875400000001</v>
      </c>
      <c r="D2" s="1">
        <v>-167.40834799999999</v>
      </c>
      <c r="E2" s="1">
        <v>167.40834799999999</v>
      </c>
      <c r="F2" s="3">
        <v>167.302693</v>
      </c>
      <c r="G2" s="1"/>
    </row>
    <row r="3" spans="1:7" x14ac:dyDescent="0.2">
      <c r="A3" t="s">
        <v>7</v>
      </c>
      <c r="B3">
        <f>$C$2*-SIGN(B2)</f>
        <v>167.44875400000001</v>
      </c>
      <c r="C3">
        <f t="shared" ref="C3:F3" si="0">$C$2*-SIGN(C2)</f>
        <v>-167.44875400000001</v>
      </c>
      <c r="D3">
        <f t="shared" si="0"/>
        <v>-167.44875400000001</v>
      </c>
      <c r="E3">
        <f t="shared" si="0"/>
        <v>167.44875400000001</v>
      </c>
      <c r="F3">
        <f t="shared" si="0"/>
        <v>167.44875400000001</v>
      </c>
    </row>
    <row r="4" spans="1:7" x14ac:dyDescent="0.2">
      <c r="A4" t="s">
        <v>0</v>
      </c>
      <c r="B4">
        <f>B3-B2</f>
        <v>4.0406000000018594E-2</v>
      </c>
      <c r="C4">
        <f>C3-C2</f>
        <v>0</v>
      </c>
      <c r="D4">
        <f>D3-D2</f>
        <v>-4.0406000000018594E-2</v>
      </c>
      <c r="E4">
        <f>E3-E2</f>
        <v>4.0406000000018594E-2</v>
      </c>
      <c r="F4" s="4">
        <f>F3-F2</f>
        <v>0.14606100000000311</v>
      </c>
    </row>
    <row r="5" spans="1:7" x14ac:dyDescent="0.2">
      <c r="A5" t="s">
        <v>8</v>
      </c>
      <c r="B5">
        <f>B2-$D$2*SIGN(B2)</f>
        <v>334.81669599999998</v>
      </c>
      <c r="C5">
        <f>C2-$D$2*SIGN(C2)</f>
        <v>-334.857102</v>
      </c>
      <c r="D5">
        <f>D2-$D$2*SIGN(D2)</f>
        <v>-334.81669599999998</v>
      </c>
      <c r="E5">
        <f>E2-$D$2*SIGN(E2)</f>
        <v>334.81669599999998</v>
      </c>
      <c r="F5" s="4">
        <f>F2-$D$2*SIGN(F2)</f>
        <v>334.71104100000002</v>
      </c>
    </row>
    <row r="6" spans="1:7" x14ac:dyDescent="0.2">
      <c r="A6" t="s">
        <v>9</v>
      </c>
      <c r="B6" t="str">
        <f>CHAR(34)&amp;B1&amp;CHAR(34)&amp;":"&amp;B4&amp;","</f>
        <v>"adp_c":0.0404060000000186,</v>
      </c>
      <c r="C6" t="str">
        <f>CHAR(34)&amp;C1&amp;CHAR(34)&amp;":"&amp;C4&amp;","</f>
        <v>"atp_c":0,</v>
      </c>
      <c r="D6" t="str">
        <f>CHAR(34)&amp;D1&amp;CHAR(34)&amp;":"&amp;D4&amp;","</f>
        <v>"h2o_c":-0.0404060000000186,</v>
      </c>
      <c r="E6" t="str">
        <f>CHAR(34)&amp;E1&amp;CHAR(34)&amp;":"&amp;E4&amp;","</f>
        <v>"h_c":0.0404060000000186,</v>
      </c>
      <c r="F6" t="str">
        <f>CHAR(34)&amp;F1&amp;CHAR(34)&amp;":"&amp;F4&amp;","</f>
        <v>"pi_c":0.146061000000003,</v>
      </c>
    </row>
    <row r="7" spans="1:7" ht="17" x14ac:dyDescent="0.2">
      <c r="A7" t="s">
        <v>10</v>
      </c>
      <c r="B7" s="2" t="str" cm="1">
        <f t="array" ref="B7:B11">TRANSPOSE(B6:F6)</f>
        <v>"adp_c":0.0404060000000186,</v>
      </c>
    </row>
    <row r="8" spans="1:7" x14ac:dyDescent="0.2">
      <c r="B8" t="str">
        <v>"atp_c":0,</v>
      </c>
    </row>
    <row r="9" spans="1:7" x14ac:dyDescent="0.2">
      <c r="B9" t="str">
        <v>"h2o_c":-0.0404060000000186,</v>
      </c>
    </row>
    <row r="10" spans="1:7" x14ac:dyDescent="0.2">
      <c r="B10" t="str">
        <v>"h_c":0.0404060000000186,</v>
      </c>
    </row>
    <row r="11" spans="1:7" x14ac:dyDescent="0.2">
      <c r="B11" t="str">
        <v>"pi_c":0.146061000000003,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7577-6CD8-9B44-A8D9-DDEFB9B0F5AE}">
  <dimension ref="A1:K11"/>
  <sheetViews>
    <sheetView workbookViewId="0">
      <selection activeCell="D7" sqref="D7"/>
    </sheetView>
  </sheetViews>
  <sheetFormatPr baseColWidth="10" defaultRowHeight="16" x14ac:dyDescent="0.2"/>
  <cols>
    <col min="1" max="1" width="29.5" bestFit="1" customWidth="1"/>
    <col min="2" max="2" width="34.1640625" customWidth="1"/>
    <col min="6" max="6" width="10.83203125" customWidth="1"/>
  </cols>
  <sheetData>
    <row r="1" spans="1:11" x14ac:dyDescent="0.2"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11" x14ac:dyDescent="0.2">
      <c r="A2" t="s">
        <v>6</v>
      </c>
      <c r="B2" s="1">
        <v>189.454734</v>
      </c>
      <c r="C2" s="1">
        <v>-189.456335</v>
      </c>
      <c r="D2" s="1">
        <v>-189.454734</v>
      </c>
      <c r="E2" s="1">
        <v>189.454734</v>
      </c>
      <c r="F2" s="1">
        <v>189.34907899999999</v>
      </c>
      <c r="G2" s="1"/>
      <c r="H2" s="1"/>
      <c r="I2" s="1"/>
      <c r="J2" s="1"/>
      <c r="K2" s="1"/>
    </row>
    <row r="3" spans="1:11" x14ac:dyDescent="0.2">
      <c r="A3" t="s">
        <v>7</v>
      </c>
      <c r="B3">
        <f>$C$2*-SIGN(B2)</f>
        <v>189.456335</v>
      </c>
      <c r="C3">
        <f>$C$2*-SIGN(C2)</f>
        <v>-189.456335</v>
      </c>
      <c r="D3">
        <f>$C$2*-SIGN(D2)</f>
        <v>-189.456335</v>
      </c>
      <c r="E3">
        <f>$C$2*-SIGN(E2)</f>
        <v>189.456335</v>
      </c>
      <c r="F3">
        <f>$C$2*-SIGN(F2)</f>
        <v>189.456335</v>
      </c>
    </row>
    <row r="4" spans="1:11" x14ac:dyDescent="0.2">
      <c r="A4" t="s">
        <v>0</v>
      </c>
      <c r="B4">
        <f>B3-B2</f>
        <v>1.6009999999937463E-3</v>
      </c>
      <c r="C4">
        <f>C3-C2</f>
        <v>0</v>
      </c>
      <c r="D4">
        <f>D3-D2</f>
        <v>-1.6009999999937463E-3</v>
      </c>
      <c r="E4">
        <f>E3-E2</f>
        <v>1.6009999999937463E-3</v>
      </c>
      <c r="F4" s="4">
        <f>F3-F2</f>
        <v>0.10725600000000668</v>
      </c>
    </row>
    <row r="5" spans="1:11" x14ac:dyDescent="0.2">
      <c r="A5" t="s">
        <v>8</v>
      </c>
      <c r="B5">
        <f>B2-$D$2*SIGN(B2)</f>
        <v>378.909468</v>
      </c>
      <c r="C5">
        <f>C2-$D$2*SIGN(C2)</f>
        <v>-378.911069</v>
      </c>
      <c r="D5">
        <f>D2-$D$2*SIGN(D2)</f>
        <v>-378.909468</v>
      </c>
      <c r="E5">
        <f>E2-$D$2*SIGN(E2)</f>
        <v>378.909468</v>
      </c>
      <c r="F5" s="4">
        <f>F2-$D$2*SIGN(F2)</f>
        <v>378.80381299999999</v>
      </c>
    </row>
    <row r="6" spans="1:11" x14ac:dyDescent="0.2">
      <c r="A6" t="s">
        <v>9</v>
      </c>
      <c r="B6" t="str">
        <f>CHAR(34)&amp;B1&amp;CHAR(34)&amp;":"&amp;B4&amp;","</f>
        <v>"adp_c":0.00160099999999375,</v>
      </c>
      <c r="C6" t="str">
        <f>CHAR(34)&amp;C1&amp;CHAR(34)&amp;":"&amp;C4&amp;","</f>
        <v>"atp_c":0,</v>
      </c>
      <c r="D6" t="str">
        <f>CHAR(34)&amp;D1&amp;CHAR(34)&amp;":"&amp;D4&amp;","</f>
        <v>"h2o_c":-0.00160099999999375,</v>
      </c>
      <c r="E6" t="str">
        <f>CHAR(34)&amp;E1&amp;CHAR(34)&amp;":"&amp;E4&amp;","</f>
        <v>"h_c":0.00160099999999375,</v>
      </c>
      <c r="F6" t="str">
        <f>CHAR(34)&amp;F1&amp;CHAR(34)&amp;":"&amp;F4&amp;","</f>
        <v>"pi_c":0.107256000000007,</v>
      </c>
    </row>
    <row r="7" spans="1:11" ht="17" x14ac:dyDescent="0.2">
      <c r="A7" t="s">
        <v>10</v>
      </c>
      <c r="B7" s="5" t="str" cm="1">
        <f t="array" ref="B7:B11">TRANSPOSE(B6:F6)</f>
        <v>"adp_c":0.00160099999999375,</v>
      </c>
    </row>
    <row r="8" spans="1:11" x14ac:dyDescent="0.2">
      <c r="B8" s="6" t="str">
        <v>"atp_c":0,</v>
      </c>
    </row>
    <row r="9" spans="1:11" x14ac:dyDescent="0.2">
      <c r="B9" s="6" t="str">
        <v>"h2o_c":-0.00160099999999375,</v>
      </c>
    </row>
    <row r="10" spans="1:11" x14ac:dyDescent="0.2">
      <c r="B10" s="6" t="str">
        <v>"h_c":0.00160099999999375,</v>
      </c>
    </row>
    <row r="11" spans="1:11" x14ac:dyDescent="0.2">
      <c r="B11" s="6" t="str">
        <v>"pi_c":0.107256000000007,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FC00-D23A-AB4A-99C8-65D63F845B61}">
  <dimension ref="A1:G18"/>
  <sheetViews>
    <sheetView tabSelected="1" topLeftCell="A2" workbookViewId="0">
      <selection activeCell="C2" sqref="C2"/>
    </sheetView>
  </sheetViews>
  <sheetFormatPr baseColWidth="10" defaultRowHeight="16" x14ac:dyDescent="0.2"/>
  <cols>
    <col min="1" max="1" width="29.5" bestFit="1" customWidth="1"/>
    <col min="2" max="2" width="34.1640625" customWidth="1"/>
    <col min="6" max="6" width="10.83203125" customWidth="1"/>
  </cols>
  <sheetData>
    <row r="1" spans="1:7" x14ac:dyDescent="0.2"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7" x14ac:dyDescent="0.2">
      <c r="A2" t="s">
        <v>16</v>
      </c>
      <c r="B2">
        <f>B3-B4</f>
        <v>104.60749399999999</v>
      </c>
      <c r="C2" s="6">
        <v>-104.64790000000001</v>
      </c>
      <c r="D2">
        <f t="shared" ref="D2:F2" si="0">D3-D4</f>
        <v>-104.60749399999999</v>
      </c>
      <c r="E2">
        <f t="shared" si="0"/>
        <v>104.60749399999999</v>
      </c>
      <c r="F2">
        <f t="shared" si="0"/>
        <v>104.501839</v>
      </c>
      <c r="G2" s="1"/>
    </row>
    <row r="3" spans="1:7" x14ac:dyDescent="0.2">
      <c r="A3" t="s">
        <v>7</v>
      </c>
      <c r="B3">
        <f>$C$2*-SIGN(IF(B4=0,-1,B4))</f>
        <v>104.64790000000001</v>
      </c>
      <c r="C3">
        <f t="shared" ref="C3:F3" si="1">$C$2*-SIGN(IF(C4=0,-1,C4))</f>
        <v>-104.64790000000001</v>
      </c>
      <c r="D3">
        <f t="shared" si="1"/>
        <v>-104.64790000000001</v>
      </c>
      <c r="E3">
        <f t="shared" si="1"/>
        <v>104.64790000000001</v>
      </c>
      <c r="F3">
        <f t="shared" si="1"/>
        <v>104.64790000000001</v>
      </c>
    </row>
    <row r="4" spans="1:7" x14ac:dyDescent="0.2">
      <c r="A4" t="s">
        <v>0</v>
      </c>
      <c r="B4">
        <f>_xlfn.NUMBERVALUE(_xlfn.TEXTBEFORE(_xlfn.TEXTAFTER(B6,":"),","))</f>
        <v>4.0406000000018601E-2</v>
      </c>
      <c r="C4">
        <f t="shared" ref="C4:F4" si="2">_xlfn.NUMBERVALUE(_xlfn.TEXTBEFORE(_xlfn.TEXTAFTER(C6,":"),","))</f>
        <v>0</v>
      </c>
      <c r="D4">
        <f t="shared" si="2"/>
        <v>-4.0406000000018601E-2</v>
      </c>
      <c r="E4">
        <f t="shared" si="2"/>
        <v>4.0406000000018601E-2</v>
      </c>
      <c r="F4">
        <f t="shared" si="2"/>
        <v>0.14606100000000299</v>
      </c>
    </row>
    <row r="5" spans="1:7" x14ac:dyDescent="0.2">
      <c r="A5" t="s">
        <v>8</v>
      </c>
      <c r="F5" s="4"/>
    </row>
    <row r="6" spans="1:7" x14ac:dyDescent="0.2">
      <c r="A6" t="s">
        <v>9</v>
      </c>
      <c r="B6" t="str" cm="1">
        <f t="array" ref="B6:F6">TRANSPOSE(B7:B11)</f>
        <v>"adp_c":0.0404060000000186,</v>
      </c>
      <c r="C6" t="str">
        <v>"atp_c":0,</v>
      </c>
      <c r="D6" t="str">
        <v>"h2o_c":-0.0404060000000186,</v>
      </c>
      <c r="E6" t="str">
        <v>"h_c":0.0404060000000186,</v>
      </c>
      <c r="F6" t="str">
        <v>"pi_c":0.146061000000003,</v>
      </c>
    </row>
    <row r="7" spans="1:7" ht="17" x14ac:dyDescent="0.2">
      <c r="A7" t="s">
        <v>10</v>
      </c>
      <c r="B7" s="5" t="s">
        <v>11</v>
      </c>
    </row>
    <row r="8" spans="1:7" x14ac:dyDescent="0.2">
      <c r="B8" s="6" t="s">
        <v>12</v>
      </c>
    </row>
    <row r="9" spans="1:7" x14ac:dyDescent="0.2">
      <c r="B9" s="6" t="s">
        <v>13</v>
      </c>
    </row>
    <row r="10" spans="1:7" x14ac:dyDescent="0.2">
      <c r="B10" s="6" t="s">
        <v>14</v>
      </c>
    </row>
    <row r="11" spans="1:7" x14ac:dyDescent="0.2">
      <c r="B11" s="6" t="s">
        <v>15</v>
      </c>
    </row>
    <row r="13" spans="1:7" x14ac:dyDescent="0.2">
      <c r="A13" t="s">
        <v>18</v>
      </c>
      <c r="B13" t="str">
        <f>CHAR(34)&amp;B1&amp;CHAR(34)&amp;":"&amp;B2&amp;","</f>
        <v>"adp_c":104.607494,</v>
      </c>
      <c r="C13" t="str">
        <f>CHAR(34)&amp;C1&amp;CHAR(34)&amp;":"&amp;C2&amp;","</f>
        <v>"atp_c":-104.6479,</v>
      </c>
      <c r="D13" t="str">
        <f>CHAR(34)&amp;D1&amp;CHAR(34)&amp;":"&amp;D2&amp;","</f>
        <v>"h2o_c":-104.607494,</v>
      </c>
      <c r="E13" t="str">
        <f>CHAR(34)&amp;E1&amp;CHAR(34)&amp;":"&amp;E2&amp;","</f>
        <v>"h_c":104.607494,</v>
      </c>
      <c r="F13" t="str">
        <f>CHAR(34)&amp;F1&amp;CHAR(34)&amp;":"&amp;F2&amp;","</f>
        <v>"pi_c":104.501839,</v>
      </c>
    </row>
    <row r="14" spans="1:7" x14ac:dyDescent="0.2">
      <c r="A14" s="7" t="s">
        <v>17</v>
      </c>
      <c r="B14" s="7" t="str" cm="1">
        <f t="array" ref="B14:B18">TRANSPOSE(B13:F13)</f>
        <v>"adp_c":104.607494,</v>
      </c>
    </row>
    <row r="15" spans="1:7" x14ac:dyDescent="0.2">
      <c r="B15" s="7" t="str">
        <v>"atp_c":-104.6479,</v>
      </c>
    </row>
    <row r="16" spans="1:7" x14ac:dyDescent="0.2">
      <c r="B16" s="7" t="str">
        <v>"h2o_c":-104.607494,</v>
      </c>
    </row>
    <row r="17" spans="2:2" x14ac:dyDescent="0.2">
      <c r="B17" s="7" t="str">
        <v>"h_c":104.607494,</v>
      </c>
    </row>
    <row r="18" spans="2:2" x14ac:dyDescent="0.2">
      <c r="B18" s="7" t="str">
        <v>"pi_c":104.501839,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iRhtoC</vt:lpstr>
      <vt:lpstr>iRhtoN</vt:lpstr>
      <vt:lpstr>rtRBA-C</vt:lpstr>
      <vt:lpstr>rtRBA-N</vt:lpstr>
      <vt:lpstr>rtRBA-C-reverse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2023-10-19T16:47:46Z</dcterms:created>
  <dcterms:modified xsi:type="dcterms:W3CDTF">2023-10-31T21:44:36Z</dcterms:modified>
</cp:coreProperties>
</file>