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8BiomRebuil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<sst xmlns="http://schemas.openxmlformats.org/spreadsheetml/2006/main" count="170" uniqueCount="117">
  <si>
    <t xml:space="preserve">Metabolite</t>
  </si>
  <si>
    <t xml:space="preserve">Coeff_GSM</t>
  </si>
  <si>
    <t xml:space="preserve">Formula</t>
  </si>
  <si>
    <t xml:space="preserve">MW</t>
  </si>
  <si>
    <t xml:space="preserve">%wt.</t>
  </si>
  <si>
    <t xml:space="preserve">type</t>
  </si>
  <si>
    <t xml:space="preserve">sign</t>
  </si>
  <si>
    <t xml:space="preserve">coeff_id</t>
  </si>
  <si>
    <t xml:space="preserve">linearConstant</t>
  </si>
  <si>
    <t xml:space="preserve">Remarks</t>
  </si>
  <si>
    <t xml:space="preserve">Components with constant fractions</t>
  </si>
  <si>
    <t xml:space="preserve">BIO-variableBiomass</t>
  </si>
  <si>
    <t xml:space="preserve">constant</t>
  </si>
  <si>
    <t xml:space="preserve">Protein</t>
  </si>
  <si>
    <t xml:space="preserve">Lipid</t>
  </si>
  <si>
    <t xml:space="preserve">MET-ergst161_rm</t>
  </si>
  <si>
    <t xml:space="preserve">C44H72O2</t>
  </si>
  <si>
    <t xml:space="preserve">DNA</t>
  </si>
  <si>
    <t xml:space="preserve">MET-ergst181_rm</t>
  </si>
  <si>
    <t xml:space="preserve">C46H76O2</t>
  </si>
  <si>
    <t xml:space="preserve">Formula of lipid constituents were not reported due to the complex composition of acyl groups. In the model, “Acyl” was a formula to reflect this. Molecular weight was calculated based on acyl group composition</t>
  </si>
  <si>
    <t xml:space="preserve">Metals</t>
  </si>
  <si>
    <t xml:space="preserve">MET-ergst_c</t>
  </si>
  <si>
    <t xml:space="preserve">C28H44O</t>
  </si>
  <si>
    <t xml:space="preserve">Sulphate</t>
  </si>
  <si>
    <t xml:space="preserve">MET-hdca_c</t>
  </si>
  <si>
    <t xml:space="preserve">C16H31O2</t>
  </si>
  <si>
    <t xml:space="preserve">Phosphate</t>
  </si>
  <si>
    <t xml:space="preserve">MET-hdcea_c</t>
  </si>
  <si>
    <t xml:space="preserve">C16H29O2</t>
  </si>
  <si>
    <t xml:space="preserve">Trace</t>
  </si>
  <si>
    <t xml:space="preserve">MET-ocdca_c</t>
  </si>
  <si>
    <t xml:space="preserve">C18H35O2</t>
  </si>
  <si>
    <t xml:space="preserve">MET-ocdcea_c</t>
  </si>
  <si>
    <t xml:space="preserve">C18H33O2</t>
  </si>
  <si>
    <t xml:space="preserve">Growth-dependent</t>
  </si>
  <si>
    <t xml:space="preserve">MET-pail_c</t>
  </si>
  <si>
    <t xml:space="preserve">C9H16O11PAcyl2</t>
  </si>
  <si>
    <t xml:space="preserve">Linear constant term</t>
  </si>
  <si>
    <t xml:space="preserve">Linear coefficient term</t>
  </si>
  <si>
    <t xml:space="preserve">MET-pc_c</t>
  </si>
  <si>
    <t xml:space="preserve">C8H18NO6PAcyl2</t>
  </si>
  <si>
    <t xml:space="preserve">MET-pe_c</t>
  </si>
  <si>
    <t xml:space="preserve">C5H12NO6PAcyl2</t>
  </si>
  <si>
    <t xml:space="preserve">Carbohydrate</t>
  </si>
  <si>
    <t xml:space="preserve">MET-ps_c</t>
  </si>
  <si>
    <t xml:space="preserve">C6H10NO8PAcyl2</t>
  </si>
  <si>
    <t xml:space="preserve">RNA</t>
  </si>
  <si>
    <t xml:space="preserve">MET-tag_c</t>
  </si>
  <si>
    <t xml:space="preserve">C3H5O3Acyl3</t>
  </si>
  <si>
    <t xml:space="preserve">MET-ipc_g</t>
  </si>
  <si>
    <t xml:space="preserve">C6H10O8P1Cer</t>
  </si>
  <si>
    <t xml:space="preserve">Proteome partition data</t>
  </si>
  <si>
    <t xml:space="preserve">MET-datp_c</t>
  </si>
  <si>
    <t xml:space="preserve">C10H12N5O12P3</t>
  </si>
  <si>
    <t xml:space="preserve">Unmodeled protein fraction</t>
  </si>
  <si>
    <t xml:space="preserve">MET-dctp_c</t>
  </si>
  <si>
    <t xml:space="preserve">C9H12N3O13P3</t>
  </si>
  <si>
    <t xml:space="preserve">Split PPi out thus minus it for %wt DNA</t>
  </si>
  <si>
    <t xml:space="preserve">Cytoplasmic modeled protein fraction</t>
  </si>
  <si>
    <t xml:space="preserve">MET-dgtp_c</t>
  </si>
  <si>
    <t xml:space="preserve">C10H12N5O13P3</t>
  </si>
  <si>
    <t xml:space="preserve">Mitochondrial modeled protein fraction</t>
  </si>
  <si>
    <t xml:space="preserve">MET-dttp_c</t>
  </si>
  <si>
    <t xml:space="preserve">C10H13N2O14P3</t>
  </si>
  <si>
    <t xml:space="preserve">MET-ca2_c</t>
  </si>
  <si>
    <t xml:space="preserve">Ca</t>
  </si>
  <si>
    <t xml:space="preserve">Growth associated ATP maintenance</t>
  </si>
  <si>
    <t xml:space="preserve">MET-cu2_c</t>
  </si>
  <si>
    <t xml:space="preserve">Cu</t>
  </si>
  <si>
    <t xml:space="preserve">MET-fe2_c</t>
  </si>
  <si>
    <t xml:space="preserve">Fe</t>
  </si>
  <si>
    <t xml:space="preserve">MET-k_c</t>
  </si>
  <si>
    <t xml:space="preserve">K</t>
  </si>
  <si>
    <t xml:space="preserve">MET-mg2_c</t>
  </si>
  <si>
    <t xml:space="preserve">Mg</t>
  </si>
  <si>
    <t xml:space="preserve">MET-mn2_c</t>
  </si>
  <si>
    <t xml:space="preserve">Mn</t>
  </si>
  <si>
    <t xml:space="preserve">MET-zn2_c</t>
  </si>
  <si>
    <t xml:space="preserve">Zn</t>
  </si>
  <si>
    <t xml:space="preserve">MET-coa_c</t>
  </si>
  <si>
    <t xml:space="preserve">C21H32N7O16P3S</t>
  </si>
  <si>
    <t xml:space="preserve">MET-fad_c</t>
  </si>
  <si>
    <t xml:space="preserve">C27H30N9O15P2</t>
  </si>
  <si>
    <t xml:space="preserve">MET-hemeA_c</t>
  </si>
  <si>
    <t xml:space="preserve">C49H56FeN4O6</t>
  </si>
  <si>
    <t xml:space="preserve">MET-nad_c</t>
  </si>
  <si>
    <t xml:space="preserve">C21H26N7O14P2</t>
  </si>
  <si>
    <t xml:space="preserve">MET-nadh_c</t>
  </si>
  <si>
    <t xml:space="preserve">C21H27N7O14P2</t>
  </si>
  <si>
    <t xml:space="preserve">MET-nadp_c</t>
  </si>
  <si>
    <t xml:space="preserve">C21H25N7O17P3</t>
  </si>
  <si>
    <t xml:space="preserve">MET-nadph_c</t>
  </si>
  <si>
    <t xml:space="preserve">C21H26N7O17P3</t>
  </si>
  <si>
    <t xml:space="preserve">MET-ribflv_c</t>
  </si>
  <si>
    <t xml:space="preserve">C17H19N4O6</t>
  </si>
  <si>
    <t xml:space="preserve">MET-thf_c</t>
  </si>
  <si>
    <t xml:space="preserve">C19H23N7O6</t>
  </si>
  <si>
    <t xml:space="preserve">MET-thmpp_c</t>
  </si>
  <si>
    <t xml:space="preserve">C12H18N4O7P2S</t>
  </si>
  <si>
    <t xml:space="preserve">MET-so4_c</t>
  </si>
  <si>
    <t xml:space="preserve">O4S1</t>
  </si>
  <si>
    <t xml:space="preserve">MET-pi_c</t>
  </si>
  <si>
    <t xml:space="preserve">H1O4P1</t>
  </si>
  <si>
    <t xml:space="preserve">constant,intermediate</t>
  </si>
  <si>
    <t xml:space="preserve">MET-atp_c</t>
  </si>
  <si>
    <t xml:space="preserve">Growth associated maintenance</t>
  </si>
  <si>
    <t xml:space="preserve">MET-h2o_c</t>
  </si>
  <si>
    <t xml:space="preserve">H2O</t>
  </si>
  <si>
    <t xml:space="preserve">MET-adp_c</t>
  </si>
  <si>
    <t xml:space="preserve">C10H12N5O10P2</t>
  </si>
  <si>
    <t xml:space="preserve">HO4P</t>
  </si>
  <si>
    <t xml:space="preserve">MET-h_c</t>
  </si>
  <si>
    <t xml:space="preserve">H</t>
  </si>
  <si>
    <t xml:space="preserve">MET-ppi_c</t>
  </si>
  <si>
    <t xml:space="preserve">H1O7P2</t>
  </si>
  <si>
    <t xml:space="preserve">Coming out from DNA, RNA taken care of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</si>
</sst>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00"/>
    <numFmt numFmtId="166" formatCode="0.000%"/>
    <numFmt numFmtId="167" formatCode="0.000"/>
    <numFmt numFmtId="168" formatCode="0.0"/>
    <numFmt numFmtId="169" formatCode="0.00%"/>
    <numFmt numFmtId="170" formatCode="0.00"/>
    <numFmt numFmtId="171" formatCode="0.0000%"/>
    <numFmt numFmtId="172" formatCode="0.000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A6"/>
        <bgColor rgb="FFFFFF99"/>
      </patternFill>
    </fill>
    <fill>
      <patternFill patternType="solid">
        <fgColor rgb="FFFF9999"/>
        <bgColor rgb="FFFF8080"/>
      </patternFill>
    </fill>
    <fill>
      <patternFill patternType="solid">
        <fgColor rgb="FF9999FF"/>
        <bgColor rgb="FFB2B2B2"/>
      </patternFill>
    </fill>
    <fill>
      <patternFill patternType="solid">
        <fgColor rgb="FFCCFF66"/>
        <bgColor rgb="FFFFFF99"/>
      </patternFill>
    </fill>
    <fill>
      <patternFill patternType="solid">
        <fgColor rgb="FF66FF99"/>
        <bgColor rgb="FF66CCFF"/>
      </patternFill>
    </fill>
    <fill>
      <patternFill patternType="solid">
        <fgColor rgb="FF66CCFF"/>
        <bgColor rgb="FF9999FF"/>
      </patternFill>
    </fill>
    <fill>
      <patternFill patternType="solid">
        <fgColor rgb="FFB2B2B2"/>
        <bgColor rgb="FF969696"/>
      </patternFill>
    </fill>
    <fill>
      <patternFill patternType="solid">
        <fgColor rgb="FFFFFF99"/>
        <bgColor rgb="FFFFFFA6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FF9999"/>
      </patternFill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1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A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66CCFF"/>
      <rgbColor rgb="FFFF9999"/>
      <rgbColor rgb="FFFF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390625" defaultRowHeight="12.8" zeroHeight="false" outlineLevelRow="0" outlineLevelCol="0"/>
  <cols>
    <col collapsed="false" customWidth="true" hidden="false" outlineLevel="0" max="1" min="1" style="0" width="25.79"/>
    <col collapsed="false" customWidth="true" hidden="false" outlineLevel="0" max="2" min="2" style="0" width="13.19"/>
    <col collapsed="false" customWidth="true" hidden="false" outlineLevel="0" max="3" min="3" style="0" width="9.95"/>
    <col collapsed="false" customWidth="true" hidden="false" outlineLevel="0" max="4" min="4" style="0" width="7.87"/>
    <col collapsed="false" customWidth="true" hidden="false" outlineLevel="0" max="5" min="5" style="0" width="9.2"/>
    <col collapsed="false" customWidth="true" hidden="false" outlineLevel="0" max="6" min="6" style="0" width="11.69"/>
    <col collapsed="false" customWidth="true" hidden="false" outlineLevel="0" max="7" min="7" style="0" width="6.41"/>
    <col collapsed="false" customWidth="true" hidden="false" outlineLevel="0" max="8" min="8" style="0" width="30.43"/>
    <col collapsed="false" customWidth="true" hidden="false" outlineLevel="0" max="9" min="9" style="0" width="14.88"/>
    <col collapsed="false" customWidth="true" hidden="false" outlineLevel="0" max="10" min="10" style="0" width="15.03"/>
    <col collapsed="false" customWidth="true" hidden="false" outlineLevel="0" max="12" min="12" style="0" width="17.33"/>
    <col collapsed="false" customWidth="true" hidden="false" outlineLevel="0" max="13" min="13" style="0" width="19.19"/>
    <col collapsed="false" customWidth="true" hidden="false" outlineLevel="0" max="14" min="14" style="0" width="20.96"/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</row>
    <row r="2" customFormat="false" ht="12.8" hidden="false" customHeight="false" outlineLevel="0" collapsed="false">
      <c r="A2" s="2" t="s">
        <v>11</v>
      </c>
      <c r="B2" s="2"/>
      <c r="C2" s="2"/>
      <c r="D2" s="2"/>
      <c r="E2" s="2"/>
      <c r="F2" s="2" t="s">
        <v>12</v>
      </c>
      <c r="G2" s="2"/>
      <c r="H2" s="2"/>
      <c r="I2" s="3" t="n">
        <v>0.8879</v>
      </c>
      <c r="J2" s="4" t="s">
        <v>13</v>
      </c>
      <c r="L2" s="5" t="s">
        <v>14</v>
      </c>
      <c r="M2" s="6" t="n">
        <v>0.0697</v>
      </c>
      <c r="N2" s="7"/>
      <c r="O2" s="8"/>
      <c r="R2" s="7"/>
    </row>
    <row r="3" customFormat="false" ht="12.8" hidden="false" customHeight="false" outlineLevel="0" collapsed="false">
      <c r="A3" s="9" t="s">
        <v>15</v>
      </c>
      <c r="B3" s="10" t="n">
        <v>-0.00615466318335084</v>
      </c>
      <c r="C3" s="9" t="s">
        <v>16</v>
      </c>
      <c r="D3" s="11" t="n">
        <v>633.04128</v>
      </c>
      <c r="E3" s="12" t="n">
        <f aca="false">-B3*D3/1000</f>
        <v>0.00389615585955729</v>
      </c>
      <c r="F3" s="13" t="s">
        <v>12</v>
      </c>
      <c r="G3" s="13"/>
      <c r="H3" s="13"/>
      <c r="I3" s="14" t="n">
        <f aca="false">($M$2/SUM($E$3:$E$15)) * B3</f>
        <v>-0.00591566270893191</v>
      </c>
      <c r="J3" s="5" t="s">
        <v>14</v>
      </c>
      <c r="L3" s="15" t="s">
        <v>17</v>
      </c>
      <c r="M3" s="6" t="n">
        <v>0.0039</v>
      </c>
      <c r="N3" s="7"/>
      <c r="O3" s="8"/>
    </row>
    <row r="4" customFormat="false" ht="12.8" hidden="false" customHeight="false" outlineLevel="0" collapsed="false">
      <c r="A4" s="9" t="s">
        <v>18</v>
      </c>
      <c r="B4" s="10" t="n">
        <v>-0.00225839920385258</v>
      </c>
      <c r="C4" s="9" t="s">
        <v>19</v>
      </c>
      <c r="D4" s="11" t="n">
        <v>661.09444</v>
      </c>
      <c r="E4" s="12" t="n">
        <f aca="false">-B4*D4/1000</f>
        <v>0.00149301515696737</v>
      </c>
      <c r="F4" s="13" t="s">
        <v>12</v>
      </c>
      <c r="G4" s="13"/>
      <c r="H4" s="13"/>
      <c r="I4" s="14" t="n">
        <f aca="false">($M$2/SUM($E$3:$E$15)) * B4</f>
        <v>-0.00217070009423953</v>
      </c>
      <c r="J4" s="9" t="s">
        <v>20</v>
      </c>
      <c r="L4" s="16" t="s">
        <v>21</v>
      </c>
      <c r="M4" s="6" t="n">
        <v>0.0254</v>
      </c>
      <c r="N4" s="7"/>
      <c r="O4" s="8"/>
    </row>
    <row r="5" customFormat="false" ht="12.8" hidden="false" customHeight="false" outlineLevel="0" collapsed="false">
      <c r="A5" s="9" t="s">
        <v>22</v>
      </c>
      <c r="B5" s="10" t="n">
        <v>-0.0328598938347088</v>
      </c>
      <c r="C5" s="9" t="s">
        <v>23</v>
      </c>
      <c r="D5" s="11" t="n">
        <v>396.64836</v>
      </c>
      <c r="E5" s="12" t="n">
        <f aca="false">-B5*D5/1000</f>
        <v>0.0130338229993114</v>
      </c>
      <c r="F5" s="13" t="s">
        <v>12</v>
      </c>
      <c r="G5" s="13"/>
      <c r="H5" s="13"/>
      <c r="I5" s="14" t="n">
        <f aca="false">($M$2/SUM($E$3:$E$15)) * B5</f>
        <v>-0.0315838645895836</v>
      </c>
      <c r="J5" s="9"/>
      <c r="L5" s="17" t="s">
        <v>24</v>
      </c>
      <c r="M5" s="6" t="n">
        <v>0.003</v>
      </c>
      <c r="N5" s="7"/>
      <c r="O5" s="8"/>
    </row>
    <row r="6" customFormat="false" ht="12.8" hidden="false" customHeight="false" outlineLevel="0" collapsed="false">
      <c r="A6" s="9" t="s">
        <v>25</v>
      </c>
      <c r="B6" s="10" t="n">
        <v>-0.000346114820513805</v>
      </c>
      <c r="C6" s="9" t="s">
        <v>26</v>
      </c>
      <c r="D6" s="11" t="n">
        <v>255.41534</v>
      </c>
      <c r="E6" s="12" t="n">
        <f aca="false">-B6*D6/1000</f>
        <v>8.84030345605725E-005</v>
      </c>
      <c r="F6" s="13" t="s">
        <v>12</v>
      </c>
      <c r="G6" s="13"/>
      <c r="H6" s="13"/>
      <c r="I6" s="14" t="n">
        <f aca="false">($M$2/SUM($E$3:$E$15)) * B6</f>
        <v>-0.000332674343944755</v>
      </c>
      <c r="J6" s="9"/>
      <c r="L6" s="18" t="s">
        <v>27</v>
      </c>
      <c r="M6" s="6" t="n">
        <v>0.0101</v>
      </c>
      <c r="N6" s="7"/>
      <c r="O6" s="8"/>
    </row>
    <row r="7" customFormat="false" ht="12.8" hidden="false" customHeight="false" outlineLevel="0" collapsed="false">
      <c r="A7" s="9" t="s">
        <v>28</v>
      </c>
      <c r="B7" s="10" t="n">
        <v>-0.00101485809872084</v>
      </c>
      <c r="C7" s="9" t="s">
        <v>29</v>
      </c>
      <c r="D7" s="11" t="n">
        <v>253.39946</v>
      </c>
      <c r="E7" s="12" t="n">
        <f aca="false">-B7*D7/1000</f>
        <v>0.000257164494192488</v>
      </c>
      <c r="F7" s="13" t="s">
        <v>12</v>
      </c>
      <c r="G7" s="13"/>
      <c r="H7" s="13"/>
      <c r="I7" s="14" t="n">
        <f aca="false">($M$2/SUM($E$3:$E$15)) * B7</f>
        <v>-0.000975448701352303</v>
      </c>
      <c r="J7" s="9"/>
      <c r="L7" s="19" t="s">
        <v>30</v>
      </c>
      <c r="M7" s="6" t="n">
        <v>0.0048</v>
      </c>
      <c r="N7" s="7"/>
      <c r="O7" s="8"/>
    </row>
    <row r="8" customFormat="false" ht="12.8" hidden="false" customHeight="false" outlineLevel="0" collapsed="false">
      <c r="A8" s="9" t="s">
        <v>31</v>
      </c>
      <c r="B8" s="10" t="n">
        <v>-9.64177000002742E-005</v>
      </c>
      <c r="C8" s="9" t="s">
        <v>32</v>
      </c>
      <c r="D8" s="11" t="n">
        <v>283.4685</v>
      </c>
      <c r="E8" s="12" t="n">
        <f aca="false">-B8*D8/1000</f>
        <v>2.73313807925277E-005</v>
      </c>
      <c r="F8" s="13" t="s">
        <v>12</v>
      </c>
      <c r="G8" s="13"/>
      <c r="H8" s="13"/>
      <c r="I8" s="14" t="n">
        <f aca="false">($M$2/SUM($E$3:$E$15)) * B8</f>
        <v>-9.26735672417531E-005</v>
      </c>
      <c r="J8" s="9"/>
      <c r="M8" s="7"/>
      <c r="N8" s="7"/>
      <c r="O8" s="8"/>
    </row>
    <row r="9" customFormat="false" ht="12.8" hidden="false" customHeight="false" outlineLevel="0" collapsed="false">
      <c r="A9" s="9" t="s">
        <v>33</v>
      </c>
      <c r="B9" s="10" t="n">
        <v>-0.00037207343205234</v>
      </c>
      <c r="C9" s="9" t="s">
        <v>34</v>
      </c>
      <c r="D9" s="11" t="n">
        <v>281.45262</v>
      </c>
      <c r="E9" s="12" t="n">
        <f aca="false">-B9*D9/1000</f>
        <v>0.000104721042283523</v>
      </c>
      <c r="F9" s="13" t="s">
        <v>12</v>
      </c>
      <c r="G9" s="13"/>
      <c r="H9" s="13"/>
      <c r="I9" s="14" t="n">
        <f aca="false">($M$2/SUM($E$3:$E$15)) * B9</f>
        <v>-0.000357624919740611</v>
      </c>
      <c r="J9" s="9"/>
      <c r="L9" s="1" t="s">
        <v>35</v>
      </c>
      <c r="M9" s="7"/>
      <c r="N9" s="7"/>
      <c r="O9" s="8"/>
    </row>
    <row r="10" customFormat="false" ht="12.8" hidden="false" customHeight="false" outlineLevel="0" collapsed="false">
      <c r="A10" s="9" t="s">
        <v>36</v>
      </c>
      <c r="B10" s="10" t="n">
        <v>-0.00854161932053711</v>
      </c>
      <c r="C10" s="9" t="s">
        <v>37</v>
      </c>
      <c r="D10" s="11" t="n">
        <v>821.350569418454</v>
      </c>
      <c r="E10" s="12" t="n">
        <f aca="false">-B10*D10/1000</f>
        <v>0.00701566389267882</v>
      </c>
      <c r="F10" s="13" t="s">
        <v>12</v>
      </c>
      <c r="G10" s="13"/>
      <c r="H10" s="13"/>
      <c r="I10" s="14" t="n">
        <f aca="false">($M$2/SUM($E$3:$E$15)) * B10</f>
        <v>-0.00820992755949377</v>
      </c>
      <c r="J10" s="9"/>
      <c r="M10" s="7" t="s">
        <v>38</v>
      </c>
      <c r="N10" s="7" t="s">
        <v>39</v>
      </c>
      <c r="O10" s="8"/>
    </row>
    <row r="11" customFormat="false" ht="12.8" hidden="false" customHeight="false" outlineLevel="0" collapsed="false">
      <c r="A11" s="9" t="s">
        <v>40</v>
      </c>
      <c r="B11" s="10" t="n">
        <v>-0.0318709943475266</v>
      </c>
      <c r="C11" s="9" t="s">
        <v>41</v>
      </c>
      <c r="D11" s="11" t="n">
        <v>745.367449418454</v>
      </c>
      <c r="E11" s="12" t="n">
        <f aca="false">-B11*D11/1000</f>
        <v>0.0237556017672459</v>
      </c>
      <c r="F11" s="13" t="s">
        <v>12</v>
      </c>
      <c r="G11" s="13"/>
      <c r="H11" s="13"/>
      <c r="I11" s="14" t="n">
        <f aca="false">($M$2/SUM($E$3:$E$15)) * B11</f>
        <v>-0.0306333664640272</v>
      </c>
      <c r="J11" s="9"/>
      <c r="L11" s="20" t="s">
        <v>13</v>
      </c>
      <c r="M11" s="0" t="n">
        <v>0.371655</v>
      </c>
      <c r="N11" s="0" t="n">
        <v>0.434278</v>
      </c>
      <c r="O11" s="8"/>
    </row>
    <row r="12" customFormat="false" ht="12.8" hidden="false" customHeight="false" outlineLevel="0" collapsed="false">
      <c r="A12" s="9" t="s">
        <v>42</v>
      </c>
      <c r="B12" s="10" t="n">
        <v>-0.00856510568335769</v>
      </c>
      <c r="C12" s="9" t="s">
        <v>43</v>
      </c>
      <c r="D12" s="11" t="n">
        <v>703.287709418454</v>
      </c>
      <c r="E12" s="12" t="n">
        <f aca="false">-B12*D12/1000</f>
        <v>0.00602373355697561</v>
      </c>
      <c r="F12" s="13" t="s">
        <v>12</v>
      </c>
      <c r="G12" s="13"/>
      <c r="H12" s="13"/>
      <c r="I12" s="14" t="n">
        <f aca="false">($M$2/SUM($E$3:$E$15)) * B12</f>
        <v>-0.00823250188997573</v>
      </c>
      <c r="J12" s="9"/>
      <c r="L12" s="21" t="s">
        <v>44</v>
      </c>
      <c r="M12" s="22" t="n">
        <v>0.474784</v>
      </c>
      <c r="N12" s="22" t="n">
        <v>-0.581917</v>
      </c>
    </row>
    <row r="13" customFormat="false" ht="12.8" hidden="false" customHeight="false" outlineLevel="0" collapsed="false">
      <c r="A13" s="9" t="s">
        <v>45</v>
      </c>
      <c r="B13" s="10" t="n">
        <v>-0.00735617606027733</v>
      </c>
      <c r="C13" s="9" t="s">
        <v>46</v>
      </c>
      <c r="D13" s="11" t="n">
        <v>745.280529418454</v>
      </c>
      <c r="E13" s="12" t="n">
        <f aca="false">-B13*D13/1000</f>
        <v>0.00548241478869885</v>
      </c>
      <c r="F13" s="13" t="s">
        <v>12</v>
      </c>
      <c r="G13" s="13"/>
      <c r="H13" s="13"/>
      <c r="I13" s="14" t="n">
        <f aca="false">($M$2/SUM($E$3:$E$15)) * B13</f>
        <v>-0.00707051793148298</v>
      </c>
      <c r="J13" s="9"/>
      <c r="L13" s="23" t="s">
        <v>47</v>
      </c>
      <c r="M13" s="0" t="n">
        <v>0.04241</v>
      </c>
      <c r="N13" s="22" t="n">
        <v>0.14116</v>
      </c>
    </row>
    <row r="14" customFormat="false" ht="12.8" hidden="false" customHeight="false" outlineLevel="0" collapsed="false">
      <c r="A14" s="9" t="s">
        <v>48</v>
      </c>
      <c r="B14" s="10" t="n">
        <v>-0.00847610472951128</v>
      </c>
      <c r="C14" s="9" t="s">
        <v>49</v>
      </c>
      <c r="D14" s="11" t="n">
        <v>824.315501127681</v>
      </c>
      <c r="E14" s="12" t="n">
        <f aca="false">-B14*D14/1000</f>
        <v>0.0069869845177178</v>
      </c>
      <c r="F14" s="13" t="s">
        <v>12</v>
      </c>
      <c r="G14" s="13"/>
      <c r="H14" s="13"/>
      <c r="I14" s="14" t="n">
        <f aca="false">($M$2/SUM($E$3:$E$15)) * B14</f>
        <v>-0.00814695705867565</v>
      </c>
      <c r="J14" s="9"/>
      <c r="N14" s="7"/>
      <c r="O14" s="8"/>
    </row>
    <row r="15" customFormat="false" ht="12.8" hidden="false" customHeight="false" outlineLevel="0" collapsed="false">
      <c r="A15" s="9" t="s">
        <v>50</v>
      </c>
      <c r="B15" s="10" t="n">
        <v>-0.00475377693945438</v>
      </c>
      <c r="C15" s="9" t="s">
        <v>51</v>
      </c>
      <c r="D15" s="11" t="n">
        <v>915.263442</v>
      </c>
      <c r="E15" s="12" t="n">
        <f aca="false">-B15*D15/1000</f>
        <v>0.00435095824410524</v>
      </c>
      <c r="F15" s="13" t="s">
        <v>12</v>
      </c>
      <c r="G15" s="13"/>
      <c r="H15" s="13"/>
      <c r="I15" s="14" t="n">
        <f aca="false">($M$2/SUM($E$3:$E$15)) * B15</f>
        <v>-0.00456917627001648</v>
      </c>
      <c r="J15" s="9"/>
      <c r="L15" s="1" t="s">
        <v>52</v>
      </c>
      <c r="N15" s="7"/>
      <c r="O15" s="8"/>
    </row>
    <row r="16" customFormat="false" ht="12.8" hidden="false" customHeight="false" outlineLevel="0" collapsed="false">
      <c r="A16" s="24" t="s">
        <v>53</v>
      </c>
      <c r="B16" s="25" t="n">
        <v>-0.0038897789986954</v>
      </c>
      <c r="C16" s="24" t="s">
        <v>54</v>
      </c>
      <c r="D16" s="26" t="n">
        <v>487.149863</v>
      </c>
      <c r="E16" s="27" t="n">
        <f aca="false">-B16*D16/1000</f>
        <v>0.00189490530631474</v>
      </c>
      <c r="F16" s="28" t="s">
        <v>12</v>
      </c>
      <c r="G16" s="28"/>
      <c r="H16" s="28"/>
      <c r="I16" s="29" t="n">
        <f aca="false">($M$3/SUM($E$16:$E$19)) * B16</f>
        <v>-0.00241103576724083</v>
      </c>
      <c r="J16" s="15" t="s">
        <v>17</v>
      </c>
      <c r="L16" s="2" t="s">
        <v>55</v>
      </c>
      <c r="M16" s="8" t="n">
        <v>0.32011</v>
      </c>
      <c r="N16" s="7"/>
      <c r="O16" s="8"/>
    </row>
    <row r="17" customFormat="false" ht="12.8" hidden="false" customHeight="false" outlineLevel="0" collapsed="false">
      <c r="A17" s="24" t="s">
        <v>56</v>
      </c>
      <c r="B17" s="25" t="n">
        <v>-0.00262576371268718</v>
      </c>
      <c r="C17" s="24" t="s">
        <v>57</v>
      </c>
      <c r="D17" s="26" t="n">
        <v>463.125163</v>
      </c>
      <c r="E17" s="27" t="n">
        <f aca="false">-B17*D17/1000</f>
        <v>0.00121605724743774</v>
      </c>
      <c r="F17" s="28" t="s">
        <v>12</v>
      </c>
      <c r="G17" s="28"/>
      <c r="H17" s="28"/>
      <c r="I17" s="29" t="n">
        <f aca="false">($M$3/SUM($E$16:$E$19)) * B17</f>
        <v>-0.00162755010753443</v>
      </c>
      <c r="J17" s="24" t="s">
        <v>58</v>
      </c>
      <c r="L17" s="2" t="s">
        <v>59</v>
      </c>
      <c r="M17" s="8" t="n">
        <f aca="false">1-M16-M18</f>
        <v>0.32559</v>
      </c>
    </row>
    <row r="18" customFormat="false" ht="12.8" hidden="false" customHeight="false" outlineLevel="0" collapsed="false">
      <c r="A18" s="24" t="s">
        <v>60</v>
      </c>
      <c r="B18" s="25" t="n">
        <v>-0.00262576371268718</v>
      </c>
      <c r="C18" s="24" t="s">
        <v>61</v>
      </c>
      <c r="D18" s="26" t="n">
        <v>503.149263</v>
      </c>
      <c r="E18" s="27" t="n">
        <f aca="false">-B18*D18/1000</f>
        <v>0.0013211510768507</v>
      </c>
      <c r="F18" s="28" t="s">
        <v>12</v>
      </c>
      <c r="G18" s="28"/>
      <c r="H18" s="28"/>
      <c r="I18" s="29" t="n">
        <f aca="false">($M$3/SUM($E$16:$E$19)) * B18</f>
        <v>-0.00162755010753443</v>
      </c>
      <c r="J18" s="24"/>
      <c r="L18" s="2" t="s">
        <v>62</v>
      </c>
      <c r="M18" s="8" t="n">
        <v>0.3543</v>
      </c>
    </row>
    <row r="19" customFormat="false" ht="12.8" hidden="false" customHeight="false" outlineLevel="0" collapsed="false">
      <c r="A19" s="24" t="s">
        <v>63</v>
      </c>
      <c r="B19" s="25" t="n">
        <v>-0.0038897789986954</v>
      </c>
      <c r="C19" s="24" t="s">
        <v>64</v>
      </c>
      <c r="D19" s="26" t="n">
        <v>478.136503</v>
      </c>
      <c r="E19" s="27" t="n">
        <f aca="false">-B19*D19/1000</f>
        <v>0.00185984532787906</v>
      </c>
      <c r="F19" s="28" t="s">
        <v>12</v>
      </c>
      <c r="G19" s="28"/>
      <c r="H19" s="28"/>
      <c r="I19" s="29" t="n">
        <f aca="false">($M$3/SUM($E$16:$E$19)) * B19</f>
        <v>-0.00241103576724083</v>
      </c>
      <c r="J19" s="24"/>
    </row>
    <row r="20" customFormat="false" ht="12.8" hidden="false" customHeight="false" outlineLevel="0" collapsed="false">
      <c r="A20" s="30" t="s">
        <v>65</v>
      </c>
      <c r="B20" s="31" t="n">
        <v>-0.00128579410545924</v>
      </c>
      <c r="C20" s="30" t="s">
        <v>66</v>
      </c>
      <c r="D20" s="32" t="n">
        <v>40.078</v>
      </c>
      <c r="E20" s="33" t="n">
        <f aca="false">-B20*D20/1000</f>
        <v>5.15320561585954E-005</v>
      </c>
      <c r="F20" s="34" t="s">
        <v>12</v>
      </c>
      <c r="G20" s="34"/>
      <c r="H20" s="34"/>
      <c r="I20" s="35" t="n">
        <f aca="false">($M$6/SUM($E$20:$E$26)) * B20</f>
        <v>-0.000512254214291077</v>
      </c>
      <c r="J20" s="16" t="s">
        <v>21</v>
      </c>
      <c r="L20" s="1" t="s">
        <v>67</v>
      </c>
      <c r="M20" s="8" t="n">
        <v>76</v>
      </c>
    </row>
    <row r="21" customFormat="false" ht="12.8" hidden="false" customHeight="false" outlineLevel="0" collapsed="false">
      <c r="A21" s="30" t="s">
        <v>68</v>
      </c>
      <c r="B21" s="31" t="n">
        <v>-0.000113531738617747</v>
      </c>
      <c r="C21" s="30" t="s">
        <v>69</v>
      </c>
      <c r="D21" s="32" t="n">
        <v>63.546</v>
      </c>
      <c r="E21" s="33" t="n">
        <f aca="false">-B21*D21/1000</f>
        <v>7.21448786220335E-006</v>
      </c>
      <c r="F21" s="34" t="s">
        <v>12</v>
      </c>
      <c r="G21" s="34"/>
      <c r="H21" s="34"/>
      <c r="I21" s="35" t="n">
        <f aca="false">($M$6/SUM($E$20:$E$26)) * B21</f>
        <v>-4.5230500992196E-005</v>
      </c>
      <c r="J21" s="36"/>
    </row>
    <row r="22" customFormat="false" ht="12.8" hidden="false" customHeight="false" outlineLevel="0" collapsed="false">
      <c r="A22" s="30" t="s">
        <v>70</v>
      </c>
      <c r="B22" s="31" t="n">
        <v>-0.000664393955308241</v>
      </c>
      <c r="C22" s="30" t="s">
        <v>71</v>
      </c>
      <c r="D22" s="32" t="n">
        <v>55.845</v>
      </c>
      <c r="E22" s="33" t="n">
        <f aca="false">-B22*D22/1000</f>
        <v>3.71030804341887E-005</v>
      </c>
      <c r="F22" s="34" t="s">
        <v>12</v>
      </c>
      <c r="G22" s="34"/>
      <c r="H22" s="34"/>
      <c r="I22" s="35" t="n">
        <f aca="false">($M$6/SUM($E$20:$E$26)) * B22</f>
        <v>-0.000264691370189947</v>
      </c>
      <c r="J22" s="36"/>
    </row>
    <row r="23" customFormat="false" ht="12.8" hidden="false" customHeight="false" outlineLevel="0" collapsed="false">
      <c r="A23" s="30" t="s">
        <v>72</v>
      </c>
      <c r="B23" s="31" t="n">
        <v>-0.603649819062125</v>
      </c>
      <c r="C23" s="30" t="s">
        <v>73</v>
      </c>
      <c r="D23" s="32" t="n">
        <v>39.0983</v>
      </c>
      <c r="E23" s="33" t="n">
        <f aca="false">-B23*D23/1000</f>
        <v>0.0236016817206367</v>
      </c>
      <c r="F23" s="34" t="s">
        <v>12</v>
      </c>
      <c r="G23" s="34"/>
      <c r="H23" s="34"/>
      <c r="I23" s="35" t="n">
        <f aca="false">($M$6/SUM($E$20:$E$26)) * B23</f>
        <v>-0.240491197196908</v>
      </c>
      <c r="J23" s="36"/>
    </row>
    <row r="24" customFormat="false" ht="12.8" hidden="false" customHeight="false" outlineLevel="0" collapsed="false">
      <c r="A24" s="30" t="s">
        <v>74</v>
      </c>
      <c r="B24" s="31" t="n">
        <v>-0.0636067346125432</v>
      </c>
      <c r="C24" s="30" t="s">
        <v>75</v>
      </c>
      <c r="D24" s="32" t="n">
        <v>24.305</v>
      </c>
      <c r="E24" s="33" t="n">
        <f aca="false">-B24*D24/1000</f>
        <v>0.00154596168475786</v>
      </c>
      <c r="F24" s="34" t="s">
        <v>12</v>
      </c>
      <c r="G24" s="34"/>
      <c r="H24" s="34"/>
      <c r="I24" s="35" t="n">
        <f aca="false">($M$6/SUM($E$20:$E$26)) * B24</f>
        <v>-0.0253406184740067</v>
      </c>
      <c r="J24" s="36"/>
    </row>
    <row r="25" customFormat="false" ht="12.8" hidden="false" customHeight="false" outlineLevel="0" collapsed="false">
      <c r="A25" s="30" t="s">
        <v>76</v>
      </c>
      <c r="B25" s="31" t="n">
        <v>-9.38003110532938E-005</v>
      </c>
      <c r="C25" s="30" t="s">
        <v>77</v>
      </c>
      <c r="D25" s="32" t="n">
        <v>54.938044</v>
      </c>
      <c r="E25" s="33" t="n">
        <f aca="false">-B25*D25/1000</f>
        <v>5.15320561585954E-006</v>
      </c>
      <c r="F25" s="34" t="s">
        <v>12</v>
      </c>
      <c r="G25" s="34"/>
      <c r="H25" s="34"/>
      <c r="I25" s="35" t="n">
        <f aca="false">($M$6/SUM($E$20:$E$26)) * B25</f>
        <v>-3.73695947390442E-005</v>
      </c>
      <c r="J25" s="36"/>
    </row>
    <row r="26" customFormat="false" ht="12.8" hidden="false" customHeight="false" outlineLevel="0" collapsed="false">
      <c r="A26" s="30" t="s">
        <v>78</v>
      </c>
      <c r="B26" s="31" t="n">
        <v>-0.00157638593326997</v>
      </c>
      <c r="C26" s="30" t="s">
        <v>79</v>
      </c>
      <c r="D26" s="32" t="n">
        <v>65.38</v>
      </c>
      <c r="E26" s="33" t="n">
        <f aca="false">-B26*D26/1000</f>
        <v>0.000103064112317191</v>
      </c>
      <c r="F26" s="34" t="s">
        <v>12</v>
      </c>
      <c r="G26" s="34"/>
      <c r="H26" s="34"/>
      <c r="I26" s="35" t="n">
        <f aca="false">($M$6/SUM($E$20:$E$26)) * B26</f>
        <v>-0.000628024606924372</v>
      </c>
      <c r="J26" s="36"/>
    </row>
    <row r="27" customFormat="false" ht="12.8" hidden="false" customHeight="false" outlineLevel="0" collapsed="false">
      <c r="A27" s="37" t="s">
        <v>80</v>
      </c>
      <c r="B27" s="38" t="n">
        <v>-0.00019</v>
      </c>
      <c r="C27" s="37" t="s">
        <v>81</v>
      </c>
      <c r="D27" s="39" t="n">
        <v>763.502363</v>
      </c>
      <c r="E27" s="40" t="n">
        <f aca="false">-B27*D27/1000</f>
        <v>0.00014506544897</v>
      </c>
      <c r="F27" s="41" t="s">
        <v>12</v>
      </c>
      <c r="G27" s="41"/>
      <c r="H27" s="41"/>
      <c r="I27" s="42" t="n">
        <f aca="false">($M$7/SUM($E$27:$E$36)) * B27</f>
        <v>-0.000188726551401601</v>
      </c>
      <c r="J27" s="19" t="s">
        <v>30</v>
      </c>
      <c r="L27" s="1"/>
    </row>
    <row r="28" customFormat="false" ht="12.8" hidden="false" customHeight="false" outlineLevel="0" collapsed="false">
      <c r="A28" s="37" t="s">
        <v>82</v>
      </c>
      <c r="B28" s="38" t="n">
        <v>-1E-005</v>
      </c>
      <c r="C28" s="37" t="s">
        <v>83</v>
      </c>
      <c r="D28" s="39" t="n">
        <v>782.525922</v>
      </c>
      <c r="E28" s="40" t="n">
        <f aca="false">-B28*D28/1000</f>
        <v>7.82525922E-006</v>
      </c>
      <c r="F28" s="41" t="s">
        <v>12</v>
      </c>
      <c r="G28" s="41"/>
      <c r="H28" s="41"/>
      <c r="I28" s="42" t="n">
        <f aca="false">($M$7/SUM($E$27:$E$36)) * B28</f>
        <v>-9.93297638955795E-006</v>
      </c>
      <c r="J28" s="43"/>
      <c r="M28" s="1"/>
      <c r="N28" s="1"/>
    </row>
    <row r="29" customFormat="false" ht="12.8" hidden="false" customHeight="false" outlineLevel="0" collapsed="false">
      <c r="A29" s="37" t="s">
        <v>84</v>
      </c>
      <c r="B29" s="38" t="n">
        <v>-1E-006</v>
      </c>
      <c r="C29" s="37" t="s">
        <v>85</v>
      </c>
      <c r="D29" s="39" t="n">
        <v>850.82126</v>
      </c>
      <c r="E29" s="44" t="n">
        <f aca="false">-B29*D29/1000</f>
        <v>8.5082126E-007</v>
      </c>
      <c r="F29" s="45" t="s">
        <v>12</v>
      </c>
      <c r="G29" s="45"/>
      <c r="H29" s="45"/>
      <c r="I29" s="42" t="n">
        <f aca="false">($M$7/SUM($E$27:$E$36)) * B29</f>
        <v>-9.93297638955795E-007</v>
      </c>
      <c r="J29" s="43"/>
    </row>
    <row r="30" customFormat="false" ht="12.8" hidden="false" customHeight="false" outlineLevel="0" collapsed="false">
      <c r="A30" s="37" t="s">
        <v>86</v>
      </c>
      <c r="B30" s="38" t="n">
        <v>-0.00265</v>
      </c>
      <c r="C30" s="37" t="s">
        <v>87</v>
      </c>
      <c r="D30" s="39" t="n">
        <v>662.417162</v>
      </c>
      <c r="E30" s="40" t="n">
        <f aca="false">-B30*D30/1000</f>
        <v>0.0017554054793</v>
      </c>
      <c r="F30" s="41" t="s">
        <v>12</v>
      </c>
      <c r="G30" s="41"/>
      <c r="H30" s="41"/>
      <c r="I30" s="42" t="n">
        <f aca="false">($M$7/SUM($E$27:$E$36)) * B30</f>
        <v>-0.00263223874323286</v>
      </c>
      <c r="J30" s="43"/>
    </row>
    <row r="31" customFormat="false" ht="12.8" hidden="false" customHeight="false" outlineLevel="0" collapsed="false">
      <c r="A31" s="37" t="s">
        <v>88</v>
      </c>
      <c r="B31" s="38" t="n">
        <v>-0.00015</v>
      </c>
      <c r="C31" s="37" t="s">
        <v>89</v>
      </c>
      <c r="D31" s="39" t="n">
        <v>663.425102</v>
      </c>
      <c r="E31" s="40" t="n">
        <f aca="false">-B31*D31/1000</f>
        <v>9.95137653E-005</v>
      </c>
      <c r="F31" s="41" t="s">
        <v>12</v>
      </c>
      <c r="G31" s="41"/>
      <c r="H31" s="41"/>
      <c r="I31" s="42" t="n">
        <f aca="false">($M$7/SUM($E$27:$E$36)) * B31</f>
        <v>-0.000148994645843369</v>
      </c>
      <c r="J31" s="43"/>
    </row>
    <row r="32" customFormat="false" ht="12.8" hidden="false" customHeight="false" outlineLevel="0" collapsed="false">
      <c r="A32" s="37" t="s">
        <v>90</v>
      </c>
      <c r="B32" s="38" t="n">
        <v>-0.00057</v>
      </c>
      <c r="C32" s="37" t="s">
        <v>91</v>
      </c>
      <c r="D32" s="39" t="n">
        <v>740.381183</v>
      </c>
      <c r="E32" s="40" t="n">
        <f aca="false">-B32*D32/1000</f>
        <v>0.00042201727431</v>
      </c>
      <c r="F32" s="41" t="s">
        <v>12</v>
      </c>
      <c r="G32" s="41"/>
      <c r="H32" s="41"/>
      <c r="I32" s="42" t="n">
        <f aca="false">($M$7/SUM($E$27:$E$36)) * B32</f>
        <v>-0.000566179654204803</v>
      </c>
      <c r="J32" s="43"/>
    </row>
    <row r="33" customFormat="false" ht="12.8" hidden="false" customHeight="false" outlineLevel="0" collapsed="false">
      <c r="A33" s="37" t="s">
        <v>92</v>
      </c>
      <c r="B33" s="38" t="n">
        <v>-0.0027</v>
      </c>
      <c r="C33" s="37" t="s">
        <v>93</v>
      </c>
      <c r="D33" s="39" t="n">
        <v>741.389123</v>
      </c>
      <c r="E33" s="40" t="n">
        <f aca="false">-B33*D33/1000</f>
        <v>0.0020017506321</v>
      </c>
      <c r="F33" s="41" t="s">
        <v>12</v>
      </c>
      <c r="G33" s="41"/>
      <c r="H33" s="41"/>
      <c r="I33" s="42" t="n">
        <f aca="false">($M$7/SUM($E$27:$E$36)) * B33</f>
        <v>-0.00268190362518065</v>
      </c>
      <c r="J33" s="43"/>
    </row>
    <row r="34" customFormat="false" ht="12.8" hidden="false" customHeight="false" outlineLevel="0" collapsed="false">
      <c r="A34" s="37" t="s">
        <v>94</v>
      </c>
      <c r="B34" s="38" t="n">
        <v>-0.00099</v>
      </c>
      <c r="C34" s="37" t="s">
        <v>95</v>
      </c>
      <c r="D34" s="39" t="n">
        <v>375.35596</v>
      </c>
      <c r="E34" s="40" t="n">
        <f aca="false">-B34*D34/1000</f>
        <v>0.0003716024004</v>
      </c>
      <c r="F34" s="41" t="s">
        <v>12</v>
      </c>
      <c r="G34" s="41"/>
      <c r="H34" s="41"/>
      <c r="I34" s="42" t="n">
        <f aca="false">($M$7/SUM($E$27:$E$36)) * B34</f>
        <v>-0.000983364662566237</v>
      </c>
      <c r="J34" s="43"/>
    </row>
    <row r="35" customFormat="false" ht="12.8" hidden="false" customHeight="false" outlineLevel="0" collapsed="false">
      <c r="A35" s="37" t="s">
        <v>96</v>
      </c>
      <c r="B35" s="38" t="n">
        <v>-6.3E-005</v>
      </c>
      <c r="C35" s="37" t="s">
        <v>97</v>
      </c>
      <c r="D35" s="39" t="n">
        <v>443.41334</v>
      </c>
      <c r="E35" s="40" t="n">
        <f aca="false">-B35*D35/1000</f>
        <v>2.793504042E-005</v>
      </c>
      <c r="F35" s="41" t="s">
        <v>12</v>
      </c>
      <c r="G35" s="41"/>
      <c r="H35" s="41"/>
      <c r="I35" s="42" t="n">
        <f aca="false">($M$7/SUM($E$27:$E$36)) * B35</f>
        <v>-6.25777512542151E-005</v>
      </c>
      <c r="J35" s="43"/>
    </row>
    <row r="36" customFormat="false" ht="12.8" hidden="false" customHeight="false" outlineLevel="0" collapsed="false">
      <c r="A36" s="37" t="s">
        <v>98</v>
      </c>
      <c r="B36" s="38" t="n">
        <v>-1E-006</v>
      </c>
      <c r="C36" s="37" t="s">
        <v>99</v>
      </c>
      <c r="D36" s="39" t="n">
        <v>422.290562</v>
      </c>
      <c r="E36" s="46" t="n">
        <f aca="false">-B36*D36/1000</f>
        <v>4.22290562E-007</v>
      </c>
      <c r="F36" s="47" t="s">
        <v>12</v>
      </c>
      <c r="G36" s="47"/>
      <c r="H36" s="47"/>
      <c r="I36" s="42" t="n">
        <f aca="false">($M$7/SUM($E$27:$E$36)) * B36</f>
        <v>-9.93297638955795E-007</v>
      </c>
      <c r="J36" s="43"/>
    </row>
    <row r="37" customFormat="false" ht="12.8" hidden="false" customHeight="false" outlineLevel="0" collapsed="false">
      <c r="A37" s="48" t="s">
        <v>100</v>
      </c>
      <c r="B37" s="49" t="n">
        <v>-0.0312229450439893</v>
      </c>
      <c r="C37" s="48" t="s">
        <v>101</v>
      </c>
      <c r="D37" s="50" t="n">
        <v>96.0626</v>
      </c>
      <c r="E37" s="51" t="n">
        <f aca="false">-B37*D37/1000</f>
        <v>0.00299935728058273</v>
      </c>
      <c r="F37" s="52" t="s">
        <v>12</v>
      </c>
      <c r="G37" s="52"/>
      <c r="H37" s="52"/>
      <c r="I37" s="53" t="n">
        <f aca="false">($M$5/SUM($E$37)) * B37</f>
        <v>-0.0312296356750702</v>
      </c>
      <c r="J37" s="17" t="s">
        <v>24</v>
      </c>
    </row>
    <row r="38" customFormat="false" ht="12.8" hidden="false" customHeight="false" outlineLevel="0" collapsed="false">
      <c r="A38" s="54" t="s">
        <v>102</v>
      </c>
      <c r="B38" s="55" t="n">
        <v>-0.105654907187884</v>
      </c>
      <c r="C38" s="54" t="s">
        <v>103</v>
      </c>
      <c r="D38" s="56" t="n">
        <v>95.979301</v>
      </c>
      <c r="E38" s="57" t="n">
        <f aca="false">-B38*D38/1000</f>
        <v>0.010140684139113</v>
      </c>
      <c r="F38" s="58" t="s">
        <v>104</v>
      </c>
      <c r="G38" s="58"/>
      <c r="H38" s="59"/>
      <c r="I38" s="60" t="n">
        <f aca="false">($M$6/SUM($E$38)) * B38</f>
        <v>-0.105231022676441</v>
      </c>
      <c r="J38" s="18" t="s">
        <v>27</v>
      </c>
    </row>
    <row r="39" customFormat="false" ht="12.8" hidden="false" customHeight="false" outlineLevel="0" collapsed="false">
      <c r="A39" s="61" t="s">
        <v>105</v>
      </c>
      <c r="B39" s="62" t="n">
        <f aca="false">-$M$20</f>
        <v>-76</v>
      </c>
      <c r="C39" s="61" t="s">
        <v>61</v>
      </c>
      <c r="D39" s="63" t="n">
        <v>503.149263</v>
      </c>
      <c r="E39" s="64"/>
      <c r="F39" s="61" t="s">
        <v>12</v>
      </c>
      <c r="G39" s="61"/>
      <c r="H39" s="61"/>
      <c r="I39" s="65" t="n">
        <f aca="false">-$M$20</f>
        <v>-76</v>
      </c>
      <c r="J39" s="66" t="s">
        <v>106</v>
      </c>
    </row>
    <row r="40" customFormat="false" ht="12.8" hidden="false" customHeight="false" outlineLevel="0" collapsed="false">
      <c r="A40" s="61" t="s">
        <v>107</v>
      </c>
      <c r="B40" s="62" t="n">
        <f aca="false">-$M$20</f>
        <v>-76</v>
      </c>
      <c r="C40" s="61" t="s">
        <v>108</v>
      </c>
      <c r="D40" s="63" t="n">
        <v>18.01528</v>
      </c>
      <c r="E40" s="64"/>
      <c r="F40" s="61" t="s">
        <v>12</v>
      </c>
      <c r="G40" s="61"/>
      <c r="H40" s="61"/>
      <c r="I40" s="65" t="n">
        <f aca="false">-$M$20</f>
        <v>-76</v>
      </c>
      <c r="J40" s="61"/>
    </row>
    <row r="41" customFormat="false" ht="12.8" hidden="false" customHeight="false" outlineLevel="0" collapsed="false">
      <c r="A41" s="61" t="s">
        <v>109</v>
      </c>
      <c r="B41" s="62" t="n">
        <f aca="false">$M$20</f>
        <v>76</v>
      </c>
      <c r="C41" s="61" t="s">
        <v>110</v>
      </c>
      <c r="D41" s="63" t="n">
        <v>424.177302</v>
      </c>
      <c r="E41" s="64"/>
      <c r="F41" s="61" t="s">
        <v>12</v>
      </c>
      <c r="G41" s="61"/>
      <c r="H41" s="61"/>
      <c r="I41" s="65" t="n">
        <f aca="false">$M$20</f>
        <v>76</v>
      </c>
      <c r="J41" s="61"/>
    </row>
    <row r="42" customFormat="false" ht="12.8" hidden="false" customHeight="false" outlineLevel="0" collapsed="false">
      <c r="A42" s="61" t="s">
        <v>102</v>
      </c>
      <c r="B42" s="62" t="n">
        <f aca="false">$M$20</f>
        <v>76</v>
      </c>
      <c r="C42" s="61" t="s">
        <v>111</v>
      </c>
      <c r="D42" s="63" t="n">
        <v>95.979301</v>
      </c>
      <c r="E42" s="64"/>
      <c r="F42" s="61" t="s">
        <v>104</v>
      </c>
      <c r="G42" s="61"/>
      <c r="H42" s="61"/>
      <c r="I42" s="65" t="n">
        <f aca="false">$M$20</f>
        <v>76</v>
      </c>
      <c r="J42" s="61"/>
    </row>
    <row r="43" customFormat="false" ht="12.8" hidden="false" customHeight="false" outlineLevel="0" collapsed="false">
      <c r="A43" s="61" t="s">
        <v>112</v>
      </c>
      <c r="B43" s="62" t="n">
        <f aca="false">$M$20</f>
        <v>76</v>
      </c>
      <c r="C43" s="61" t="s">
        <v>113</v>
      </c>
      <c r="D43" s="63" t="n">
        <v>1.00794</v>
      </c>
      <c r="E43" s="64"/>
      <c r="F43" s="61" t="s">
        <v>12</v>
      </c>
      <c r="G43" s="61"/>
      <c r="H43" s="61"/>
      <c r="I43" s="65" t="n">
        <f aca="false">$M$20</f>
        <v>76</v>
      </c>
      <c r="J43" s="61"/>
    </row>
    <row r="44" customFormat="false" ht="12.8" hidden="false" customHeight="false" outlineLevel="0" collapsed="false">
      <c r="A44" s="0" t="s">
        <v>114</v>
      </c>
      <c r="B44" s="67" t="n">
        <f aca="false">-SUM(B16:B19)</f>
        <v>0.0130310854227652</v>
      </c>
      <c r="C44" s="68" t="s">
        <v>115</v>
      </c>
      <c r="D44" s="69" t="n">
        <v>174.951262</v>
      </c>
      <c r="E44" s="70"/>
      <c r="F44" s="0" t="s">
        <v>12</v>
      </c>
      <c r="I44" s="22" t="n">
        <f aca="false">SUM(I16:I20)</f>
        <v>-0.00858942596384161</v>
      </c>
      <c r="J44" s="1" t="s">
        <v>116</v>
      </c>
    </row>
    <row r="45" customFormat="false" ht="12.8" hidden="false" customHeight="false" outlineLevel="0" collapsed="false">
      <c r="A45" s="0" t="s">
        <v>102</v>
      </c>
      <c r="B45" s="67" t="n">
        <f aca="false">B38+B42</f>
        <v>75.8943450928121</v>
      </c>
      <c r="C45" s="8" t="s">
        <v>103</v>
      </c>
      <c r="D45" s="71" t="n">
        <v>96</v>
      </c>
      <c r="E45" s="70"/>
      <c r="F45" s="0" t="s">
        <v>12</v>
      </c>
      <c r="I45" s="22" t="n">
        <f aca="false">I38+I42</f>
        <v>75.8947689773236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2018-09-17T14:07:15Z</dcterms:created>
  <dc:creator/>
  <dc:description/>
  <dc:language>en-US</dc:language>
  <cp:lastModifiedBy/>
  <dcterms:modified xsi:type="dcterms:W3CDTF">2021-09-27T16:34:34Z</dcterms:modified>
  <cp:revision>1547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