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<sst xmlns="http://schemas.openxmlformats.org/spreadsheetml/2006/main" count="30" uniqueCount="21">
  <si>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Macromolecules fraction from Lange2001</t>
  </si>
  <si>
    <t xml:space="preserve">D (h-1)</t>
  </si>
  <si>
    <t xml:space="preserve">fProtein</t>
  </si>
  <si>
    <t xml:space="preserve">fCarb</t>
  </si>
  <si>
    <t xml:space="preserve">fRNA</t>
  </si>
  <si>
    <t xml:space="preserve">fLipid</t>
  </si>
  <si>
    <t xml:space="preserve">fDNA</t>
  </si>
  <si>
    <t xml:space="preserve">fPi</t>
  </si>
  <si>
    <t xml:space="preserve">fSO4</t>
  </si>
  <si>
    <t xml:space="preserve">fWater</t>
  </si>
  <si>
    <t xml:space="preserve">fMetals</t>
  </si>
  <si>
    <t xml:space="preserve">Adjusted fraction from Lange2001</t>
  </si>
  <si>
    <t xml:space="preserve">Varied fraction</t>
  </si>
  <si>
    <t xml:space="preserve">Constant fraction</t>
  </si>
  <si>
    <t xml:space="preserve">RNA/Protein</t>
  </si>
  <si>
    <t xml:space="preserve">Linear regression</t>
  </si>
  <si>
    <t xml:space="preserve">Slope</t>
  </si>
  <si>
    <t xml:space="preserve">Intercept</t>
  </si>
  <si>
    <t xml:space="preserve">Protein</t>
  </si>
  <si>
    <t xml:space="preserve">Carb</t>
  </si>
  <si>
    <t xml:space="preserve">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</si>
</sst>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</font>
    <font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Arial"/>
              </a:defRPr>
            </a:pPr>
            <a:r>
              <a:rPr b="0" sz="1200" spc="-1" strike="noStrike">
                <a:latin typeface="Arial"/>
              </a:rPr>
              <a:t>Protein fraction</a:t>
            </a:r>
          </a:p>
        </c:rich>
      </c:tx>
      <c:layout>
        <c:manualLayout>
          <c:xMode val="edge"/>
          <c:yMode val="edge"/>
          <c:x val="0.289146410401357"/>
          <c:y val="0.021514105946823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703180212014"/>
          <c:y val="0.164636622005684"/>
          <c:w val="0.825441696113074"/>
          <c:h val="0.684125050751117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Sheet1!$A$14:$A$20</c:f>
              <c:numCache>
                <c:formatCode>General</c:formatCode>
                <c:ptCount val="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</c:numCache>
            </c:numRef>
          </c:xVal>
          <c:yVal>
            <c:numRef>
              <c:f>Sheet1!$B$14:$B$20</c:f>
              <c:numCache>
                <c:formatCode>General</c:formatCode>
                <c:ptCount val="7"/>
                <c:pt idx="0">
                  <c:v>36.8412937032901</c:v>
                </c:pt>
                <c:pt idx="1">
                  <c:v>40.6967261904762</c:v>
                </c:pt>
                <c:pt idx="2">
                  <c:v>41.1807993991989</c:v>
                </c:pt>
                <c:pt idx="3">
                  <c:v>42.0217358803987</c:v>
                </c:pt>
                <c:pt idx="4">
                  <c:v>42.1372020287405</c:v>
                </c:pt>
                <c:pt idx="5">
                  <c:v>44.6078401360544</c:v>
                </c:pt>
                <c:pt idx="6">
                  <c:v>45.8083291267037</c:v>
                </c:pt>
              </c:numCache>
            </c:numRef>
          </c:yVal>
          <c:smooth val="0"/>
        </c:ser>
        <c:axId val="23938824"/>
        <c:axId val="34130378"/>
      </c:scatterChart>
      <c:valAx>
        <c:axId val="23938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130378"/>
        <c:crosses val="autoZero"/>
        <c:crossBetween val="midCat"/>
      </c:valAx>
      <c:valAx>
        <c:axId val="34130378"/>
        <c:scaling>
          <c:orientation val="minMax"/>
          <c:max val="50"/>
          <c:min val="3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938824"/>
        <c:crossesAt val="0"/>
        <c:crossBetween val="midCat"/>
        <c:majorUnit val="5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Arial"/>
              </a:defRPr>
            </a:pPr>
            <a:r>
              <a:rPr b="0" sz="1200" spc="-1" strike="noStrike">
                <a:latin typeface="Arial"/>
              </a:rPr>
              <a:t>Carb fraction</a:t>
            </a:r>
          </a:p>
        </c:rich>
      </c:tx>
      <c:layout>
        <c:manualLayout>
          <c:xMode val="edge"/>
          <c:yMode val="edge"/>
          <c:x val="0.319248162803844"/>
          <c:y val="0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703180212014"/>
          <c:y val="0.143118148599269"/>
          <c:w val="0.825441696113074"/>
          <c:h val="0.70564352415753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ff8000"/>
            </a:solidFill>
            <a:ln w="28800">
              <a:noFill/>
            </a:ln>
          </c:spPr>
          <c:marker>
            <c:symbol val="star"/>
            <c:size val="8"/>
            <c:spPr>
              <a:solidFill>
                <a:srgbClr val="ff8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Sheet1!$A$14:$A$20</c:f>
              <c:numCache>
                <c:formatCode>General</c:formatCode>
                <c:ptCount val="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</c:numCache>
            </c:numRef>
          </c:xVal>
          <c:yVal>
            <c:numRef>
              <c:f>Sheet1!$C$14:$C$20</c:f>
              <c:numCache>
                <c:formatCode>General</c:formatCode>
                <c:ptCount val="7"/>
                <c:pt idx="0">
                  <c:v>47.9470749935573</c:v>
                </c:pt>
                <c:pt idx="1">
                  <c:v>43.2336649659864</c:v>
                </c:pt>
                <c:pt idx="2">
                  <c:v>42.1143691588785</c:v>
                </c:pt>
                <c:pt idx="3">
                  <c:v>39.9567857142857</c:v>
                </c:pt>
                <c:pt idx="4">
                  <c:v>40.7711580726965</c:v>
                </c:pt>
                <c:pt idx="5">
                  <c:v>37.9483758503401</c:v>
                </c:pt>
                <c:pt idx="6">
                  <c:v>35.9773178529362</c:v>
                </c:pt>
              </c:numCache>
            </c:numRef>
          </c:yVal>
          <c:smooth val="0"/>
        </c:ser>
        <c:axId val="96335400"/>
        <c:axId val="73667852"/>
      </c:scatterChart>
      <c:valAx>
        <c:axId val="9633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667852"/>
        <c:crosses val="autoZero"/>
        <c:crossBetween val="midCat"/>
      </c:valAx>
      <c:valAx>
        <c:axId val="73667852"/>
        <c:scaling>
          <c:orientation val="minMax"/>
          <c:max val="50"/>
          <c:min val="3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335400"/>
        <c:crossesAt val="0"/>
        <c:crossBetween val="midCat"/>
        <c:majorUnit val="5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RNA fraction</a:t>
            </a:r>
          </a:p>
        </c:rich>
      </c:tx>
      <c:layout>
        <c:manualLayout>
          <c:xMode val="edge"/>
          <c:yMode val="edge"/>
          <c:x val="0.308931599773884"/>
          <c:y val="0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703180212014"/>
          <c:y val="0.158241981323589"/>
          <c:w val="0.825441696113074"/>
          <c:h val="0.69041818920016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a933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00a93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Sheet1!$A$14:$A$20</c:f>
              <c:numCache>
                <c:formatCode>General</c:formatCode>
                <c:ptCount val="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</c:numCache>
            </c:numRef>
          </c:xVal>
          <c:yVal>
            <c:numRef>
              <c:f>Sheet1!$D$14:$D$20</c:f>
              <c:numCache>
                <c:formatCode>General</c:formatCode>
                <c:ptCount val="7"/>
                <c:pt idx="0">
                  <c:v>4.05788162528992</c:v>
                </c:pt>
                <c:pt idx="1">
                  <c:v>4.86246598639456</c:v>
                </c:pt>
                <c:pt idx="2">
                  <c:v>5.60141855807744</c:v>
                </c:pt>
                <c:pt idx="3">
                  <c:v>6.81433554817276</c:v>
                </c:pt>
                <c:pt idx="4">
                  <c:v>5.98957734573119</c:v>
                </c:pt>
                <c:pt idx="5">
                  <c:v>6.23664115646259</c:v>
                </c:pt>
                <c:pt idx="6">
                  <c:v>6.90262493690055</c:v>
                </c:pt>
              </c:numCache>
            </c:numRef>
          </c:yVal>
          <c:smooth val="0"/>
        </c:ser>
        <c:axId val="35574239"/>
        <c:axId val="31648708"/>
      </c:scatterChart>
      <c:valAx>
        <c:axId val="3557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648708"/>
        <c:crosses val="autoZero"/>
        <c:crossBetween val="midCat"/>
      </c:valAx>
      <c:valAx>
        <c:axId val="31648708"/>
        <c:scaling>
          <c:orientation val="minMax"/>
          <c:max val="8"/>
          <c:min val="3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574239"/>
        <c:crossesAt val="0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Lipid fraction</a:t>
            </a:r>
          </a:p>
        </c:rich>
      </c:tx>
      <c:layout>
        <c:manualLayout>
          <c:xMode val="edge"/>
          <c:yMode val="edge"/>
          <c:x val="0.309214245336348"/>
          <c:y val="0.000405926527298559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687959299039"/>
          <c:y val="0.158108382382789"/>
          <c:w val="0.825325042396834"/>
          <c:h val="0.69027805967119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ff0000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Sheet1!$A$14:$A$20</c:f>
              <c:numCache>
                <c:formatCode>General</c:formatCode>
                <c:ptCount val="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8</c:v>
                </c:pt>
                <c:pt idx="1">
                  <c:v>7.8</c:v>
                </c:pt>
                <c:pt idx="2">
                  <c:v>6.2</c:v>
                </c:pt>
                <c:pt idx="3">
                  <c:v>6.1</c:v>
                </c:pt>
                <c:pt idx="4">
                  <c:v>7</c:v>
                </c:pt>
                <c:pt idx="5">
                  <c:v>7</c:v>
                </c:pt>
                <c:pt idx="6">
                  <c:v>6.7</c:v>
                </c:pt>
              </c:numCache>
            </c:numRef>
          </c:yVal>
          <c:smooth val="0"/>
        </c:ser>
        <c:axId val="61908096"/>
        <c:axId val="19329453"/>
      </c:scatterChart>
      <c:valAx>
        <c:axId val="6190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329453"/>
        <c:crosses val="autoZero"/>
        <c:crossBetween val="midCat"/>
      </c:valAx>
      <c:valAx>
        <c:axId val="19329453"/>
        <c:scaling>
          <c:orientation val="minMax"/>
          <c:max val="9"/>
          <c:min val="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908096"/>
        <c:crossesAt val="0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193320</xdr:colOff>
      <xdr:row>14</xdr:row>
      <xdr:rowOff>74520</xdr:rowOff>
    </xdr:from>
    <xdr:to>
      <xdr:col>10</xdr:col>
      <xdr:colOff>28800</xdr:colOff>
      <xdr:row>25</xdr:row>
      <xdr:rowOff>59760</xdr:rowOff>
    </xdr:to>
    <xdr:graphicFrame>
      <xdr:nvGraphicFramePr>
        <xdr:cNvPr id="0" name=""/>
        <xdr:cNvGraphicFramePr/>
      </xdr:nvGraphicFramePr>
      <xdr:xfrm>
        <a:off x="3173040" y="2350080"/>
        <a:ext cx="2547000" cy="177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150840</xdr:colOff>
      <xdr:row>14</xdr:row>
      <xdr:rowOff>109080</xdr:rowOff>
    </xdr:from>
    <xdr:to>
      <xdr:col>13</xdr:col>
      <xdr:colOff>530640</xdr:colOff>
      <xdr:row>25</xdr:row>
      <xdr:rowOff>94320</xdr:rowOff>
    </xdr:to>
    <xdr:graphicFrame>
      <xdr:nvGraphicFramePr>
        <xdr:cNvPr id="1" name=""/>
        <xdr:cNvGraphicFramePr/>
      </xdr:nvGraphicFramePr>
      <xdr:xfrm>
        <a:off x="5842080" y="2384640"/>
        <a:ext cx="2547000" cy="177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117000</xdr:colOff>
      <xdr:row>26</xdr:row>
      <xdr:rowOff>21960</xdr:rowOff>
    </xdr:from>
    <xdr:to>
      <xdr:col>9</xdr:col>
      <xdr:colOff>574560</xdr:colOff>
      <xdr:row>37</xdr:row>
      <xdr:rowOff>7200</xdr:rowOff>
    </xdr:to>
    <xdr:graphicFrame>
      <xdr:nvGraphicFramePr>
        <xdr:cNvPr id="2" name=""/>
        <xdr:cNvGraphicFramePr/>
      </xdr:nvGraphicFramePr>
      <xdr:xfrm>
        <a:off x="3096720" y="4248360"/>
        <a:ext cx="2547000" cy="177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230760</xdr:colOff>
      <xdr:row>26</xdr:row>
      <xdr:rowOff>54000</xdr:rowOff>
    </xdr:from>
    <xdr:to>
      <xdr:col>13</xdr:col>
      <xdr:colOff>610560</xdr:colOff>
      <xdr:row>37</xdr:row>
      <xdr:rowOff>39240</xdr:rowOff>
    </xdr:to>
    <xdr:graphicFrame>
      <xdr:nvGraphicFramePr>
        <xdr:cNvPr id="3" name=""/>
        <xdr:cNvGraphicFramePr/>
      </xdr:nvGraphicFramePr>
      <xdr:xfrm>
        <a:off x="5922000" y="4280400"/>
        <a:ext cx="2547000" cy="177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3"/>
    <col collapsed="false" customWidth="true" hidden="false" outlineLevel="0" max="2" min="2" style="0" width="7.98"/>
    <col collapsed="false" customWidth="true" hidden="false" outlineLevel="0" max="3" min="3" style="0" width="7.72"/>
    <col collapsed="false" customWidth="true" hidden="false" outlineLevel="0" max="4" min="4" style="0" width="6.86"/>
    <col collapsed="false" customWidth="true" hidden="false" outlineLevel="0" max="5" min="5" style="0" width="12.15"/>
    <col collapsed="false" customWidth="true" hidden="false" outlineLevel="0" max="6" min="6" style="0" width="7.38"/>
    <col collapsed="false" customWidth="true" hidden="false" outlineLevel="0" max="7" min="7" style="0" width="7.29"/>
    <col collapsed="false" customWidth="true" hidden="false" outlineLevel="0" max="8" min="8" style="0" width="7.56"/>
    <col collapsed="false" customWidth="true" hidden="false" outlineLevel="0" max="9" min="9" style="0" width="7.38"/>
    <col collapsed="false" customWidth="true" hidden="false" outlineLevel="0" max="10" min="10" style="0" width="8.82"/>
    <col collapsed="false" customWidth="true" hidden="false" outlineLevel="0" max="11" min="11" style="0" width="7.6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M2" s="2"/>
    </row>
    <row r="3" customFormat="false" ht="12.8" hidden="false" customHeight="false" outlineLevel="0" collapsed="false">
      <c r="A3" s="2" t="n">
        <v>0.022</v>
      </c>
      <c r="B3" s="2" t="n">
        <v>34.5</v>
      </c>
      <c r="C3" s="2" t="n">
        <v>44.9</v>
      </c>
      <c r="D3" s="2" t="n">
        <v>3.8</v>
      </c>
      <c r="E3" s="2" t="n">
        <v>8</v>
      </c>
      <c r="F3" s="2" t="n">
        <v>0.4</v>
      </c>
      <c r="G3" s="2" t="n">
        <v>1.4</v>
      </c>
      <c r="H3" s="2" t="n">
        <v>0.3</v>
      </c>
      <c r="I3" s="2" t="n">
        <v>4.1</v>
      </c>
      <c r="J3" s="2" t="n">
        <v>2.65</v>
      </c>
      <c r="L3" s="0" t="n">
        <f aca="false">B3 * (100-SUM($G$14:$K$14)) / (100-SUM(E3:J3))</f>
        <v>36.8412937032901</v>
      </c>
    </row>
    <row r="4" customFormat="false" ht="12.8" hidden="false" customHeight="false" outlineLevel="0" collapsed="false">
      <c r="A4" s="2" t="n">
        <v>0.052</v>
      </c>
      <c r="B4" s="2" t="n">
        <v>38.5</v>
      </c>
      <c r="C4" s="2" t="n">
        <v>40.9</v>
      </c>
      <c r="D4" s="2" t="n">
        <v>4.6</v>
      </c>
      <c r="E4" s="2" t="n">
        <v>7.8</v>
      </c>
      <c r="F4" s="2" t="n">
        <v>0.4</v>
      </c>
      <c r="G4" s="2" t="n">
        <v>1.2</v>
      </c>
      <c r="H4" s="2" t="n">
        <v>0.2</v>
      </c>
      <c r="I4" s="2" t="n">
        <v>3.9</v>
      </c>
      <c r="J4" s="2" t="n">
        <v>2.5</v>
      </c>
    </row>
    <row r="5" customFormat="false" ht="12.8" hidden="false" customHeight="false" outlineLevel="0" collapsed="false">
      <c r="A5" s="2" t="n">
        <v>0.087</v>
      </c>
      <c r="B5" s="2" t="n">
        <v>39.7</v>
      </c>
      <c r="C5" s="2" t="n">
        <v>40.6</v>
      </c>
      <c r="D5" s="2" t="n">
        <v>5.4</v>
      </c>
      <c r="E5" s="2" t="n">
        <v>6.2</v>
      </c>
      <c r="F5" s="2" t="n">
        <v>0.4</v>
      </c>
      <c r="G5" s="2" t="n">
        <v>1.1</v>
      </c>
      <c r="H5" s="2" t="n">
        <v>0.4</v>
      </c>
      <c r="I5" s="2" t="n">
        <v>3.7</v>
      </c>
      <c r="J5" s="2" t="n">
        <v>2.6</v>
      </c>
    </row>
    <row r="6" customFormat="false" ht="12.8" hidden="false" customHeight="false" outlineLevel="0" collapsed="false">
      <c r="A6" s="2" t="n">
        <v>0.107</v>
      </c>
      <c r="B6" s="2" t="n">
        <v>40.7</v>
      </c>
      <c r="C6" s="2" t="n">
        <v>38.7</v>
      </c>
      <c r="D6" s="2" t="n">
        <v>6.6</v>
      </c>
      <c r="E6" s="2" t="n">
        <v>6.1</v>
      </c>
      <c r="F6" s="2" t="n">
        <v>0.3</v>
      </c>
      <c r="G6" s="2" t="n">
        <v>0.8</v>
      </c>
      <c r="H6" s="2" t="n">
        <v>0.2</v>
      </c>
      <c r="I6" s="2" t="n">
        <v>4.1</v>
      </c>
      <c r="J6" s="2" t="n">
        <v>2.5</v>
      </c>
    </row>
    <row r="7" customFormat="false" ht="12.8" hidden="false" customHeight="false" outlineLevel="0" collapsed="false">
      <c r="A7" s="2" t="n">
        <v>0.126</v>
      </c>
      <c r="B7" s="2" t="n">
        <v>40.1</v>
      </c>
      <c r="C7" s="2" t="n">
        <v>38.8</v>
      </c>
      <c r="D7" s="2" t="n">
        <v>5.7</v>
      </c>
      <c r="E7" s="2" t="n">
        <v>7</v>
      </c>
      <c r="F7" s="2" t="n">
        <v>0.4</v>
      </c>
      <c r="G7" s="2" t="n">
        <v>1</v>
      </c>
      <c r="H7" s="2" t="n">
        <v>0.2</v>
      </c>
      <c r="I7" s="2" t="n">
        <v>4.4</v>
      </c>
      <c r="J7" s="2" t="n">
        <v>2.5</v>
      </c>
    </row>
    <row r="8" customFormat="false" ht="12.8" hidden="false" customHeight="false" outlineLevel="0" collapsed="false">
      <c r="A8" s="2" t="n">
        <v>0.158</v>
      </c>
      <c r="B8" s="2" t="n">
        <v>42.2</v>
      </c>
      <c r="C8" s="2" t="n">
        <v>35.9</v>
      </c>
      <c r="D8" s="2" t="n">
        <v>5.9</v>
      </c>
      <c r="E8" s="2" t="n">
        <v>7</v>
      </c>
      <c r="F8" s="2" t="n">
        <v>0.4</v>
      </c>
      <c r="G8" s="2" t="n">
        <v>0.9</v>
      </c>
      <c r="H8" s="2" t="n">
        <v>0.4</v>
      </c>
      <c r="I8" s="2" t="n">
        <v>4.8</v>
      </c>
      <c r="J8" s="2" t="n">
        <v>2.5</v>
      </c>
    </row>
    <row r="9" customFormat="false" ht="12.8" hidden="false" customHeight="false" outlineLevel="0" collapsed="false">
      <c r="A9" s="2" t="n">
        <v>0.211</v>
      </c>
      <c r="B9" s="2" t="n">
        <v>43.8</v>
      </c>
      <c r="C9" s="2" t="n">
        <v>34.4</v>
      </c>
      <c r="D9" s="2" t="n">
        <v>6.6</v>
      </c>
      <c r="E9" s="2" t="n">
        <v>6.7</v>
      </c>
      <c r="F9" s="2" t="n">
        <v>0.4</v>
      </c>
      <c r="G9" s="2" t="n">
        <v>0.7</v>
      </c>
      <c r="H9" s="2" t="n">
        <v>0.4</v>
      </c>
      <c r="I9" s="2" t="n">
        <v>4.4</v>
      </c>
      <c r="J9" s="2" t="n">
        <v>2.5</v>
      </c>
    </row>
    <row r="10" customFormat="false" ht="12.8" hidden="false" customHeight="false" outlineLevel="0" collapsed="false">
      <c r="A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3"/>
    </row>
    <row r="11" customFormat="false" ht="12.8" hidden="false" customHeight="false" outlineLevel="0" collapsed="false">
      <c r="A11" s="1" t="s">
        <v>11</v>
      </c>
    </row>
    <row r="12" customFormat="false" ht="12.8" hidden="false" customHeight="false" outlineLevel="0" collapsed="false">
      <c r="A12" s="1" t="s">
        <v>12</v>
      </c>
      <c r="G12" s="1" t="s">
        <v>13</v>
      </c>
    </row>
    <row r="13" customFormat="false" ht="12.8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4</v>
      </c>
      <c r="E13" s="0" t="s">
        <v>14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10</v>
      </c>
    </row>
    <row r="14" customFormat="false" ht="12.8" hidden="false" customHeight="false" outlineLevel="0" collapsed="false">
      <c r="A14" s="2" t="n">
        <v>0.022</v>
      </c>
      <c r="B14" s="4" t="n">
        <f aca="false">B3 * (100-SUM($G$14:$K$14)) / (100-SUM($E3:$J3))</f>
        <v>36.8412937032901</v>
      </c>
      <c r="C14" s="4" t="n">
        <f aca="false">C3 * (100-SUM($G$14:$K$14)) / (100-SUM($E3:$J3))</f>
        <v>47.9470749935573</v>
      </c>
      <c r="D14" s="4" t="n">
        <f aca="false">D3 * (100-SUM($G$14:$K$14)) / (100-SUM($E3:$J3))</f>
        <v>4.05788162528992</v>
      </c>
      <c r="E14" s="5" t="n">
        <f aca="false">D14/B14</f>
        <v>0.110144927536232</v>
      </c>
      <c r="G14" s="4" t="n">
        <f aca="false">AVERAGE($E$3:$E$9)</f>
        <v>6.97142857142857</v>
      </c>
      <c r="H14" s="4" t="n">
        <f aca="false">AVERAGE($F$3:$F$9)</f>
        <v>0.385714285714286</v>
      </c>
      <c r="I14" s="3" t="n">
        <f aca="false">AVERAGE($G$3:$G$9)</f>
        <v>1.01428571428571</v>
      </c>
      <c r="J14" s="3" t="n">
        <f aca="false">AVERAGE($H$3:$H$9)</f>
        <v>0.3</v>
      </c>
      <c r="K14" s="4" t="n">
        <f aca="false">AVERAGE($J$3:$J$9)</f>
        <v>2.53571428571429</v>
      </c>
    </row>
    <row r="15" customFormat="false" ht="12.8" hidden="false" customHeight="false" outlineLevel="0" collapsed="false">
      <c r="A15" s="2" t="n">
        <v>0.052</v>
      </c>
      <c r="B15" s="4" t="n">
        <f aca="false">B4 * (100-SUM($G$14:$K$14)) / (100-SUM(E4:J4))</f>
        <v>40.6967261904762</v>
      </c>
      <c r="C15" s="4" t="n">
        <f aca="false">C4 * (100-SUM($G$14:$K$14)) / (100-SUM($E4:$J4))</f>
        <v>43.2336649659864</v>
      </c>
      <c r="D15" s="4" t="n">
        <f aca="false">D4 * (100-SUM($G$14:$K$14)) / (100-SUM($E4:$J4))</f>
        <v>4.86246598639456</v>
      </c>
      <c r="E15" s="5" t="n">
        <f aca="false">D15/B15</f>
        <v>0.119480519480519</v>
      </c>
      <c r="G15" s="2"/>
      <c r="H15" s="2"/>
      <c r="I15" s="3"/>
      <c r="K15" s="4"/>
    </row>
    <row r="16" customFormat="false" ht="12.8" hidden="false" customHeight="false" outlineLevel="0" collapsed="false">
      <c r="A16" s="2" t="n">
        <v>0.087</v>
      </c>
      <c r="B16" s="4" t="n">
        <f aca="false">B5 * (100-SUM($G$14:$K$14)) / (100-SUM(E5:J5))</f>
        <v>41.1807993991989</v>
      </c>
      <c r="C16" s="4" t="n">
        <f aca="false">C5 * (100-SUM($G$14:$K$14)) / (100-SUM($E5:$J5))</f>
        <v>42.1143691588785</v>
      </c>
      <c r="D16" s="4" t="n">
        <f aca="false">D5 * (100-SUM($G$14:$K$14)) / (100-SUM($E5:$J5))</f>
        <v>5.60141855807744</v>
      </c>
      <c r="E16" s="5" t="n">
        <f aca="false">D16/B16</f>
        <v>0.136020151133501</v>
      </c>
      <c r="G16" s="2"/>
      <c r="H16" s="2"/>
      <c r="I16" s="3"/>
      <c r="K16" s="4"/>
    </row>
    <row r="17" customFormat="false" ht="12.8" hidden="false" customHeight="false" outlineLevel="0" collapsed="false">
      <c r="A17" s="2" t="n">
        <v>0.107</v>
      </c>
      <c r="B17" s="4" t="n">
        <f aca="false">B6 * (100-SUM($G$14:$K$14)) / (100-SUM(E6:J6))</f>
        <v>42.0217358803987</v>
      </c>
      <c r="C17" s="4" t="n">
        <f aca="false">C6 * (100-SUM($G$14:$K$14)) / (100-SUM($E6:$J6))</f>
        <v>39.9567857142857</v>
      </c>
      <c r="D17" s="4" t="n">
        <f aca="false">D6 * (100-SUM($G$14:$K$14)) / (100-SUM($E6:$J6))</f>
        <v>6.81433554817276</v>
      </c>
      <c r="E17" s="5" t="n">
        <f aca="false">D17/B17</f>
        <v>0.162162162162162</v>
      </c>
      <c r="G17" s="2"/>
      <c r="H17" s="2"/>
      <c r="I17" s="3"/>
      <c r="K17" s="4"/>
    </row>
    <row r="18" customFormat="false" ht="12.8" hidden="false" customHeight="false" outlineLevel="0" collapsed="false">
      <c r="A18" s="2" t="n">
        <v>0.126</v>
      </c>
      <c r="B18" s="4" t="n">
        <f aca="false">B7 * (100-SUM($G$14:$K$14)) / (100-SUM(E7:J7))</f>
        <v>42.1372020287405</v>
      </c>
      <c r="C18" s="4" t="n">
        <f aca="false">C7 * (100-SUM($G$14:$K$14)) / (100-SUM($E7:$J7))</f>
        <v>40.7711580726965</v>
      </c>
      <c r="D18" s="4" t="n">
        <f aca="false">D7 * (100-SUM($G$14:$K$14)) / (100-SUM($E7:$J7))</f>
        <v>5.98957734573119</v>
      </c>
      <c r="E18" s="5" t="n">
        <f aca="false">D18/B18</f>
        <v>0.14214463840399</v>
      </c>
      <c r="G18" s="2"/>
      <c r="H18" s="2"/>
      <c r="I18" s="3"/>
      <c r="K18" s="4"/>
    </row>
    <row r="19" customFormat="false" ht="12.8" hidden="false" customHeight="false" outlineLevel="0" collapsed="false">
      <c r="A19" s="2" t="n">
        <v>0.158</v>
      </c>
      <c r="B19" s="4" t="n">
        <f aca="false">B8 * (100-SUM($G$14:$K$14)) / (100-SUM(E8:J8))</f>
        <v>44.6078401360544</v>
      </c>
      <c r="C19" s="4" t="n">
        <f aca="false">C8 * (100-SUM($G$14:$K$14)) / (100-SUM($E8:$J8))</f>
        <v>37.9483758503401</v>
      </c>
      <c r="D19" s="4" t="n">
        <f aca="false">D8 * (100-SUM($G$14:$K$14)) / (100-SUM($E8:$J8))</f>
        <v>6.23664115646259</v>
      </c>
      <c r="E19" s="5" t="n">
        <f aca="false">D19/B19</f>
        <v>0.139810426540284</v>
      </c>
      <c r="G19" s="2"/>
      <c r="H19" s="2"/>
      <c r="I19" s="3"/>
      <c r="K19" s="4"/>
    </row>
    <row r="20" customFormat="false" ht="12.8" hidden="false" customHeight="false" outlineLevel="0" collapsed="false">
      <c r="A20" s="2" t="n">
        <v>0.211</v>
      </c>
      <c r="B20" s="4" t="n">
        <f aca="false">B9 * (100-SUM($G$14:$K$14)) / (100-SUM(E9:J9))</f>
        <v>45.8083291267037</v>
      </c>
      <c r="C20" s="4" t="n">
        <f aca="false">C9 * (100-SUM($G$14:$K$14)) / (100-SUM($E9:$J9))</f>
        <v>35.9773178529362</v>
      </c>
      <c r="D20" s="4" t="n">
        <f aca="false">D9 * (100-SUM($G$14:$K$14)) / (100-SUM($E9:$J9))</f>
        <v>6.90262493690055</v>
      </c>
      <c r="E20" s="5" t="n">
        <f aca="false">D20/B20</f>
        <v>0.150684931506849</v>
      </c>
      <c r="G20" s="2"/>
      <c r="H20" s="2"/>
      <c r="I20" s="3"/>
      <c r="K20" s="4"/>
    </row>
    <row r="22" customFormat="false" ht="12.8" hidden="false" customHeight="false" outlineLevel="0" collapsed="false">
      <c r="A22" s="1" t="s">
        <v>15</v>
      </c>
    </row>
    <row r="23" customFormat="false" ht="12.8" hidden="false" customHeight="false" outlineLevel="0" collapsed="false">
      <c r="B23" s="0" t="s">
        <v>16</v>
      </c>
      <c r="C23" s="0" t="s">
        <v>17</v>
      </c>
    </row>
    <row r="24" customFormat="false" ht="12.8" hidden="false" customHeight="false" outlineLevel="0" collapsed="false">
      <c r="A24" s="0" t="s">
        <v>18</v>
      </c>
      <c r="B24" s="0" t="n">
        <f aca="false" t="array" ref="B24:C28">LINEST(B14:B20,A14:A20,1,1)</f>
        <v>43.4278347742818</v>
      </c>
      <c r="C24" s="0" t="n">
        <v>37.1654983617265</v>
      </c>
    </row>
    <row r="25" customFormat="false" ht="12.8" hidden="false" customHeight="false" outlineLevel="0" collapsed="false">
      <c r="B25" s="0" t="n">
        <v>5.87876559056519</v>
      </c>
      <c r="C25" s="0" t="n">
        <v>0.728746784916568</v>
      </c>
    </row>
    <row r="26" customFormat="false" ht="12.8" hidden="false" customHeight="false" outlineLevel="0" collapsed="false">
      <c r="B26" s="0" t="n">
        <v>0.916066923876573</v>
      </c>
      <c r="C26" s="0" t="n">
        <v>0.91829254096886</v>
      </c>
    </row>
    <row r="27" customFormat="false" ht="12.8" hidden="false" customHeight="false" outlineLevel="0" collapsed="false">
      <c r="B27" s="0" t="n">
        <v>54.571270718677</v>
      </c>
      <c r="C27" s="0" t="n">
        <v>5</v>
      </c>
    </row>
    <row r="28" customFormat="false" ht="12.8" hidden="false" customHeight="false" outlineLevel="0" collapsed="false">
      <c r="B28" s="0" t="n">
        <v>46.0178347296486</v>
      </c>
      <c r="C28" s="0" t="n">
        <v>4.21630595399522</v>
      </c>
    </row>
    <row r="30" customFormat="false" ht="12.8" hidden="false" customHeight="false" outlineLevel="0" collapsed="false">
      <c r="A30" s="0" t="s">
        <v>19</v>
      </c>
      <c r="B30" s="0" t="n">
        <f aca="false" t="array" ref="B30:C34">LINEST(C14:C20,A14:A20,1,1)</f>
        <v>-58.1917047345328</v>
      </c>
      <c r="C30" s="0" t="n">
        <v>47.4784310458756</v>
      </c>
    </row>
    <row r="31" customFormat="false" ht="12.8" hidden="false" customHeight="false" outlineLevel="0" collapsed="false">
      <c r="B31" s="0" t="n">
        <v>7.79851444239398</v>
      </c>
      <c r="C31" s="0" t="n">
        <v>0.966723751690471</v>
      </c>
    </row>
    <row r="32" customFormat="false" ht="12.8" hidden="false" customHeight="false" outlineLevel="0" collapsed="false">
      <c r="B32" s="0" t="n">
        <v>0.917600383210702</v>
      </c>
      <c r="C32" s="0" t="n">
        <v>1.21816689792522</v>
      </c>
    </row>
    <row r="33" customFormat="false" ht="12.8" hidden="false" customHeight="false" outlineLevel="0" collapsed="false">
      <c r="B33" s="0" t="n">
        <v>55.679893849329</v>
      </c>
      <c r="C33" s="0" t="n">
        <v>5</v>
      </c>
    </row>
    <row r="34" customFormat="false" ht="12.8" hidden="false" customHeight="false" outlineLevel="0" collapsed="false">
      <c r="B34" s="0" t="n">
        <v>82.6250977978297</v>
      </c>
      <c r="C34" s="0" t="n">
        <v>7.41965295600375</v>
      </c>
    </row>
    <row r="36" customFormat="false" ht="12.8" hidden="false" customHeight="false" outlineLevel="0" collapsed="false">
      <c r="A36" s="0" t="s">
        <v>20</v>
      </c>
      <c r="B36" s="0" t="n">
        <f aca="false" t="array" ref="B36:C40">LINEST(D14:D20,A14:A20,1,1)</f>
        <v>14.1159767667701</v>
      </c>
      <c r="C36" s="0" t="n">
        <v>4.2420649834262</v>
      </c>
    </row>
    <row r="37" customFormat="false" ht="12.8" hidden="false" customHeight="false" outlineLevel="0" collapsed="false">
      <c r="B37" s="0" t="n">
        <v>3.57595025013661</v>
      </c>
      <c r="C37" s="0" t="n">
        <v>0.443283918649682</v>
      </c>
    </row>
    <row r="38" customFormat="false" ht="12.8" hidden="false" customHeight="false" outlineLevel="0" collapsed="false">
      <c r="B38" s="0" t="n">
        <v>0.757075946634505</v>
      </c>
      <c r="C38" s="0" t="n">
        <v>0.558581285643755</v>
      </c>
    </row>
    <row r="39" customFormat="false" ht="12.8" hidden="false" customHeight="false" outlineLevel="0" collapsed="false">
      <c r="B39" s="0" t="n">
        <v>15.5825645123629</v>
      </c>
      <c r="C39" s="0" t="n">
        <v>5</v>
      </c>
    </row>
    <row r="40" customFormat="false" ht="12.8" hidden="false" customHeight="false" outlineLevel="0" collapsed="false">
      <c r="B40" s="0" t="n">
        <v>4.86196352195186</v>
      </c>
      <c r="C40" s="0" t="n">
        <v>1.56006526335715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2021-04-27T14:36:51Z</dcterms:created>
  <dc:creator/>
  <dc:description/>
  <dc:language>en-US</dc:language>
  <cp:lastModifiedBy/>
  <dcterms:modified xsi:type="dcterms:W3CDTF">2021-04-27T15:24:06Z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