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jm6426/Documents/rtRBA-main/build_model/input/precursors/"/>
    </mc:Choice>
  </mc:AlternateContent>
  <xr:revisionPtr revIDLastSave="0" documentId="13_ncr:1_{39A6F056-4107-8544-B38E-30E0C85AE7C0}" xr6:coauthVersionLast="47" xr6:coauthVersionMax="47" xr10:uidLastSave="{00000000-0000-0000-0000-000000000000}"/>
  <bookViews>
    <workbookView xWindow="4680" yWindow="760" windowWidth="21820" windowHeight="14020" xr2:uid="{6C52A7FF-F534-437B-8841-5CF279F3B083}"/>
  </bookViews>
  <sheets>
    <sheet name="Sheet1" sheetId="1" r:id="rId1"/>
  </sheets>
  <definedNames>
    <definedName name="Duplicates_DIY" comment="Returns all values in an array with duplicates (including duplicates) as a column. Case-sensitive by default, but set 2nd argument to false to make it case-insensitive.">_xlfn.LAMBDA(_xlpm.array,_xlop.match_case,_xlfn.LET(_xlpm.col,_xlfn.TOCOL(_xlpm.array),IF(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IfBlank_DIY" comment="Return a default value if the input is blank.">_xlfn.LAMBDA(_xlpm.value,_xlpm.default,IF(_xlpm.value="",_xlpm.default,_xlpm.value))</definedName>
    <definedName name="IsElementOfSet_CaseInsensitive_DIY" comment="Checks if a value is an element of a set. Case-insensitive version.">_xlfn.LAMBDA(_xlpm.element,_xlpm.array,OR(_xlpm.element=_xlpm.array))</definedName>
    <definedName name="IsElementOfSet_DIY" comment="Checks if a value is an element of a set (case-sensitive).">_xlfn.LAMBDA(_xlpm.element,_xlpm.array,OR(EXACT(_xlpm.element,_xlpm.array)))</definedName>
    <definedName name="IsSubset_DIY">_xlfn.LAMBDA(_xlpm.x,_xlpm.y,AND(COUNTIF(_xlpm.y,_xlpm.x)&gt;=COUNTIF(_xlpm.x,_xlpm.x)))</definedName>
    <definedName name="LongestNumAtEnd_DIY" comment="Checks the end of a string for the longest number, including extra zeros (e.g., &quot;04&quot; in t04) unless the optional 2nd argument is set to 1 or TRUE.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nonblanks_DIY" comment="Returns all non-blank rows of an array.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TEXTBETWEEN_DIY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SplitArray_DIY" comment="Like TEXTSPLIT but for an array; input cells and then a string to split them by. If the input array is a row, it's split vertically; otherwise, it's split horizontally.">_xlfn.LAMBDA(_xlpm.cells,_xlop.delimiter,_xlfn.LET(_xlpm.str,IfBlank_DIY(_xlpm.delimiter,"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N3" i="1" a="1"/>
  <c r="N3" i="1" s="1"/>
  <c r="M3" i="1" a="1"/>
  <c r="M3" i="1" s="1"/>
  <c r="F3" i="1" l="1" a="1"/>
  <c r="F3" i="1" s="1"/>
  <c r="F1" i="1" l="1"/>
  <c r="H3" i="1" s="1" a="1"/>
  <c r="H3" i="1" s="1"/>
  <c r="L3" i="1" l="1" a="1"/>
  <c r="L3" i="1" s="1"/>
  <c r="I3" i="1" a="1"/>
  <c r="I3" i="1" s="1"/>
  <c r="K3" i="1" s="1" a="1"/>
  <c r="K3" i="1" s="1"/>
  <c r="J3" i="1" l="1" a="1"/>
  <c r="J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<sst xmlns="http://schemas.openxmlformats.org/spreadsheetml/2006/main" count="169" uniqueCount="130">
  <si>
    <t>aa_abbv</t>
  </si>
  <si>
    <t>aa3_abbv</t>
  </si>
  <si>
    <t>tRNA_in</t>
  </si>
  <si>
    <t>tRNA_out</t>
  </si>
  <si>
    <t>MW</t>
  </si>
  <si>
    <t>A</t>
  </si>
  <si>
    <t>Ala</t>
  </si>
  <si>
    <t>MET-trnaala_c</t>
  </si>
  <si>
    <t>C</t>
  </si>
  <si>
    <t>Cys</t>
  </si>
  <si>
    <t>MET-trnacys_c</t>
  </si>
  <si>
    <t>D</t>
  </si>
  <si>
    <t>Asp</t>
  </si>
  <si>
    <t>MET-trnaasp_c</t>
  </si>
  <si>
    <t>E</t>
  </si>
  <si>
    <t>Glu</t>
  </si>
  <si>
    <t>MET-trnaglu_c</t>
  </si>
  <si>
    <t>F</t>
  </si>
  <si>
    <t>Phe</t>
  </si>
  <si>
    <t>MET-trnaphe_c</t>
  </si>
  <si>
    <t>G</t>
  </si>
  <si>
    <t>Gly</t>
  </si>
  <si>
    <t>MET-trnagly_c</t>
  </si>
  <si>
    <t>H</t>
  </si>
  <si>
    <t>His</t>
  </si>
  <si>
    <t>MET-trnahis_c</t>
  </si>
  <si>
    <t>I</t>
  </si>
  <si>
    <t>Ile</t>
  </si>
  <si>
    <t>MET-trnaile_c</t>
  </si>
  <si>
    <t>K</t>
  </si>
  <si>
    <t>Lys</t>
  </si>
  <si>
    <t>MET-trnalys_c</t>
  </si>
  <si>
    <t>L</t>
  </si>
  <si>
    <t>Leu</t>
  </si>
  <si>
    <t>MET-trnaleu_c</t>
  </si>
  <si>
    <t>M</t>
  </si>
  <si>
    <t>Met</t>
  </si>
  <si>
    <t>MET-trnamet_c</t>
  </si>
  <si>
    <t>N</t>
  </si>
  <si>
    <t>Asn</t>
  </si>
  <si>
    <t>MET-trnaasn_c</t>
  </si>
  <si>
    <t>P</t>
  </si>
  <si>
    <t>Pro</t>
  </si>
  <si>
    <t>MET-trnapro_c</t>
  </si>
  <si>
    <t>Q</t>
  </si>
  <si>
    <t>Gln</t>
  </si>
  <si>
    <t>MET-trnagln_c</t>
  </si>
  <si>
    <t>R</t>
  </si>
  <si>
    <t>Arg</t>
  </si>
  <si>
    <t>MET-trnaarg_c</t>
  </si>
  <si>
    <t>S</t>
  </si>
  <si>
    <t>Ser</t>
  </si>
  <si>
    <t>MET-trnaser_c</t>
  </si>
  <si>
    <t>T</t>
  </si>
  <si>
    <t>Thr</t>
  </si>
  <si>
    <t>MET-trnathr_c</t>
  </si>
  <si>
    <t>V</t>
  </si>
  <si>
    <t>Val</t>
  </si>
  <si>
    <t>MET-trnaval_c</t>
  </si>
  <si>
    <t>W</t>
  </si>
  <si>
    <t>Trp</t>
  </si>
  <si>
    <t>MET-trnatrp_c</t>
  </si>
  <si>
    <t>Y</t>
  </si>
  <si>
    <t>Tyr</t>
  </si>
  <si>
    <t>MET-trnatyr_c</t>
  </si>
  <si>
    <t>alatrna_c:-0.1986,</t>
  </si>
  <si>
    <t>argtrna_c:-0.12642,</t>
  </si>
  <si>
    <t>asntrna_c:-0.04665,</t>
  </si>
  <si>
    <t>asptrna_c:-0.1017,</t>
  </si>
  <si>
    <t>cystrna_c:-0.018082,</t>
  </si>
  <si>
    <t>glntrna_c:-0.066843,</t>
  </si>
  <si>
    <t>glutrna_c:-0.11823,</t>
  </si>
  <si>
    <t>glytrna_c:-0.13209,</t>
  </si>
  <si>
    <t>histrna_c:-0.040796,</t>
  </si>
  <si>
    <t>iletrna_c:-0.065612,</t>
  </si>
  <si>
    <t>leutrna_c:-0.17174,</t>
  </si>
  <si>
    <t>lystrna_c:-0.081016,</t>
  </si>
  <si>
    <t>mettrna_c:-0.03088,</t>
  </si>
  <si>
    <t>phetrna_c:-0.062094,</t>
  </si>
  <si>
    <t>protrna_c:-0.13317,</t>
  </si>
  <si>
    <t>sertrna_c:-0.16809,</t>
  </si>
  <si>
    <t>thrtrna_c:-0.1057,</t>
  </si>
  <si>
    <t>trptrna_c:-0.023816,</t>
  </si>
  <si>
    <t>tyrtrna_c:-0.041566,</t>
  </si>
  <si>
    <t>valtrna_c:-0.11452,</t>
  </si>
  <si>
    <t>alatrna_c</t>
  </si>
  <si>
    <t>argtrna_c</t>
  </si>
  <si>
    <t>asntrna_c</t>
  </si>
  <si>
    <t>asptrna_c</t>
  </si>
  <si>
    <t>cystrna_c</t>
  </si>
  <si>
    <t>glntrna_c</t>
  </si>
  <si>
    <t>glutrna_c</t>
  </si>
  <si>
    <t>glytrna_c</t>
  </si>
  <si>
    <t>histrna_c</t>
  </si>
  <si>
    <t>iletrna_c</t>
  </si>
  <si>
    <t>leutrna_c</t>
  </si>
  <si>
    <t>lystrna_c</t>
  </si>
  <si>
    <t>mettrna_c</t>
  </si>
  <si>
    <t>phetrna_c</t>
  </si>
  <si>
    <t>protrna_c</t>
  </si>
  <si>
    <t>sertrna_c</t>
  </si>
  <si>
    <t>thrtrna_c</t>
  </si>
  <si>
    <t>trptrna_c</t>
  </si>
  <si>
    <t>tyrtrna_c</t>
  </si>
  <si>
    <t>valtrna_c</t>
  </si>
  <si>
    <t>alatrna</t>
  </si>
  <si>
    <t>PROT</t>
  </si>
  <si>
    <t>argtrna</t>
  </si>
  <si>
    <t>asntrna</t>
  </si>
  <si>
    <t>asptrna</t>
  </si>
  <si>
    <t>cystrna</t>
  </si>
  <si>
    <t>glntrna</t>
  </si>
  <si>
    <t>glutrna</t>
  </si>
  <si>
    <t>glytrna</t>
  </si>
  <si>
    <t>histrna</t>
  </si>
  <si>
    <t>iletrna</t>
  </si>
  <si>
    <t>leutrna</t>
  </si>
  <si>
    <t>lystrna</t>
  </si>
  <si>
    <t>mettrna</t>
  </si>
  <si>
    <t>phetrna</t>
  </si>
  <si>
    <t>protrna</t>
  </si>
  <si>
    <t>sertrna</t>
  </si>
  <si>
    <t>thrtrna</t>
  </si>
  <si>
    <t>trptrna</t>
  </si>
  <si>
    <t>tyrtrna</t>
  </si>
  <si>
    <t>valtrna</t>
  </si>
  <si>
    <t>biomass coef</t>
  </si>
  <si>
    <t>rounding to specific decimal place</t>
  </si>
  <si>
    <t>specific decimal + half of 10^-decimal</t>
  </si>
  <si>
    <t>specific decimal - half of 10^-decimal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</si>
</sst>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0.00000000000000000"/>
  </numFmts>
  <fonts count="3" x14ac:knownFonts="1">
    <font>
      <sz val="11"/>
      <color theme="1"/>
      <name val="Calibri"/>
      <family val="2"/>
      <scheme val="minor"/>
    </font>
    <font>
      <sz val="12"/>
      <color rgb="FFFF0000"/>
      <name val="Menlo"/>
      <family val="2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Light15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4218-AE0C-4EAE-BF11-D13203423DC4}">
  <sheetPr codeName="Sheet1"/>
  <dimension ref="A1:T22"/>
  <sheetViews>
    <sheetView tabSelected="1" topLeftCell="E1" zoomScaleNormal="100" workbookViewId="0">
      <selection activeCell="G3" sqref="G3:G22"/>
    </sheetView>
  </sheetViews>
  <sheetFormatPr baseColWidth="10" defaultColWidth="8.83203125" defaultRowHeight="15" x14ac:dyDescent="0.2"/>
  <cols>
    <col min="1" max="6" width="8.6640625" customWidth="1"/>
    <col min="7" max="7" width="29" customWidth="1"/>
    <col min="8" max="9" width="8.6640625" customWidth="1"/>
    <col min="10" max="10" width="19.83203125" bestFit="1" customWidth="1"/>
    <col min="11" max="11" width="17.83203125" bestFit="1" customWidth="1"/>
    <col min="12" max="12" width="27.33203125" bestFit="1" customWidth="1"/>
    <col min="13" max="14" width="30" customWidth="1"/>
    <col min="15" max="15" width="10.5" customWidth="1"/>
    <col min="16" max="17" width="8.6640625" customWidth="1"/>
  </cols>
  <sheetData>
    <row r="1" spans="1:20" x14ac:dyDescent="0.2">
      <c r="F1">
        <f>SUM(_xlfn.ANCHORARRAY(F3))</f>
        <v>-1.847615</v>
      </c>
    </row>
    <row r="2" spans="1:20" ht="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126</v>
      </c>
      <c r="L2" t="s">
        <v>127</v>
      </c>
      <c r="M2" t="s">
        <v>128</v>
      </c>
      <c r="N2" t="s">
        <v>129</v>
      </c>
      <c r="O2" s="1" t="s">
        <v>65</v>
      </c>
      <c r="P2" s="2" t="s">
        <v>85</v>
      </c>
      <c r="Q2" s="2" t="s">
        <v>105</v>
      </c>
      <c r="R2" s="2" t="s">
        <v>106</v>
      </c>
      <c r="S2" s="3">
        <v>72.085840000000005</v>
      </c>
      <c r="T2" s="2">
        <v>-0.1986</v>
      </c>
    </row>
    <row r="3" spans="1:20" ht="16" x14ac:dyDescent="0.2">
      <c r="A3" t="s">
        <v>5</v>
      </c>
      <c r="B3" t="s">
        <v>6</v>
      </c>
      <c r="C3" t="s">
        <v>85</v>
      </c>
      <c r="D3" t="s">
        <v>7</v>
      </c>
      <c r="E3">
        <v>72.08</v>
      </c>
      <c r="F3" cm="1">
        <f t="array" ref="F3:F22">_xlfn.XLOOKUP(C3:C22,P2:P21,T2:T21,"")</f>
        <v>-0.1986</v>
      </c>
      <c r="G3" t="str" cm="1">
        <f t="array" ref="G3:G22">"'"&amp;A3:A22&amp;"' "&amp;_xlfn.ANCHORARRAY(N3)</f>
        <v>'A' 0.106989926202158</v>
      </c>
      <c r="H3" cm="1">
        <f t="array" ref="H3:H22">_xlfn.ANCHORARRAY(F3)/F1</f>
        <v>0.10748992620215791</v>
      </c>
      <c r="I3" cm="1">
        <f t="array" ref="I3:I22">LEN(_xlfn.ANCHORARRAY(H3))-2</f>
        <v>15</v>
      </c>
      <c r="J3" s="8" cm="1">
        <f t="array" ref="J3:J22">ROUNDUP(_xlfn.ANCHORARRAY(H3),_xlfn.ANCHORARRAY(I3)-1)</f>
        <v>0.10748992620216001</v>
      </c>
      <c r="K3" s="7" cm="1">
        <f t="array" ref="K3:K22">ROUNDDOWN(_xlfn.ANCHORARRAY(H3),_xlfn.ANCHORARRAY(I3)-1)</f>
        <v>0.10748992620215</v>
      </c>
      <c r="L3" s="7" cm="1">
        <f t="array" ref="L3:L22">ROUNDDOWN(_xlfn.ANCHORARRAY(H3),2)</f>
        <v>0.1</v>
      </c>
      <c r="M3" s="7" cm="1">
        <f t="array" ref="M3:M22">_xlfn.LET(_xlpm.dec,3,_xlfn.ANCHORARRAY(H3)+0.5*10^-_xlpm.dec)</f>
        <v>0.10798992620215792</v>
      </c>
      <c r="N3" s="7" cm="1">
        <f t="array" ref="N3:N22">_xlfn.LET(_xlpm.dec,3,_xlfn.ANCHORARRAY(H3)-0.5*10^-_xlpm.dec)</f>
        <v>0.10698992620215791</v>
      </c>
      <c r="O3" s="4" t="s">
        <v>66</v>
      </c>
      <c r="P3" s="5" t="s">
        <v>86</v>
      </c>
      <c r="Q3" s="5" t="s">
        <v>107</v>
      </c>
      <c r="R3" s="5" t="s">
        <v>106</v>
      </c>
      <c r="S3" s="6">
        <v>158.20156</v>
      </c>
      <c r="T3" s="5">
        <v>-0.12642</v>
      </c>
    </row>
    <row r="4" spans="1:20" ht="16" x14ac:dyDescent="0.2">
      <c r="A4" t="s">
        <v>8</v>
      </c>
      <c r="B4" t="s">
        <v>9</v>
      </c>
      <c r="C4" t="s">
        <v>89</v>
      </c>
      <c r="D4" t="s">
        <v>10</v>
      </c>
      <c r="E4">
        <v>104.14</v>
      </c>
      <c r="F4">
        <v>-1.8082000000000001E-2</v>
      </c>
      <c r="G4" t="str">
        <v>'C' 0.00928667092440795</v>
      </c>
      <c r="H4">
        <v>9.7866709244079537E-3</v>
      </c>
      <c r="I4">
        <v>17</v>
      </c>
      <c r="J4" s="8">
        <v>9.7866709244080006E-3</v>
      </c>
      <c r="K4" s="7">
        <v>9.7866709244079E-3</v>
      </c>
      <c r="L4" s="7">
        <v>0</v>
      </c>
      <c r="M4" s="7">
        <v>1.0286670924407954E-2</v>
      </c>
      <c r="N4" s="7">
        <v>9.2866709244079533E-3</v>
      </c>
      <c r="O4" s="1" t="s">
        <v>67</v>
      </c>
      <c r="P4" s="2" t="s">
        <v>87</v>
      </c>
      <c r="Q4" s="2" t="s">
        <v>108</v>
      </c>
      <c r="R4" s="2" t="s">
        <v>106</v>
      </c>
      <c r="S4" s="3">
        <v>115.11058</v>
      </c>
      <c r="T4" s="2">
        <v>-4.6649999999999997E-2</v>
      </c>
    </row>
    <row r="5" spans="1:20" ht="16" x14ac:dyDescent="0.2">
      <c r="A5" t="s">
        <v>11</v>
      </c>
      <c r="B5" t="s">
        <v>12</v>
      </c>
      <c r="C5" t="s">
        <v>88</v>
      </c>
      <c r="D5" t="s">
        <v>13</v>
      </c>
      <c r="E5">
        <v>115.08</v>
      </c>
      <c r="F5">
        <v>-0.1017</v>
      </c>
      <c r="G5" t="str">
        <v>'D' 0.0545439350189298</v>
      </c>
      <c r="H5">
        <v>5.5043935018929811E-2</v>
      </c>
      <c r="I5">
        <v>16</v>
      </c>
      <c r="J5" s="8">
        <v>5.5043935018929999E-2</v>
      </c>
      <c r="K5" s="7">
        <v>5.5043935018928999E-2</v>
      </c>
      <c r="L5" s="7">
        <v>0.05</v>
      </c>
      <c r="M5" s="7">
        <v>5.5543935018929812E-2</v>
      </c>
      <c r="N5" s="7">
        <v>5.4543935018929811E-2</v>
      </c>
      <c r="O5" s="4" t="s">
        <v>68</v>
      </c>
      <c r="P5" s="5" t="s">
        <v>88</v>
      </c>
      <c r="Q5" s="5" t="s">
        <v>109</v>
      </c>
      <c r="R5" s="5" t="s">
        <v>106</v>
      </c>
      <c r="S5" s="6">
        <v>115.0874</v>
      </c>
      <c r="T5" s="5">
        <v>-0.1017</v>
      </c>
    </row>
    <row r="6" spans="1:20" ht="16" x14ac:dyDescent="0.2">
      <c r="A6" t="s">
        <v>14</v>
      </c>
      <c r="B6" t="s">
        <v>15</v>
      </c>
      <c r="C6" t="s">
        <v>91</v>
      </c>
      <c r="D6" t="s">
        <v>16</v>
      </c>
      <c r="E6">
        <v>129.11000000000001</v>
      </c>
      <c r="F6">
        <v>-0.11823</v>
      </c>
      <c r="G6" t="str">
        <v>'E' 0.0634906041031275</v>
      </c>
      <c r="H6">
        <v>6.3990604103127541E-2</v>
      </c>
      <c r="I6">
        <v>16</v>
      </c>
      <c r="J6" s="8">
        <v>6.3990604103127999E-2</v>
      </c>
      <c r="K6" s="7">
        <v>6.3990604103127E-2</v>
      </c>
      <c r="L6" s="7">
        <v>0.06</v>
      </c>
      <c r="M6" s="7">
        <v>6.4490604103127541E-2</v>
      </c>
      <c r="N6" s="7">
        <v>6.349060410312754E-2</v>
      </c>
      <c r="O6" s="1" t="s">
        <v>69</v>
      </c>
      <c r="P6" s="2" t="s">
        <v>89</v>
      </c>
      <c r="Q6" s="2" t="s">
        <v>110</v>
      </c>
      <c r="R6" s="2" t="s">
        <v>106</v>
      </c>
      <c r="S6" s="3">
        <v>104.15084</v>
      </c>
      <c r="T6" s="2">
        <v>-1.8082000000000001E-2</v>
      </c>
    </row>
    <row r="7" spans="1:20" ht="16" x14ac:dyDescent="0.2">
      <c r="A7" t="s">
        <v>17</v>
      </c>
      <c r="B7" t="s">
        <v>18</v>
      </c>
      <c r="C7" t="s">
        <v>98</v>
      </c>
      <c r="D7" t="s">
        <v>19</v>
      </c>
      <c r="E7">
        <v>148.16999999999999</v>
      </c>
      <c r="F7">
        <v>-6.2094000000000003E-2</v>
      </c>
      <c r="G7" t="str">
        <v>'F' 0.0331076509445961</v>
      </c>
      <c r="H7">
        <v>3.360765094459614E-2</v>
      </c>
      <c r="I7">
        <v>16</v>
      </c>
      <c r="J7" s="8">
        <v>3.3607650944597001E-2</v>
      </c>
      <c r="K7" s="7">
        <v>3.3607650944596001E-2</v>
      </c>
      <c r="L7" s="7">
        <v>0.03</v>
      </c>
      <c r="M7" s="7">
        <v>3.4107650944596141E-2</v>
      </c>
      <c r="N7" s="7">
        <v>3.310765094459614E-2</v>
      </c>
      <c r="O7" s="4" t="s">
        <v>70</v>
      </c>
      <c r="P7" s="5" t="s">
        <v>90</v>
      </c>
      <c r="Q7" s="5" t="s">
        <v>111</v>
      </c>
      <c r="R7" s="5" t="s">
        <v>106</v>
      </c>
      <c r="S7" s="6">
        <v>129.13715999999999</v>
      </c>
      <c r="T7" s="5">
        <v>-6.6843E-2</v>
      </c>
    </row>
    <row r="8" spans="1:20" ht="16" x14ac:dyDescent="0.2">
      <c r="A8" t="s">
        <v>20</v>
      </c>
      <c r="B8" t="s">
        <v>21</v>
      </c>
      <c r="C8" t="s">
        <v>92</v>
      </c>
      <c r="D8" t="s">
        <v>22</v>
      </c>
      <c r="E8">
        <v>58.05</v>
      </c>
      <c r="F8">
        <v>-0.13209000000000001</v>
      </c>
      <c r="G8" t="str">
        <v>'G' 0.0709921669287162</v>
      </c>
      <c r="H8">
        <v>7.1492166928716211E-2</v>
      </c>
      <c r="I8">
        <v>16</v>
      </c>
      <c r="J8" s="8">
        <v>7.1492166928717002E-2</v>
      </c>
      <c r="K8" s="7">
        <v>7.1492166928716003E-2</v>
      </c>
      <c r="L8" s="7">
        <v>7.0000000000000007E-2</v>
      </c>
      <c r="M8" s="7">
        <v>7.1992166928716211E-2</v>
      </c>
      <c r="N8" s="7">
        <v>7.099216692871621E-2</v>
      </c>
      <c r="O8" s="1" t="s">
        <v>71</v>
      </c>
      <c r="P8" s="2" t="s">
        <v>91</v>
      </c>
      <c r="Q8" s="2" t="s">
        <v>112</v>
      </c>
      <c r="R8" s="2" t="s">
        <v>106</v>
      </c>
      <c r="S8" s="3">
        <v>129.11398</v>
      </c>
      <c r="T8" s="2">
        <v>-0.11823</v>
      </c>
    </row>
    <row r="9" spans="1:20" ht="16" x14ac:dyDescent="0.2">
      <c r="A9" t="s">
        <v>23</v>
      </c>
      <c r="B9" t="s">
        <v>24</v>
      </c>
      <c r="C9" t="s">
        <v>93</v>
      </c>
      <c r="D9" t="s">
        <v>25</v>
      </c>
      <c r="E9">
        <v>138.13999999999999</v>
      </c>
      <c r="F9">
        <v>-4.0795999999999999E-2</v>
      </c>
      <c r="G9" t="str">
        <v>'H' 0.021580357650268</v>
      </c>
      <c r="H9">
        <v>2.2080357650268046E-2</v>
      </c>
      <c r="I9">
        <v>15</v>
      </c>
      <c r="J9" s="8">
        <v>2.2080357650269999E-2</v>
      </c>
      <c r="K9" s="7">
        <v>2.208035765026E-2</v>
      </c>
      <c r="L9" s="7">
        <v>0.02</v>
      </c>
      <c r="M9" s="7">
        <v>2.2580357650268047E-2</v>
      </c>
      <c r="N9" s="7">
        <v>2.1580357650268046E-2</v>
      </c>
      <c r="O9" s="4" t="s">
        <v>72</v>
      </c>
      <c r="P9" s="5" t="s">
        <v>92</v>
      </c>
      <c r="Q9" s="5" t="s">
        <v>113</v>
      </c>
      <c r="R9" s="5" t="s">
        <v>106</v>
      </c>
      <c r="S9" s="6">
        <v>58.059260000000002</v>
      </c>
      <c r="T9" s="5">
        <v>-0.13209000000000001</v>
      </c>
    </row>
    <row r="10" spans="1:20" ht="16" x14ac:dyDescent="0.2">
      <c r="A10" t="s">
        <v>26</v>
      </c>
      <c r="B10" t="s">
        <v>27</v>
      </c>
      <c r="C10" t="s">
        <v>94</v>
      </c>
      <c r="D10" t="s">
        <v>28</v>
      </c>
      <c r="E10">
        <v>114.16</v>
      </c>
      <c r="F10">
        <v>-6.5612000000000004E-2</v>
      </c>
      <c r="G10" t="str">
        <v>'I' 0.0350117272808458</v>
      </c>
      <c r="H10">
        <v>3.5511727280845846E-2</v>
      </c>
      <c r="I10">
        <v>16</v>
      </c>
      <c r="J10" s="8">
        <v>3.5511727280845999E-2</v>
      </c>
      <c r="K10" s="7">
        <v>3.5511727280845E-2</v>
      </c>
      <c r="L10" s="7">
        <v>0.03</v>
      </c>
      <c r="M10" s="7">
        <v>3.6011727280845847E-2</v>
      </c>
      <c r="N10" s="7">
        <v>3.5011727280845846E-2</v>
      </c>
      <c r="O10" s="1" t="s">
        <v>73</v>
      </c>
      <c r="P10" s="2" t="s">
        <v>93</v>
      </c>
      <c r="Q10" s="2" t="s">
        <v>114</v>
      </c>
      <c r="R10" s="2" t="s">
        <v>106</v>
      </c>
      <c r="S10" s="3">
        <v>138.14722</v>
      </c>
      <c r="T10" s="2">
        <v>-4.0795999999999999E-2</v>
      </c>
    </row>
    <row r="11" spans="1:20" ht="16" x14ac:dyDescent="0.2">
      <c r="A11" t="s">
        <v>29</v>
      </c>
      <c r="B11" t="s">
        <v>30</v>
      </c>
      <c r="C11" t="s">
        <v>96</v>
      </c>
      <c r="D11" t="s">
        <v>31</v>
      </c>
      <c r="E11">
        <v>130.18</v>
      </c>
      <c r="F11">
        <v>-8.1016000000000005E-2</v>
      </c>
      <c r="G11" t="str">
        <v>'K' 0.0433489620402519</v>
      </c>
      <c r="H11">
        <v>4.3848962040251897E-2</v>
      </c>
      <c r="I11">
        <v>16</v>
      </c>
      <c r="J11" s="8">
        <v>4.3848962040252001E-2</v>
      </c>
      <c r="K11" s="7">
        <v>4.3848962040251002E-2</v>
      </c>
      <c r="L11" s="7">
        <v>0.04</v>
      </c>
      <c r="M11" s="7">
        <v>4.4348962040251898E-2</v>
      </c>
      <c r="N11" s="7">
        <v>4.3348962040251897E-2</v>
      </c>
      <c r="O11" s="4" t="s">
        <v>74</v>
      </c>
      <c r="P11" s="5" t="s">
        <v>94</v>
      </c>
      <c r="Q11" s="5" t="s">
        <v>115</v>
      </c>
      <c r="R11" s="5" t="s">
        <v>106</v>
      </c>
      <c r="S11" s="6">
        <v>114.16558000000001</v>
      </c>
      <c r="T11" s="5">
        <v>-6.5612000000000004E-2</v>
      </c>
    </row>
    <row r="12" spans="1:20" ht="16" x14ac:dyDescent="0.2">
      <c r="A12" t="s">
        <v>32</v>
      </c>
      <c r="B12" t="s">
        <v>33</v>
      </c>
      <c r="C12" t="s">
        <v>95</v>
      </c>
      <c r="D12" t="s">
        <v>34</v>
      </c>
      <c r="E12">
        <v>114.16</v>
      </c>
      <c r="F12">
        <v>-0.17174</v>
      </c>
      <c r="G12" t="str">
        <v>'L' 0.0924522654882105</v>
      </c>
      <c r="H12">
        <v>9.2952265488210478E-2</v>
      </c>
      <c r="I12">
        <v>16</v>
      </c>
      <c r="J12" s="8">
        <v>9.2952265488211006E-2</v>
      </c>
      <c r="K12" s="7">
        <v>9.2952265488210006E-2</v>
      </c>
      <c r="L12" s="7">
        <v>0.09</v>
      </c>
      <c r="M12" s="7">
        <v>9.3452265488210479E-2</v>
      </c>
      <c r="N12" s="7">
        <v>9.2452265488210478E-2</v>
      </c>
      <c r="O12" s="1" t="s">
        <v>75</v>
      </c>
      <c r="P12" s="2" t="s">
        <v>95</v>
      </c>
      <c r="Q12" s="2" t="s">
        <v>116</v>
      </c>
      <c r="R12" s="2" t="s">
        <v>106</v>
      </c>
      <c r="S12" s="3">
        <v>114.16558000000001</v>
      </c>
      <c r="T12" s="2">
        <v>-0.17174</v>
      </c>
    </row>
    <row r="13" spans="1:20" ht="16" x14ac:dyDescent="0.2">
      <c r="A13" t="s">
        <v>35</v>
      </c>
      <c r="B13" t="s">
        <v>36</v>
      </c>
      <c r="C13" t="s">
        <v>97</v>
      </c>
      <c r="D13" t="s">
        <v>37</v>
      </c>
      <c r="E13">
        <v>132.19999999999999</v>
      </c>
      <c r="F13">
        <v>-3.0880000000000001E-2</v>
      </c>
      <c r="G13" t="str">
        <v>'M' 0.0162134386763476</v>
      </c>
      <c r="H13">
        <v>1.6713438676347617E-2</v>
      </c>
      <c r="I13">
        <v>16</v>
      </c>
      <c r="J13" s="8">
        <v>1.6713438676347999E-2</v>
      </c>
      <c r="K13" s="7">
        <v>1.6713438676347E-2</v>
      </c>
      <c r="L13" s="7">
        <v>0.01</v>
      </c>
      <c r="M13" s="7">
        <v>1.7213438676347618E-2</v>
      </c>
      <c r="N13" s="7">
        <v>1.6213438676347617E-2</v>
      </c>
      <c r="O13" s="4" t="s">
        <v>76</v>
      </c>
      <c r="P13" s="5" t="s">
        <v>96</v>
      </c>
      <c r="Q13" s="5" t="s">
        <v>117</v>
      </c>
      <c r="R13" s="5" t="s">
        <v>106</v>
      </c>
      <c r="S13" s="6">
        <v>130.18816000000001</v>
      </c>
      <c r="T13" s="5">
        <v>-8.1016000000000005E-2</v>
      </c>
    </row>
    <row r="14" spans="1:20" ht="16" x14ac:dyDescent="0.2">
      <c r="A14" t="s">
        <v>38</v>
      </c>
      <c r="B14" t="s">
        <v>39</v>
      </c>
      <c r="C14" t="s">
        <v>87</v>
      </c>
      <c r="D14" t="s">
        <v>40</v>
      </c>
      <c r="E14">
        <v>115.1</v>
      </c>
      <c r="F14">
        <v>-4.6649999999999997E-2</v>
      </c>
      <c r="G14" t="str">
        <v>'N' 0.0247487666532259</v>
      </c>
      <c r="H14">
        <v>2.5248766653225913E-2</v>
      </c>
      <c r="I14">
        <v>16</v>
      </c>
      <c r="J14" s="8">
        <v>2.5248766653226E-2</v>
      </c>
      <c r="K14" s="7">
        <v>2.5248766653225001E-2</v>
      </c>
      <c r="L14" s="7">
        <v>0.02</v>
      </c>
      <c r="M14" s="7">
        <v>2.5748766653225914E-2</v>
      </c>
      <c r="N14" s="7">
        <v>2.4748766653225913E-2</v>
      </c>
      <c r="O14" s="1" t="s">
        <v>77</v>
      </c>
      <c r="P14" s="2" t="s">
        <v>97</v>
      </c>
      <c r="Q14" s="2" t="s">
        <v>118</v>
      </c>
      <c r="R14" s="2" t="s">
        <v>106</v>
      </c>
      <c r="S14" s="3">
        <v>132.20400000000001</v>
      </c>
      <c r="T14" s="2">
        <v>-3.0880000000000001E-2</v>
      </c>
    </row>
    <row r="15" spans="1:20" ht="16" x14ac:dyDescent="0.2">
      <c r="A15" t="s">
        <v>41</v>
      </c>
      <c r="B15" t="s">
        <v>42</v>
      </c>
      <c r="C15" t="s">
        <v>99</v>
      </c>
      <c r="D15" t="s">
        <v>43</v>
      </c>
      <c r="E15">
        <v>98.12</v>
      </c>
      <c r="F15">
        <v>-0.13317000000000001</v>
      </c>
      <c r="G15" t="str">
        <v>'P' 0.0715767042917491</v>
      </c>
      <c r="H15">
        <v>7.2076704291749102E-2</v>
      </c>
      <c r="I15">
        <v>16</v>
      </c>
      <c r="J15" s="8">
        <v>7.2076704291750004E-2</v>
      </c>
      <c r="K15" s="7">
        <v>7.2076704291749005E-2</v>
      </c>
      <c r="L15" s="7">
        <v>7.0000000000000007E-2</v>
      </c>
      <c r="M15" s="7">
        <v>7.2576704291749103E-2</v>
      </c>
      <c r="N15" s="7">
        <v>7.1576704291749102E-2</v>
      </c>
      <c r="O15" s="4" t="s">
        <v>78</v>
      </c>
      <c r="P15" s="5" t="s">
        <v>98</v>
      </c>
      <c r="Q15" s="5" t="s">
        <v>119</v>
      </c>
      <c r="R15" s="5" t="s">
        <v>106</v>
      </c>
      <c r="S15" s="6">
        <v>148.18180000000001</v>
      </c>
      <c r="T15" s="5">
        <v>-6.2094000000000003E-2</v>
      </c>
    </row>
    <row r="16" spans="1:20" ht="16" x14ac:dyDescent="0.2">
      <c r="A16" t="s">
        <v>44</v>
      </c>
      <c r="B16" t="s">
        <v>45</v>
      </c>
      <c r="C16" t="s">
        <v>90</v>
      </c>
      <c r="D16" t="s">
        <v>46</v>
      </c>
      <c r="E16">
        <v>129.13</v>
      </c>
      <c r="F16">
        <v>-6.6843E-2</v>
      </c>
      <c r="G16" t="str">
        <v>'Q' 0.0356779916270435</v>
      </c>
      <c r="H16">
        <v>3.6177991627043514E-2</v>
      </c>
      <c r="I16">
        <v>16</v>
      </c>
      <c r="J16" s="8">
        <v>3.6177991627044E-2</v>
      </c>
      <c r="K16" s="7">
        <v>3.6177991627043E-2</v>
      </c>
      <c r="L16" s="7">
        <v>0.03</v>
      </c>
      <c r="M16" s="7">
        <v>3.6677991627043514E-2</v>
      </c>
      <c r="N16" s="7">
        <v>3.5677991627043514E-2</v>
      </c>
      <c r="O16" s="1" t="s">
        <v>79</v>
      </c>
      <c r="P16" s="2" t="s">
        <v>99</v>
      </c>
      <c r="Q16" s="2" t="s">
        <v>120</v>
      </c>
      <c r="R16" s="2" t="s">
        <v>106</v>
      </c>
      <c r="S16" s="3">
        <v>97.115179999999995</v>
      </c>
      <c r="T16" s="2">
        <v>-0.13317000000000001</v>
      </c>
    </row>
    <row r="17" spans="1:20" ht="16" x14ac:dyDescent="0.2">
      <c r="A17" t="s">
        <v>47</v>
      </c>
      <c r="B17" t="s">
        <v>48</v>
      </c>
      <c r="C17" t="s">
        <v>86</v>
      </c>
      <c r="D17" t="s">
        <v>49</v>
      </c>
      <c r="E17">
        <v>158.19</v>
      </c>
      <c r="F17">
        <v>-0.12642</v>
      </c>
      <c r="G17" t="str">
        <v>'R' 0.0679233457727936</v>
      </c>
      <c r="H17">
        <v>6.8423345772793576E-2</v>
      </c>
      <c r="I17">
        <v>16</v>
      </c>
      <c r="J17" s="8">
        <v>6.8423345772794006E-2</v>
      </c>
      <c r="K17" s="7">
        <v>6.8423345772793007E-2</v>
      </c>
      <c r="L17" s="7">
        <v>0.06</v>
      </c>
      <c r="M17" s="7">
        <v>6.8923345772793576E-2</v>
      </c>
      <c r="N17" s="7">
        <v>6.7923345772793575E-2</v>
      </c>
      <c r="O17" s="4" t="s">
        <v>80</v>
      </c>
      <c r="P17" s="5" t="s">
        <v>100</v>
      </c>
      <c r="Q17" s="5" t="s">
        <v>121</v>
      </c>
      <c r="R17" s="5" t="s">
        <v>106</v>
      </c>
      <c r="S17" s="6">
        <v>88.085239999999999</v>
      </c>
      <c r="T17" s="5">
        <v>-0.16808999999999999</v>
      </c>
    </row>
    <row r="18" spans="1:20" ht="16" x14ac:dyDescent="0.2">
      <c r="A18" t="s">
        <v>50</v>
      </c>
      <c r="B18" t="s">
        <v>51</v>
      </c>
      <c r="C18" t="s">
        <v>100</v>
      </c>
      <c r="D18" t="s">
        <v>52</v>
      </c>
      <c r="E18">
        <v>88.08</v>
      </c>
      <c r="F18">
        <v>-0.16808999999999999</v>
      </c>
      <c r="G18" t="str">
        <v>'S' 0.090476745696479</v>
      </c>
      <c r="H18">
        <v>9.0976745696478969E-2</v>
      </c>
      <c r="I18">
        <v>15</v>
      </c>
      <c r="J18" s="8">
        <v>9.097674569648001E-2</v>
      </c>
      <c r="K18" s="7">
        <v>9.0976745696470004E-2</v>
      </c>
      <c r="L18" s="7">
        <v>0.09</v>
      </c>
      <c r="M18" s="7">
        <v>9.147674569647897E-2</v>
      </c>
      <c r="N18" s="7">
        <v>9.0476745696478969E-2</v>
      </c>
      <c r="O18" s="1" t="s">
        <v>81</v>
      </c>
      <c r="P18" s="2" t="s">
        <v>101</v>
      </c>
      <c r="Q18" s="2" t="s">
        <v>122</v>
      </c>
      <c r="R18" s="2" t="s">
        <v>106</v>
      </c>
      <c r="S18" s="3">
        <v>102.11181999999999</v>
      </c>
      <c r="T18" s="2">
        <v>-0.1057</v>
      </c>
    </row>
    <row r="19" spans="1:20" ht="16" x14ac:dyDescent="0.2">
      <c r="A19" t="s">
        <v>53</v>
      </c>
      <c r="B19" t="s">
        <v>54</v>
      </c>
      <c r="C19" t="s">
        <v>101</v>
      </c>
      <c r="D19" t="s">
        <v>55</v>
      </c>
      <c r="E19">
        <v>102.1</v>
      </c>
      <c r="F19">
        <v>-0.1057</v>
      </c>
      <c r="G19" t="str">
        <v>'T' 0.0567088882153479</v>
      </c>
      <c r="H19">
        <v>5.7208888215347899E-2</v>
      </c>
      <c r="I19">
        <v>16</v>
      </c>
      <c r="J19" s="8">
        <v>5.7208888215347996E-2</v>
      </c>
      <c r="K19" s="7">
        <v>5.7208888215346997E-2</v>
      </c>
      <c r="L19" s="7">
        <v>0.05</v>
      </c>
      <c r="M19" s="7">
        <v>5.7708888215347899E-2</v>
      </c>
      <c r="N19" s="7">
        <v>5.6708888215347898E-2</v>
      </c>
      <c r="O19" s="4" t="s">
        <v>82</v>
      </c>
      <c r="P19" s="5" t="s">
        <v>102</v>
      </c>
      <c r="Q19" s="5" t="s">
        <v>123</v>
      </c>
      <c r="R19" s="5" t="s">
        <v>106</v>
      </c>
      <c r="S19" s="6">
        <v>187.21784</v>
      </c>
      <c r="T19" s="5">
        <v>-2.3816E-2</v>
      </c>
    </row>
    <row r="20" spans="1:20" ht="16" x14ac:dyDescent="0.2">
      <c r="A20" t="s">
        <v>56</v>
      </c>
      <c r="B20" t="s">
        <v>57</v>
      </c>
      <c r="C20" t="s">
        <v>104</v>
      </c>
      <c r="D20" t="s">
        <v>58</v>
      </c>
      <c r="E20">
        <v>100.13</v>
      </c>
      <c r="F20">
        <v>-0.11452</v>
      </c>
      <c r="G20" t="str">
        <v>'V' 0.0614826100134498</v>
      </c>
      <c r="H20">
        <v>6.198261001344977E-2</v>
      </c>
      <c r="I20">
        <v>16</v>
      </c>
      <c r="J20" s="8">
        <v>6.1982610013449999E-2</v>
      </c>
      <c r="K20" s="7">
        <v>6.1982610013448999E-2</v>
      </c>
      <c r="L20" s="7">
        <v>0.06</v>
      </c>
      <c r="M20" s="7">
        <v>6.248261001344977E-2</v>
      </c>
      <c r="N20" s="7">
        <v>6.1482610013449769E-2</v>
      </c>
      <c r="O20" s="1" t="s">
        <v>83</v>
      </c>
      <c r="P20" s="2" t="s">
        <v>103</v>
      </c>
      <c r="Q20" s="2" t="s">
        <v>124</v>
      </c>
      <c r="R20" s="2" t="s">
        <v>106</v>
      </c>
      <c r="S20" s="3">
        <v>164.18119999999999</v>
      </c>
      <c r="T20" s="2">
        <v>-4.1565999999999999E-2</v>
      </c>
    </row>
    <row r="21" spans="1:20" ht="16" x14ac:dyDescent="0.2">
      <c r="A21" t="s">
        <v>59</v>
      </c>
      <c r="B21" t="s">
        <v>60</v>
      </c>
      <c r="C21" t="s">
        <v>102</v>
      </c>
      <c r="D21" t="s">
        <v>61</v>
      </c>
      <c r="E21">
        <v>187.21</v>
      </c>
      <c r="F21">
        <v>-2.3816E-2</v>
      </c>
      <c r="G21" t="str">
        <v>'W' 0.0123901313314733</v>
      </c>
      <c r="H21">
        <v>1.2890131331473278E-2</v>
      </c>
      <c r="I21">
        <v>16</v>
      </c>
      <c r="J21" s="8">
        <v>1.2890131331473998E-2</v>
      </c>
      <c r="K21" s="7">
        <v>1.2890131331472999E-2</v>
      </c>
      <c r="L21" s="7">
        <v>0.01</v>
      </c>
      <c r="M21" s="7">
        <v>1.3390131331473279E-2</v>
      </c>
      <c r="N21" s="7">
        <v>1.2390131331473278E-2</v>
      </c>
      <c r="O21" s="4" t="s">
        <v>84</v>
      </c>
      <c r="P21" s="5" t="s">
        <v>104</v>
      </c>
      <c r="Q21" s="5" t="s">
        <v>125</v>
      </c>
      <c r="R21" s="5" t="s">
        <v>106</v>
      </c>
      <c r="S21" s="6">
        <v>100.139</v>
      </c>
      <c r="T21" s="5">
        <v>-0.11452</v>
      </c>
    </row>
    <row r="22" spans="1:20" x14ac:dyDescent="0.2">
      <c r="A22" t="s">
        <v>62</v>
      </c>
      <c r="B22" t="s">
        <v>63</v>
      </c>
      <c r="C22" t="s">
        <v>103</v>
      </c>
      <c r="D22" t="s">
        <v>64</v>
      </c>
      <c r="E22">
        <v>164.17</v>
      </c>
      <c r="F22">
        <v>-4.1565999999999999E-2</v>
      </c>
      <c r="G22" t="str">
        <v>'Y' 0.0219971111405785</v>
      </c>
      <c r="H22">
        <v>2.2497111140578528E-2</v>
      </c>
      <c r="I22">
        <v>16</v>
      </c>
      <c r="J22" s="8">
        <v>2.2497111140579E-2</v>
      </c>
      <c r="K22" s="7">
        <v>2.2497111140578001E-2</v>
      </c>
      <c r="L22" s="7">
        <v>0.02</v>
      </c>
      <c r="M22" s="7">
        <v>2.2997111140578529E-2</v>
      </c>
      <c r="N22" s="7">
        <v>2.1997111140578528E-2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cp:lastPrinted>2023-12-27T22:37:51Z</cp:lastPrinted>
  <dcterms:created xsi:type="dcterms:W3CDTF">2023-03-28T23:37:47Z</dcterms:created>
  <dcterms:modified xsi:type="dcterms:W3CDTF">2025-03-23T00:19:46Z</dcterms:modified>
</cp:coreProperties>
</file>