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suppMat/"/>
    </mc:Choice>
  </mc:AlternateContent>
  <xr:revisionPtr revIDLastSave="0" documentId="13_ncr:1_{3FAB8357-48C1-5948-AF46-4D706EB507BD}" xr6:coauthVersionLast="47" xr6:coauthVersionMax="47" xr10:uidLastSave="{00000000-0000-0000-0000-000000000000}"/>
  <bookViews>
    <workbookView xWindow="2760" yWindow="1480" windowWidth="26440" windowHeight="15440" xr2:uid="{5BA877FB-BA53-8D44-B2C9-3D7D01652B8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 a="1"/>
  <c r="H7" i="2" s="1"/>
  <c r="R7" i="2" a="1"/>
  <c r="R7" i="2" s="1"/>
  <c r="I7" i="2" a="1"/>
  <c r="I7" i="2" s="1"/>
  <c r="Q7" i="2" a="1"/>
  <c r="Q7" i="2" s="1"/>
  <c r="S7" i="2" a="1"/>
  <c r="S7" i="2" s="1"/>
  <c r="X7" i="2" s="1" a="1"/>
  <c r="X7" i="2" s="1"/>
  <c r="AC7" i="2" s="1" a="1"/>
  <c r="AC7" i="2" s="1"/>
  <c r="B33" i="2" s="1" a="1"/>
  <c r="B33" i="2" s="1"/>
  <c r="N7" i="2" l="1" a="1"/>
  <c r="N7" i="2" s="1"/>
  <c r="O7" i="2" s="1" a="1"/>
  <c r="O7" i="2" s="1"/>
  <c r="P7" i="2" s="1" a="1"/>
  <c r="P7" i="2" s="1"/>
  <c r="J7" i="2" a="1"/>
  <c r="J7" i="2" s="1"/>
  <c r="V7" i="2" a="1"/>
  <c r="V7" i="2" s="1"/>
  <c r="T7" i="2" a="1"/>
  <c r="T7" i="2" s="1"/>
  <c r="AB7" i="2" a="1"/>
  <c r="AB7" i="2" s="1"/>
  <c r="U7" i="2" a="1"/>
  <c r="U7" i="2" s="1"/>
  <c r="W7" i="2" a="1"/>
  <c r="W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<sst xmlns="http://schemas.openxmlformats.org/spreadsheetml/2006/main" count="66" uniqueCount="54">
  <si>
    <t>g glc</t>
  </si>
  <si>
    <t>mmol glc</t>
  </si>
  <si>
    <t>g cell</t>
  </si>
  <si>
    <t>hr</t>
  </si>
  <si>
    <t>gDW*hr</t>
  </si>
  <si>
    <t>Glucose uptake
(g Glc/gDW/hr)</t>
  </si>
  <si>
    <r>
      <t>D</t>
    </r>
    <r>
      <rPr>
        <b/>
        <sz val="7"/>
        <color rgb="FF1F1F1F"/>
        <rFont val="Georgia"/>
        <family val="1"/>
      </rPr>
      <t> (h</t>
    </r>
    <r>
      <rPr>
        <b/>
        <sz val="5"/>
        <color rgb="FF1F1F1F"/>
        <rFont val="Georgia"/>
        <family val="1"/>
      </rPr>
      <t>−1</t>
    </r>
    <r>
      <rPr>
        <b/>
        <sz val="7"/>
        <color rgb="FF1F1F1F"/>
        <rFont val="Georgia"/>
        <family val="1"/>
      </rPr>
      <t>)</t>
    </r>
  </si>
  <si>
    <t>Cell mass (g/L)</t>
  </si>
  <si>
    <t>Residual glucose (g/L)</t>
  </si>
  <si>
    <t>Nitrogen (g/L)</t>
  </si>
  <si>
    <t>Lipid content (%)</t>
  </si>
  <si>
    <r>
      <t>Y</t>
    </r>
    <r>
      <rPr>
        <b/>
        <i/>
        <sz val="5"/>
        <color rgb="FF1F1F1F"/>
        <rFont val="Georgia"/>
        <family val="1"/>
      </rPr>
      <t>X/S</t>
    </r>
    <r>
      <rPr>
        <b/>
        <sz val="7"/>
        <color rgb="FF1F1F1F"/>
        <rFont val="Georgia"/>
        <family val="1"/>
      </rPr>
      <t> (g/g)</t>
    </r>
  </si>
  <si>
    <t>Productivity (g/L/h)</t>
  </si>
  <si>
    <t>1/(Yx/s)</t>
  </si>
  <si>
    <t>D</t>
  </si>
  <si>
    <t>Glucose uptake
(mmol/gDW/h)</t>
  </si>
  <si>
    <t>5.25 ± 0.07</t>
  </si>
  <si>
    <t>BD</t>
  </si>
  <si>
    <t>0.51 ± 0.01</t>
  </si>
  <si>
    <t>8.66 ± 0.33</t>
  </si>
  <si>
    <t>0.39 ± 0.00</t>
  </si>
  <si>
    <t>0.11 ± 0.00</t>
  </si>
  <si>
    <t>5.34 ± 0.12</t>
  </si>
  <si>
    <t>0.45 ± 0.00</t>
  </si>
  <si>
    <t>8.70 ± 0.22</t>
  </si>
  <si>
    <t>0.40 ± 0.01</t>
  </si>
  <si>
    <t>0.20 ± 0.00</t>
  </si>
  <si>
    <t>5.35 ± 0.10</t>
  </si>
  <si>
    <t>0.42 ± 0.01</t>
  </si>
  <si>
    <t>7.93 ± 0.90</t>
  </si>
  <si>
    <t>0.31 ± 0.01</t>
  </si>
  <si>
    <t>5.60 ± 0.08</t>
  </si>
  <si>
    <t>0.41 ± 0.01</t>
  </si>
  <si>
    <t>8.01 ± 0.12</t>
  </si>
  <si>
    <t>0.43 ± 0.01</t>
  </si>
  <si>
    <t>5.49 ± 0.09</t>
  </si>
  <si>
    <t>0.37 ± 0.01</t>
  </si>
  <si>
    <t>8.62 ± 0.23</t>
  </si>
  <si>
    <t>0.71 ± 0.02</t>
  </si>
  <si>
    <t>5.54 ± 0.04</t>
  </si>
  <si>
    <t>8.72 ± 0.17</t>
  </si>
  <si>
    <t>0.41 ± 0.00</t>
  </si>
  <si>
    <t>0.86 ± 0.01</t>
  </si>
  <si>
    <t>5.50 ± 0.06</t>
  </si>
  <si>
    <t>0.20 ± 0.01</t>
  </si>
  <si>
    <t>0.36 ± 0.02</t>
  </si>
  <si>
    <t>9.61 ± 0.17</t>
  </si>
  <si>
    <t>1.02 ± 0.01</t>
  </si>
  <si>
    <t>Kinetics of continuous cultivation of the oleaginous yeast Rhodosporidium toruloides - ScienceDirect</t>
  </si>
  <si>
    <t>Source:</t>
  </si>
  <si>
    <t>Constraint for Glucose uptake
(mmol/gDW/h)</t>
  </si>
  <si>
    <t>Growth rate:</t>
  </si>
  <si>
    <t>Glc uptake:</t>
  </si>
  <si>
    <t>Calculating natural glucose uptake for nutrient-limited chemostats, to account for a lack of MFA data measuring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</si>
</sst>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charset val="1"/>
    </font>
    <font>
      <b/>
      <i/>
      <sz val="7"/>
      <color rgb="FF1F1F1F"/>
      <name val="Georgia"/>
      <family val="1"/>
    </font>
    <font>
      <b/>
      <sz val="7"/>
      <color rgb="FF1F1F1F"/>
      <name val="Georgia"/>
      <family val="1"/>
    </font>
    <font>
      <b/>
      <sz val="5"/>
      <color rgb="FF1F1F1F"/>
      <name val="Georgia"/>
      <family val="1"/>
    </font>
    <font>
      <b/>
      <i/>
      <sz val="5"/>
      <color rgb="FF1F1F1F"/>
      <name val="Georgia"/>
      <family val="1"/>
    </font>
    <font>
      <sz val="7"/>
      <color rgb="FF1F1F1F"/>
      <name val="Georgia"/>
      <family val="1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E8E8E"/>
      </top>
      <bottom/>
      <diagonal/>
    </border>
    <border>
      <left/>
      <right/>
      <top/>
      <bottom style="medium">
        <color rgb="FF8E8E8E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4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164" fontId="1" fillId="2" borderId="0" xfId="1" applyNumberFormat="1" applyFill="1"/>
    <xf numFmtId="164" fontId="1" fillId="0" borderId="0" xfId="1" applyNumberFormat="1"/>
    <xf numFmtId="0" fontId="8" fillId="0" borderId="0" xfId="2" applyFont="1" applyAlignment="1">
      <alignment horizontal="left" vertical="center" wrapText="1"/>
    </xf>
    <xf numFmtId="0" fontId="8" fillId="0" borderId="0" xfId="2" applyFont="1" applyAlignment="1">
      <alignment vertical="center" wrapText="1"/>
    </xf>
    <xf numFmtId="0" fontId="1" fillId="3" borderId="0" xfId="1" applyFill="1"/>
    <xf numFmtId="0" fontId="8" fillId="0" borderId="2" xfId="2" applyFont="1" applyBorder="1" applyAlignment="1">
      <alignment horizontal="left" vertical="center" wrapText="1"/>
    </xf>
    <xf numFmtId="0" fontId="8" fillId="0" borderId="2" xfId="2" applyFont="1" applyBorder="1" applyAlignment="1">
      <alignment vertical="center" wrapText="1"/>
    </xf>
    <xf numFmtId="0" fontId="9" fillId="0" borderId="0" xfId="3"/>
  </cellXfs>
  <cellStyles count="4">
    <cellStyle name="Hyperlink" xfId="3" builtinId="8"/>
    <cellStyle name="Normal" xfId="0" builtinId="0"/>
    <cellStyle name="Normal 2" xfId="2" xr:uid="{FD749C45-74A1-7B41-9A41-DF33A1D79E8F}"/>
    <cellStyle name="Normal 3" xfId="1" xr:uid="{976394A7-05EE-5B4F-B42D-2F4A93AB3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vs Glc uptake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'[1]Eric-ATPM'!$T$7:$T$13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0.13</c:v>
                </c:pt>
                <c:pt idx="5">
                  <c:v>0.15</c:v>
                </c:pt>
                <c:pt idx="6">
                  <c:v>0.19</c:v>
                </c:pt>
              </c:numCache>
            </c:numRef>
          </c:xVal>
          <c:yVal>
            <c:numRef>
              <c:f>'[1]Eric-ATPM'!$AV$7:$AV$13</c:f>
              <c:numCache>
                <c:formatCode>General</c:formatCode>
                <c:ptCount val="7"/>
                <c:pt idx="0">
                  <c:v>0.295960432175712</c:v>
                </c:pt>
                <c:pt idx="1">
                  <c:v>0.56028161836461299</c:v>
                </c:pt>
                <c:pt idx="2">
                  <c:v>0.82460280455351398</c:v>
                </c:pt>
                <c:pt idx="3">
                  <c:v>1.08892399074241</c:v>
                </c:pt>
                <c:pt idx="4">
                  <c:v>1.74972695621467</c:v>
                </c:pt>
                <c:pt idx="5">
                  <c:v>2.0140481424035701</c:v>
                </c:pt>
                <c:pt idx="6">
                  <c:v>2.5426905147813699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63-E444-8596-2350F30F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206688"/>
        <c:axId val="1146208400"/>
      </c:scatterChart>
      <c:valAx>
        <c:axId val="11462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(1/h)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08400"/>
        <c:crosses val="autoZero"/>
        <c:crossBetween val="midCat"/>
      </c:valAx>
      <c:valAx>
        <c:axId val="11462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'[1]Eric-ATPM'!$AV$6</c:f>
              <c:strCache>
                <c:ptCount val="1"/>
                <c:pt idx="0">
                  <c:v>Glucose uptake
(mmol/gDW/h)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0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13</xdr:row>
      <xdr:rowOff>25400</xdr:rowOff>
    </xdr:from>
    <xdr:to>
      <xdr:col>5</xdr:col>
      <xdr:colOff>977900</xdr:colOff>
      <xdr:row>29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76DDA-4F90-0047-853D-618378F96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parameterization/GAM_NGAM/mmc2.xlsx" TargetMode="External"/><Relationship Id="rId1" Type="http://schemas.openxmlformats.org/officeDocument/2006/relationships/externalLinkPath" Target="/Users/ejm6426/Documents/rtRBA-main/parameterization/GAM_NGAM/mm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Reactions"/>
      <sheetName val="Metabolites"/>
      <sheetName val="Genes"/>
      <sheetName val="BioEq_Clim"/>
      <sheetName val="BioEq_Nlim"/>
      <sheetName val="ATPM"/>
      <sheetName val="Eric-ATPM"/>
      <sheetName val="Media"/>
      <sheetName val="mG_ann"/>
      <sheetName val="BlockedRx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V6" t="str">
            <v>Glucose uptake
(mmol/gDW/h)</v>
          </cell>
        </row>
        <row r="7">
          <cell r="T7">
            <v>0.02</v>
          </cell>
          <cell r="AV7">
            <v>0.295960432175712</v>
          </cell>
        </row>
        <row r="8">
          <cell r="T8">
            <v>0.04</v>
          </cell>
          <cell r="AV8">
            <v>0.56028161836461299</v>
          </cell>
        </row>
        <row r="9">
          <cell r="T9">
            <v>0.06</v>
          </cell>
          <cell r="AV9">
            <v>0.82460280455351398</v>
          </cell>
        </row>
        <row r="10">
          <cell r="T10">
            <v>0.08</v>
          </cell>
          <cell r="AV10">
            <v>1.08892399074241</v>
          </cell>
        </row>
        <row r="11">
          <cell r="T11">
            <v>0.13</v>
          </cell>
          <cell r="AV11">
            <v>1.74972695621467</v>
          </cell>
        </row>
        <row r="12">
          <cell r="T12">
            <v>0.15</v>
          </cell>
          <cell r="AV12">
            <v>2.0140481424035701</v>
          </cell>
        </row>
        <row r="13">
          <cell r="T13">
            <v>0.19</v>
          </cell>
          <cell r="AV13">
            <v>2.5426905147813699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168165613003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5852-E584-7A43-A0DC-FAA14EDE06FE}">
  <dimension ref="A1:AV33"/>
  <sheetViews>
    <sheetView tabSelected="1" zoomScaleNormal="100" workbookViewId="0">
      <selection activeCell="J25" sqref="J25"/>
    </sheetView>
  </sheetViews>
  <sheetFormatPr baseColWidth="10" defaultColWidth="13.1640625" defaultRowHeight="13"/>
  <cols>
    <col min="1" max="10" width="13.1640625" style="1" customWidth="1" collapsed="1"/>
    <col min="11" max="13" width="1.5" style="1" customWidth="1" collapsed="1"/>
    <col min="14" max="14" width="7.1640625" style="1" customWidth="1" collapsed="1"/>
    <col min="15" max="15" width="5.33203125" style="1" customWidth="1" collapsed="1"/>
    <col min="16" max="16" width="8.1640625" style="1" customWidth="1" collapsed="1"/>
    <col min="17" max="17" width="5.33203125" style="1" bestFit="1" customWidth="1" collapsed="1"/>
    <col min="18" max="18" width="9" style="1" bestFit="1" customWidth="1" collapsed="1"/>
    <col min="19" max="19" width="13.83203125" style="1" customWidth="1" collapsed="1"/>
    <col min="20" max="22" width="5.33203125" style="1" bestFit="1" customWidth="1" collapsed="1"/>
    <col min="23" max="23" width="5.33203125" style="1" customWidth="1"/>
    <col min="24" max="24" width="25.6640625" style="1" customWidth="1" collapsed="1"/>
    <col min="25" max="27" width="6.33203125" style="1" customWidth="1" collapsed="1"/>
    <col min="28" max="29" width="13.1640625" style="1" collapsed="1"/>
    <col min="30" max="48" width="13.1640625" style="1"/>
    <col min="49" max="16384" width="13.1640625" style="1" collapsed="1"/>
  </cols>
  <sheetData>
    <row r="1" spans="1:29">
      <c r="A1" s="1" t="s">
        <v>53</v>
      </c>
    </row>
    <row r="2" spans="1:29">
      <c r="N2" s="1" t="s">
        <v>0</v>
      </c>
      <c r="P2" s="1" t="s">
        <v>1</v>
      </c>
      <c r="R2" s="2" t="s">
        <v>1</v>
      </c>
    </row>
    <row r="3" spans="1:29">
      <c r="N3" s="1" t="s">
        <v>2</v>
      </c>
      <c r="O3" s="1" t="s">
        <v>3</v>
      </c>
      <c r="P3" s="1" t="s">
        <v>0</v>
      </c>
      <c r="R3" s="2" t="s">
        <v>4</v>
      </c>
    </row>
    <row r="4" spans="1:29" ht="17" thickBot="1">
      <c r="A4" s="1" t="s">
        <v>49</v>
      </c>
      <c r="B4" s="13" t="s">
        <v>48</v>
      </c>
    </row>
    <row r="5" spans="1:29" ht="22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4" t="s">
        <v>11</v>
      </c>
      <c r="G5" s="5" t="s">
        <v>12</v>
      </c>
      <c r="N5" s="1" t="s">
        <v>13</v>
      </c>
      <c r="O5" s="1" t="s">
        <v>14</v>
      </c>
    </row>
    <row r="6" spans="1:29" ht="42">
      <c r="S6" s="3" t="s">
        <v>5</v>
      </c>
      <c r="X6" s="3" t="s">
        <v>50</v>
      </c>
      <c r="AC6" s="3" t="s">
        <v>15</v>
      </c>
    </row>
    <row r="7" spans="1:29">
      <c r="A7" s="8">
        <v>0.02</v>
      </c>
      <c r="B7" s="9" t="s">
        <v>16</v>
      </c>
      <c r="C7" s="8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1" cm="1">
        <f t="array" ref="H7:H13">_xlfn.NUMBERVALUE(_xlfn.TEXTBEFORE(F7:F13," "))</f>
        <v>0.39</v>
      </c>
      <c r="I7" s="1" cm="1">
        <f t="array" ref="I7:I13">_xlfn.NUMBERVALUE(_xlfn.TEXTBEFORE(B7:B13," "))</f>
        <v>5.25</v>
      </c>
      <c r="J7" s="1" cm="1">
        <f t="array" ref="J7:J13">A7:A13/_xlfn.ANCHORARRAY(H7)</f>
        <v>5.128205128205128E-2</v>
      </c>
      <c r="N7" s="7" cm="1">
        <f t="array" ref="N7:N13">1/_xlfn.ANCHORARRAY(H7)</f>
        <v>2.5641025641025639</v>
      </c>
      <c r="O7" s="7" cm="1">
        <f t="array" ref="O7:O13">_xlfn.ANCHORARRAY(N7)*A7:A13</f>
        <v>5.128205128205128E-2</v>
      </c>
      <c r="P7" s="7" cm="1">
        <f t="array" ref="P7:P13">_xlfn.ANCHORARRAY(O7)*1000/180.156</f>
        <v>0.28465358512650857</v>
      </c>
      <c r="Q7" s="7" cm="1">
        <f t="array" ref="Q7:Q13">((1/0.42)*A7:A13)-0.0057</f>
        <v>4.191904761904762E-2</v>
      </c>
      <c r="R7" s="7" cm="1">
        <f t="array" ref="R7:R13">((1/0.42)*A7:A13)</f>
        <v>4.7619047619047616E-2</v>
      </c>
      <c r="S7" s="6" cm="1">
        <f t="array" ref="S7:S13">((1/0.42)*A7:A13)+0.0057</f>
        <v>5.3319047619047613E-2</v>
      </c>
      <c r="T7" s="7" cm="1">
        <f t="array" ref="T7:T13">((1/_xlfn.ANCHORARRAY(H7))*A7:A13)-0.0057</f>
        <v>4.5582051282051284E-2</v>
      </c>
      <c r="U7" s="7" cm="1">
        <f t="array" ref="U7:U13">((1/_xlfn.ANCHORARRAY(H7))*A7:A13)</f>
        <v>5.128205128205128E-2</v>
      </c>
      <c r="V7" s="7" cm="1">
        <f t="array" ref="V7:V13">((1/_xlfn.ANCHORARRAY(H7))*A7:A13)+0.0057</f>
        <v>5.6982051282051277E-2</v>
      </c>
      <c r="W7" s="7" cm="1">
        <f t="array" ref="W7:W13">((1/_xlfn.ANCHORARRAY(H7))*A7:A13)-_xlfn.ANCHORARRAY(AB7)</f>
        <v>4.3482051282051279E-2</v>
      </c>
      <c r="X7" s="10" t="str" cm="1">
        <f t="array" ref="X7:X13">"EX_glc__D_e:U:"&amp;_xlfn.ANCHORARRAY(S7)*1000/180.156</f>
        <v>EX_glc__D_e:U:0.295960432175712</v>
      </c>
      <c r="Y7" s="7">
        <v>4.4280442804428E-2</v>
      </c>
      <c r="Z7" s="7">
        <v>0.24578944250775991</v>
      </c>
      <c r="AA7" s="7">
        <v>0.02</v>
      </c>
      <c r="AB7" s="1" cm="1">
        <f t="array" ref="AB7:AB13">_xlfn.ANCHORARRAY(H7)*A7:A13</f>
        <v>7.8000000000000005E-3</v>
      </c>
      <c r="AC7" s="1" cm="1">
        <f t="array" ref="AC7:AC13">_xlfn.NUMBERVALUE(_xlfn.TEXTAFTER(_xlfn.ANCHORARRAY(X7),"U:",-1))</f>
        <v>0.295960432175712</v>
      </c>
    </row>
    <row r="8" spans="1:29">
      <c r="A8" s="8">
        <v>0.04</v>
      </c>
      <c r="B8" s="9" t="s">
        <v>22</v>
      </c>
      <c r="C8" s="8" t="s">
        <v>17</v>
      </c>
      <c r="D8" s="9" t="s">
        <v>23</v>
      </c>
      <c r="E8" s="9" t="s">
        <v>24</v>
      </c>
      <c r="F8" s="9" t="s">
        <v>25</v>
      </c>
      <c r="G8" s="9" t="s">
        <v>26</v>
      </c>
      <c r="H8" s="1">
        <v>0.4</v>
      </c>
      <c r="I8" s="1">
        <v>5.34</v>
      </c>
      <c r="J8" s="1">
        <v>9.9999999999999992E-2</v>
      </c>
      <c r="N8" s="7">
        <v>2.5</v>
      </c>
      <c r="O8" s="7">
        <v>0.1</v>
      </c>
      <c r="P8" s="7">
        <v>0.55507449099669171</v>
      </c>
      <c r="Q8" s="7">
        <v>8.9538095238095236E-2</v>
      </c>
      <c r="R8" s="7">
        <v>9.5238095238095233E-2</v>
      </c>
      <c r="S8" s="6">
        <v>0.10093809523809523</v>
      </c>
      <c r="T8" s="7">
        <v>9.4300000000000009E-2</v>
      </c>
      <c r="U8" s="7">
        <v>0.1</v>
      </c>
      <c r="V8" s="7">
        <v>0.1057</v>
      </c>
      <c r="W8" s="7">
        <v>8.4000000000000005E-2</v>
      </c>
      <c r="X8" s="10" t="str">
        <v>EX_glc__D_e:U:0.560281618364613</v>
      </c>
      <c r="Y8" s="7">
        <v>9.2250922509225106E-2</v>
      </c>
      <c r="Z8" s="7">
        <v>0.51206133855783376</v>
      </c>
      <c r="AA8" s="7">
        <v>0.04</v>
      </c>
      <c r="AB8" s="1">
        <v>1.6E-2</v>
      </c>
      <c r="AC8" s="1">
        <v>0.56028161836461299</v>
      </c>
    </row>
    <row r="9" spans="1:29">
      <c r="A9" s="8">
        <v>0.06</v>
      </c>
      <c r="B9" s="9" t="s">
        <v>27</v>
      </c>
      <c r="C9" s="8" t="s">
        <v>17</v>
      </c>
      <c r="D9" s="9" t="s">
        <v>28</v>
      </c>
      <c r="E9" s="9" t="s">
        <v>29</v>
      </c>
      <c r="F9" s="9" t="s">
        <v>25</v>
      </c>
      <c r="G9" s="9" t="s">
        <v>30</v>
      </c>
      <c r="H9" s="1">
        <v>0.4</v>
      </c>
      <c r="I9" s="1">
        <v>5.35</v>
      </c>
      <c r="J9" s="1">
        <v>0.15</v>
      </c>
      <c r="N9" s="7">
        <v>2.5</v>
      </c>
      <c r="O9" s="7">
        <v>0.15</v>
      </c>
      <c r="P9" s="7">
        <v>0.83261173649503761</v>
      </c>
      <c r="Q9" s="7">
        <v>0.13715714285714284</v>
      </c>
      <c r="R9" s="7">
        <v>0.14285714285714285</v>
      </c>
      <c r="S9" s="6">
        <v>0.14855714285714286</v>
      </c>
      <c r="T9" s="7">
        <v>0.14429999999999998</v>
      </c>
      <c r="U9" s="7">
        <v>0.15</v>
      </c>
      <c r="V9" s="7">
        <v>0.15570000000000001</v>
      </c>
      <c r="W9" s="7">
        <v>0.126</v>
      </c>
      <c r="X9" s="10" t="str">
        <v>EX_glc__D_e:U:0.824602804553514</v>
      </c>
      <c r="Y9" s="7">
        <v>0.14022140221402199</v>
      </c>
      <c r="Z9" s="7">
        <v>0.77833323460790638</v>
      </c>
      <c r="AA9" s="7">
        <v>0.06</v>
      </c>
      <c r="AB9" s="1">
        <v>2.4E-2</v>
      </c>
      <c r="AC9" s="1">
        <v>0.82460280455351398</v>
      </c>
    </row>
    <row r="10" spans="1:29">
      <c r="A10" s="8">
        <v>0.08</v>
      </c>
      <c r="B10" s="9" t="s">
        <v>31</v>
      </c>
      <c r="C10" s="8" t="s">
        <v>17</v>
      </c>
      <c r="D10" s="9" t="s">
        <v>32</v>
      </c>
      <c r="E10" s="9" t="s">
        <v>33</v>
      </c>
      <c r="F10" s="9" t="s">
        <v>32</v>
      </c>
      <c r="G10" s="9" t="s">
        <v>34</v>
      </c>
      <c r="H10" s="1">
        <v>0.41</v>
      </c>
      <c r="I10" s="1">
        <v>5.6</v>
      </c>
      <c r="J10" s="1">
        <v>0.1951219512195122</v>
      </c>
      <c r="N10" s="7">
        <v>2.4390243902439024</v>
      </c>
      <c r="O10" s="7">
        <v>0.1951219512195122</v>
      </c>
      <c r="P10" s="7">
        <v>1.0830721775545205</v>
      </c>
      <c r="Q10" s="7">
        <v>0.18477619047619046</v>
      </c>
      <c r="R10" s="7">
        <v>0.19047619047619047</v>
      </c>
      <c r="S10" s="6">
        <v>0.19617619047619048</v>
      </c>
      <c r="T10" s="7">
        <v>0.18942195121951219</v>
      </c>
      <c r="U10" s="7">
        <v>0.1951219512195122</v>
      </c>
      <c r="V10" s="7">
        <v>0.20082195121951221</v>
      </c>
      <c r="W10" s="7">
        <v>0.16232195121951221</v>
      </c>
      <c r="X10" s="10" t="str">
        <v>EX_glc__D_e:U:1.08892399074241</v>
      </c>
      <c r="Y10" s="7">
        <v>0.18081180811808101</v>
      </c>
      <c r="Z10" s="7">
        <v>1.0036402235733533</v>
      </c>
      <c r="AA10" s="7">
        <v>0.08</v>
      </c>
      <c r="AB10" s="1">
        <v>3.2799999999999996E-2</v>
      </c>
      <c r="AC10" s="1">
        <v>1.08892399074241</v>
      </c>
    </row>
    <row r="11" spans="1:29">
      <c r="A11" s="8">
        <v>0.13</v>
      </c>
      <c r="B11" s="9" t="s">
        <v>35</v>
      </c>
      <c r="C11" s="8" t="s">
        <v>17</v>
      </c>
      <c r="D11" s="9" t="s">
        <v>36</v>
      </c>
      <c r="E11" s="9" t="s">
        <v>37</v>
      </c>
      <c r="F11" s="9" t="s">
        <v>32</v>
      </c>
      <c r="G11" s="9" t="s">
        <v>38</v>
      </c>
      <c r="H11" s="1">
        <v>0.41</v>
      </c>
      <c r="I11" s="1">
        <v>5.49</v>
      </c>
      <c r="J11" s="1">
        <v>0.31707317073170732</v>
      </c>
      <c r="N11" s="7">
        <v>2.4390243902439024</v>
      </c>
      <c r="O11" s="7">
        <v>0.31707317073170732</v>
      </c>
      <c r="P11" s="7">
        <v>1.7599922885260957</v>
      </c>
      <c r="Q11" s="7">
        <v>0.30382380952380955</v>
      </c>
      <c r="R11" s="7">
        <v>0.30952380952380953</v>
      </c>
      <c r="S11" s="6">
        <v>0.31522380952380952</v>
      </c>
      <c r="T11" s="7">
        <v>0.31137317073170734</v>
      </c>
      <c r="U11" s="7">
        <v>0.31707317073170732</v>
      </c>
      <c r="V11" s="7">
        <v>0.3227731707317073</v>
      </c>
      <c r="W11" s="7">
        <v>0.26377317073170731</v>
      </c>
      <c r="X11" s="10" t="str">
        <v>EX_glc__D_e:U:1.74972695621467</v>
      </c>
      <c r="Y11" s="7">
        <v>0.31826568265682698</v>
      </c>
      <c r="Z11" s="7">
        <v>1.7666116180245286</v>
      </c>
      <c r="AA11" s="7">
        <v>0.13</v>
      </c>
      <c r="AB11" s="1">
        <v>5.33E-2</v>
      </c>
      <c r="AC11" s="1">
        <v>1.74972695621467</v>
      </c>
    </row>
    <row r="12" spans="1:29">
      <c r="A12" s="8">
        <v>0.15</v>
      </c>
      <c r="B12" s="9" t="s">
        <v>39</v>
      </c>
      <c r="C12" s="8" t="s">
        <v>17</v>
      </c>
      <c r="D12" s="9" t="s">
        <v>36</v>
      </c>
      <c r="E12" s="9" t="s">
        <v>40</v>
      </c>
      <c r="F12" s="9" t="s">
        <v>41</v>
      </c>
      <c r="G12" s="9" t="s">
        <v>42</v>
      </c>
      <c r="H12" s="1">
        <v>0.41</v>
      </c>
      <c r="I12" s="1">
        <v>5.54</v>
      </c>
      <c r="J12" s="1">
        <v>0.36585365853658536</v>
      </c>
      <c r="N12" s="7">
        <v>2.4390243902439024</v>
      </c>
      <c r="O12" s="7">
        <v>0.36585365853658536</v>
      </c>
      <c r="P12" s="7">
        <v>2.0307603329147259</v>
      </c>
      <c r="Q12" s="7">
        <v>0.35144285714285717</v>
      </c>
      <c r="R12" s="7">
        <v>0.35714285714285715</v>
      </c>
      <c r="S12" s="6">
        <v>0.36284285714285713</v>
      </c>
      <c r="T12" s="7">
        <v>0.36015365853658537</v>
      </c>
      <c r="U12" s="7">
        <v>0.36585365853658536</v>
      </c>
      <c r="V12" s="7">
        <v>0.37155365853658534</v>
      </c>
      <c r="W12" s="7">
        <v>0.30435365853658536</v>
      </c>
      <c r="X12" s="10" t="str">
        <v>EX_glc__D_e:U:2.01404814240357</v>
      </c>
      <c r="Y12" s="7">
        <v>0.37453874538745402</v>
      </c>
      <c r="Z12" s="7">
        <v>2.0789690345448055</v>
      </c>
      <c r="AA12" s="7">
        <v>0.15</v>
      </c>
      <c r="AB12" s="1">
        <v>6.1499999999999992E-2</v>
      </c>
      <c r="AC12" s="1">
        <v>2.0140481424035701</v>
      </c>
    </row>
    <row r="13" spans="1:29" ht="14" thickBot="1">
      <c r="A13" s="11">
        <v>0.19</v>
      </c>
      <c r="B13" s="12" t="s">
        <v>43</v>
      </c>
      <c r="C13" s="11" t="s">
        <v>44</v>
      </c>
      <c r="D13" s="12" t="s">
        <v>45</v>
      </c>
      <c r="E13" s="12" t="s">
        <v>46</v>
      </c>
      <c r="F13" s="12" t="s">
        <v>41</v>
      </c>
      <c r="G13" s="12" t="s">
        <v>47</v>
      </c>
      <c r="H13" s="1">
        <v>0.41</v>
      </c>
      <c r="I13" s="1">
        <v>5.5</v>
      </c>
      <c r="J13" s="1">
        <v>0.46341463414634149</v>
      </c>
      <c r="N13" s="7">
        <v>2.4390243902439024</v>
      </c>
      <c r="O13" s="7">
        <v>0.46341463414634143</v>
      </c>
      <c r="P13" s="7">
        <v>2.5722964216919859</v>
      </c>
      <c r="Q13" s="7">
        <v>0.4466809523809524</v>
      </c>
      <c r="R13" s="7">
        <v>0.45238095238095238</v>
      </c>
      <c r="S13" s="6">
        <v>0.45808095238095237</v>
      </c>
      <c r="T13" s="7">
        <v>0.45771463414634145</v>
      </c>
      <c r="U13" s="7">
        <v>0.46341463414634143</v>
      </c>
      <c r="V13" s="7">
        <v>0.46911463414634141</v>
      </c>
      <c r="W13" s="7">
        <v>0.38551463414634146</v>
      </c>
      <c r="X13" s="10" t="str">
        <v>EX_glc__D_e:U:2.54269051478137</v>
      </c>
      <c r="Y13" s="7">
        <v>0.44741697416974202</v>
      </c>
      <c r="Z13" s="7">
        <v>2.4834974920054953</v>
      </c>
      <c r="AA13" s="7">
        <v>0.19</v>
      </c>
      <c r="AB13" s="1">
        <v>7.7899999999999997E-2</v>
      </c>
      <c r="AC13" s="1">
        <v>2.5426905147813699</v>
      </c>
    </row>
    <row r="32" spans="1:2">
      <c r="A32" s="1" t="s">
        <v>51</v>
      </c>
      <c r="B32" s="1">
        <v>0.1</v>
      </c>
    </row>
    <row r="33" spans="1:2">
      <c r="A33" s="1" t="s">
        <v>52</v>
      </c>
      <c r="B33" s="1" cm="1">
        <f t="array" ref="B33">TREND(_xlfn.ANCHORARRAY(AC7),A7:A13,B32)</f>
        <v>1.3532451769313161</v>
      </c>
    </row>
  </sheetData>
  <hyperlinks>
    <hyperlink ref="B4" r:id="rId1" location="fig0005" display="https://www.sciencedirect.com/science/article/pii/S0168165613003490 - fig0005" xr:uid="{63111E59-B0B2-2840-B399-C388DB7652B8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2024-04-19T20:05:18Z</dcterms:created>
  <dcterms:modified xsi:type="dcterms:W3CDTF">2024-04-19T20:20:53Z</dcterms:modified>
</cp:coreProperties>
</file>