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media/image1.png" ContentType="image/png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s a Receber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Autor desconhecido</author>
  </authors>
  <commentList>
    <comment ref="A11" authorId="0">
      <text>
        <r>
          <rPr>
            <sz val="10"/>
            <rFont val="Arial"/>
            <family val="2"/>
          </rPr>
          <t xml:space="preserve">Mara Nery:
Soma valores com status "A Receber"</t>
        </r>
      </text>
    </comment>
    <comment ref="A12" authorId="0">
      <text>
        <r>
          <rPr>
            <sz val="10"/>
            <rFont val="Arial"/>
            <family val="2"/>
          </rPr>
          <t xml:space="preserve">Mara Nery:
Soma os valores realmente recebidos</t>
        </r>
      </text>
    </comment>
    <comment ref="A13" authorId="0">
      <text>
        <r>
          <rPr>
            <sz val="10"/>
            <rFont val="Arial"/>
            <family val="2"/>
          </rPr>
          <t xml:space="preserve">Mara Nery:
Soma os valores em atraso</t>
        </r>
      </text>
    </comment>
    <comment ref="D11" authorId="0">
      <text>
        <r>
          <rPr>
            <sz val="10"/>
            <rFont val="Arial"/>
            <family val="2"/>
          </rPr>
          <t xml:space="preserve">Mara Nery:
Soma recebidos dentro de um período</t>
        </r>
      </text>
    </comment>
    <comment ref="D12" authorId="0">
      <text>
        <r>
          <rPr>
            <sz val="10"/>
            <rFont val="Arial"/>
            <family val="2"/>
          </rPr>
          <t xml:space="preserve">Mara Nery:
Total de registros (tirando o cabeçalho)</t>
        </r>
      </text>
    </comment>
    <comment ref="D13" authorId="0">
      <text>
        <r>
          <rPr>
            <sz val="10"/>
            <rFont val="Arial"/>
            <family val="2"/>
          </rPr>
          <t xml:space="preserve">Mara Nery:
Percentual do que já foi recebido</t>
        </r>
      </text>
    </comment>
    <comment ref="K15" authorId="0">
      <text>
        <r>
          <rPr>
            <sz val="10"/>
            <rFont val="Arial"/>
            <family val="2"/>
          </rPr>
          <t xml:space="preserve">Mara Nery:
* Pagamento antecipado, desconto de 1%			
** Pagamento no dia, valor real (sem desconto)			
*** Pagamento em atraso, juros de 2% ao dia			</t>
        </r>
      </text>
    </comment>
  </commentList>
</comments>
</file>

<file path=xl/sharedStrings.xml><?xml version="1.0" encoding="utf-8"?>
<sst xmlns="http://schemas.openxmlformats.org/spreadsheetml/2006/main" count="95" uniqueCount="68">
  <si>
    <t xml:space="preserve">Empresa:</t>
  </si>
  <si>
    <t xml:space="preserve">Mara Nery</t>
  </si>
  <si>
    <t xml:space="preserve">CNPJ:</t>
  </si>
  <si>
    <t xml:space="preserve">00.000.000/0001-00</t>
  </si>
  <si>
    <t xml:space="preserve">Referência:</t>
  </si>
  <si>
    <t xml:space="preserve">Junho de 2025</t>
  </si>
  <si>
    <t xml:space="preserve">CONTROLE DE CONTAS    -   A RECEBER</t>
  </si>
  <si>
    <t xml:space="preserve">RESUMO FINANCEIRO</t>
  </si>
  <si>
    <t xml:space="preserve">RESUMO DE FORMA DE PAGAMENTO</t>
  </si>
  <si>
    <t xml:space="preserve">TOTAL VENDA</t>
  </si>
  <si>
    <t xml:space="preserve">VALOR TOTAL RECEBIDO</t>
  </si>
  <si>
    <t xml:space="preserve">TOTAL RECEBIDO</t>
  </si>
  <si>
    <t xml:space="preserve">Total A Receber:</t>
  </si>
  <si>
    <t xml:space="preserve">Recebimentos No Período:</t>
  </si>
  <si>
    <t xml:space="preserve">Boleto:</t>
  </si>
  <si>
    <t xml:space="preserve">Total Recebido:</t>
  </si>
  <si>
    <t xml:space="preserve">Número De Lançamentos:</t>
  </si>
  <si>
    <t xml:space="preserve">Cartão:</t>
  </si>
  <si>
    <t xml:space="preserve">Total Atrasado:</t>
  </si>
  <si>
    <t xml:space="preserve">Recebidos vs Total (%):</t>
  </si>
  <si>
    <t xml:space="preserve">Pix:</t>
  </si>
  <si>
    <t xml:space="preserve">ID</t>
  </si>
  <si>
    <t xml:space="preserve">CLIENTE</t>
  </si>
  <si>
    <t xml:space="preserve">DESCRIÇÃO</t>
  </si>
  <si>
    <t xml:space="preserve">CATEGORIA</t>
  </si>
  <si>
    <t xml:space="preserve">EMISSÃO</t>
  </si>
  <si>
    <t xml:space="preserve">VENCIMENTO</t>
  </si>
  <si>
    <t xml:space="preserve">VALOR TOTAL R$)</t>
  </si>
  <si>
    <t xml:space="preserve">FORMA DE RECEBIMENTO</t>
  </si>
  <si>
    <t xml:space="preserve">STATUS</t>
  </si>
  <si>
    <t xml:space="preserve">DATA RECEBIMENTO</t>
  </si>
  <si>
    <t xml:space="preserve">DESCONTO OU ACRÉSCIMO (R$)</t>
  </si>
  <si>
    <t xml:space="preserve">VALOR RECEBIDO (R$)</t>
  </si>
  <si>
    <t xml:space="preserve">OBSERVAÇÕES</t>
  </si>
  <si>
    <t xml:space="preserve">0001</t>
  </si>
  <si>
    <t xml:space="preserve">Empresa A</t>
  </si>
  <si>
    <t xml:space="preserve">-</t>
  </si>
  <si>
    <t xml:space="preserve">Venda</t>
  </si>
  <si>
    <t xml:space="preserve">Boleto</t>
  </si>
  <si>
    <t xml:space="preserve">0002</t>
  </si>
  <si>
    <t xml:space="preserve">Empresa B</t>
  </si>
  <si>
    <t xml:space="preserve">Serviço</t>
  </si>
  <si>
    <t xml:space="preserve">Cartão</t>
  </si>
  <si>
    <t xml:space="preserve">0035</t>
  </si>
  <si>
    <t xml:space="preserve">Empresa C</t>
  </si>
  <si>
    <t xml:space="preserve">0015</t>
  </si>
  <si>
    <t xml:space="preserve">Empresa D</t>
  </si>
  <si>
    <t xml:space="preserve">Produto x</t>
  </si>
  <si>
    <t xml:space="preserve">Locação</t>
  </si>
  <si>
    <t xml:space="preserve">20 dias de locaçãp</t>
  </si>
  <si>
    <t xml:space="preserve">0153</t>
  </si>
  <si>
    <t xml:space="preserve">Empresa E</t>
  </si>
  <si>
    <t xml:space="preserve">Pix</t>
  </si>
  <si>
    <t xml:space="preserve">0023</t>
  </si>
  <si>
    <t xml:space="preserve">Empresa F</t>
  </si>
  <si>
    <t xml:space="preserve">0058</t>
  </si>
  <si>
    <t xml:space="preserve">Empresa G</t>
  </si>
  <si>
    <t xml:space="preserve">0136</t>
  </si>
  <si>
    <t xml:space="preserve">Empresa H</t>
  </si>
  <si>
    <t xml:space="preserve">19 dias de locação</t>
  </si>
  <si>
    <t xml:space="preserve">8956</t>
  </si>
  <si>
    <t xml:space="preserve">Empresa I</t>
  </si>
  <si>
    <t xml:space="preserve">0835</t>
  </si>
  <si>
    <t xml:space="preserve">Empresa J</t>
  </si>
  <si>
    <t xml:space="preserve">Empresa K</t>
  </si>
  <si>
    <t xml:space="preserve">002588</t>
  </si>
  <si>
    <t xml:space="preserve">Empresa L</t>
  </si>
  <si>
    <t xml:space="preserve">Produto Y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</si>
</sst>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[$R$-416]\ * #,##0.00_-;\-[$R$-416]\ * #,##0.00_-;_-[$R$-416]\ * \-??_-;_-@_-"/>
    <numFmt numFmtId="166" formatCode="_-* #,##0.00_-;\-* #,##0.00_-;_-* \-??_-;_-@_-"/>
    <numFmt numFmtId="167" formatCode="#,##0.00"/>
    <numFmt numFmtId="168" formatCode="_-* #,##0.00&quot; €&quot;_-;\-* #,##0.00&quot; €&quot;_-;_-* \-??&quot; €&quot;_-;_-@_-"/>
    <numFmt numFmtId="169" formatCode="0"/>
    <numFmt numFmtId="170" formatCode="0.0"/>
    <numFmt numFmtId="171" formatCode="d/m/yyyy"/>
    <numFmt numFmtId="172" formatCode="_(* #,##0.00_);_(* \(#,##0.00\);_(* \-??_);_(@_)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6"/>
      <color theme="0"/>
      <name val="Calibri"/>
      <family val="2"/>
      <charset val="1"/>
    </font>
    <font>
      <b val="true"/>
      <sz val="11"/>
      <color theme="0"/>
      <name val="Calibri"/>
      <family val="2"/>
      <charset val="1"/>
    </font>
    <font>
      <b val="true"/>
      <sz val="12"/>
      <color theme="0"/>
      <name val="Calibri"/>
      <family val="2"/>
      <charset val="1"/>
    </font>
    <font>
      <sz val="10"/>
      <name val="Arial"/>
      <family val="2"/>
    </font>
    <font>
      <b val="true"/>
      <sz val="8"/>
      <color rgb="FF595959"/>
      <name val="Calibri"/>
      <family val="2"/>
    </font>
    <font>
      <sz val="9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5"/>
        <bgColor rgb="FF333333"/>
      </patternFill>
    </fill>
    <fill>
      <patternFill patternType="solid">
        <fgColor theme="4" tint="0.3999"/>
        <bgColor rgb="FF9999FF"/>
      </patternFill>
    </fill>
    <fill>
      <patternFill patternType="solid">
        <fgColor theme="0"/>
        <bgColor rgb="FFFFFFCC"/>
      </patternFill>
    </fill>
    <fill>
      <patternFill patternType="solid">
        <fgColor theme="4" tint="-0.25"/>
        <bgColor rgb="FF595959"/>
      </patternFill>
    </fill>
    <fill>
      <patternFill patternType="solid">
        <fgColor theme="8" tint="0.7999"/>
        <bgColor rgb="FFCC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/>
      <top style="double"/>
      <bottom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/>
      <right style="double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0" fillId="4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ill>
        <patternFill patternType="solid">
          <fgColor rgb="FF376092"/>
          <bgColor rgb="FF000000"/>
        </patternFill>
      </fill>
    </dxf>
    <dxf>
      <fill>
        <patternFill patternType="solid">
          <fgColor rgb="FFDBEEF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2060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E46C0A"/>
          <bgColor rgb="FF000000"/>
        </patternFill>
      </fill>
    </dxf>
    <dxf>
      <font>
        <color rgb="FF000000"/>
      </font>
      <fill>
        <patternFill>
          <bgColor theme="0"/>
        </patternFill>
      </fill>
    </dxf>
    <dxf>
      <font>
        <color rgb="FF00B050"/>
      </font>
      <fill>
        <patternFill>
          <bgColor theme="0"/>
        </patternFill>
      </fill>
    </dxf>
    <dxf>
      <font>
        <color rgb="FFE46C0A"/>
      </font>
      <fill>
        <patternFill>
          <bgColor theme="0"/>
        </patternFill>
      </fill>
    </dxf>
    <dxf>
      <font>
        <b val="1"/>
        <i val="0"/>
        <color rgb="FF002060"/>
      </font>
    </dxf>
    <dxf>
      <font>
        <b val="1"/>
        <i val="0"/>
        <color rgb="FF9C0006"/>
      </font>
      <fill>
        <patternFill>
          <bgColor theme="0"/>
        </patternFill>
      </fill>
    </dxf>
    <dxf>
      <font>
        <color rgb="FF000000"/>
      </font>
      <fill>
        <patternFill>
          <bgColor theme="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206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E46C0A"/>
      <rgbColor rgb="FF595959"/>
      <rgbColor rgb="FF969696"/>
      <rgbColor rgb="FF17375E"/>
      <rgbColor rgb="FF00B050"/>
      <rgbColor rgb="FF003300"/>
      <rgbColor rgb="FF333300"/>
      <rgbColor rgb="FF993300"/>
      <rgbColor rgb="FF993366"/>
      <rgbColor rgb="FF3760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800" strike="noStrike" u="none">
                <a:solidFill>
                  <a:srgbClr val="595959"/>
                </a:solidFill>
                <a:uFillTx/>
                <a:latin typeface="Calibri"/>
              </a:rPr>
              <a:t>FORMA DE PAGAMENTO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'Contas a Receber'!$K$11:$K$13</c:f>
              <c:strCache>
                <c:ptCount val="3"/>
                <c:pt idx="0">
                  <c:v>Boleto:</c:v>
                </c:pt>
                <c:pt idx="1">
                  <c:v>Cartão:</c:v>
                </c:pt>
                <c:pt idx="2">
                  <c:v>Pix:</c:v>
                </c:pt>
              </c:strCache>
            </c:strRef>
          </c:cat>
          <c:val>
            <c:numRef>
              <c:f>'Contas a Receber'!$L$11:$L$13</c:f>
              <c:numCache>
                <c:formatCode>_-[$R$-416]\ * #,##0.00_-;\-[$R$-416]\ * #,##0.00_-;_-[$R$-416]\ * \-??_-;_-@_-</c:formatCode>
                <c:ptCount val="3"/>
                <c:pt idx="0">
                  <c:v>14262.4185</c:v>
                </c:pt>
                <c:pt idx="1">
                  <c:v>3264.51</c:v>
                </c:pt>
                <c:pt idx="2">
                  <c:v>9532.6188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'Contas a Receber'!$K$11:$K$13</c:f>
              <c:strCache>
                <c:ptCount val="3"/>
                <c:pt idx="0">
                  <c:v>Boleto:</c:v>
                </c:pt>
                <c:pt idx="1">
                  <c:v>Cartão:</c:v>
                </c:pt>
                <c:pt idx="2">
                  <c:v>Pix:</c:v>
                </c:pt>
              </c:strCache>
            </c:strRef>
          </c:cat>
          <c:val>
            <c:numRef>
              <c:f>'Contas a Receber'!$M$11:$M$13</c:f>
              <c:numCache>
                <c:formatCode>General</c:formatCode>
                <c:ptCount val="3"/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784499530151324"/>
          <c:y val="0.632899252977993"/>
          <c:w val="0.196616443705782"/>
          <c:h val="0.367100747022007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lang="en-US" sz="800" strike="noStrike" u="none">
                <a:solidFill>
                  <a:srgbClr val="595959"/>
                </a:solidFill>
                <a:uFillTx/>
                <a:latin typeface="Calibri"/>
              </a:rPr>
              <a:t>RECEBIMENTOS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'Contas a Receber'!$A$11:$A$13</c:f>
              <c:strCache>
                <c:ptCount val="3"/>
                <c:pt idx="0">
                  <c:v>Total A Receber:</c:v>
                </c:pt>
                <c:pt idx="1">
                  <c:v>Total Recebido:</c:v>
                </c:pt>
                <c:pt idx="2">
                  <c:v>Total Atrasado:</c:v>
                </c:pt>
              </c:strCache>
            </c:strRef>
          </c:cat>
          <c:val>
            <c:numRef>
              <c:f>'Contas a Receber'!$B$11:$B$13</c:f>
              <c:numCache>
                <c:formatCode>_-* #,##0.00_-;\-* #,##0.00_-;_-* \-??_-;_-@_-</c:formatCode>
                <c:ptCount val="3"/>
                <c:pt idx="0">
                  <c:v>23587.26</c:v>
                </c:pt>
                <c:pt idx="1">
                  <c:v>27059.5473</c:v>
                </c:pt>
                <c:pt idx="2">
                  <c:v>7526.39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'Contas a Receber'!$A$11:$A$13</c:f>
              <c:strCache>
                <c:ptCount val="3"/>
                <c:pt idx="0">
                  <c:v>Total A Receber:</c:v>
                </c:pt>
                <c:pt idx="1">
                  <c:v>Total Recebido:</c:v>
                </c:pt>
                <c:pt idx="2">
                  <c:v>Total Atrasado:</c:v>
                </c:pt>
              </c:strCache>
            </c:strRef>
          </c:cat>
          <c:val>
            <c:numRef>
              <c:f>'Contas a Receber'!$C$11:$C$13</c:f>
              <c:numCache>
                <c:formatCode>General</c:formatCode>
                <c:ptCount val="3"/>
              </c:numCache>
            </c:numRef>
          </c:val>
        </c:ser>
        <c:gapWidth val="150"/>
        <c:overlap val="100"/>
        <c:axId val="47416902"/>
        <c:axId val="93843635"/>
      </c:barChart>
      <c:catAx>
        <c:axId val="474169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93843635"/>
        <c:crosses val="autoZero"/>
        <c:auto val="1"/>
        <c:lblAlgn val="ctr"/>
        <c:lblOffset val="100"/>
        <c:noMultiLvlLbl val="0"/>
      </c:catAx>
      <c:valAx>
        <c:axId val="938436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* #,##0.00_);_(* \(#,##0.00\);_(* \-??_);_(@_)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741690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200160</xdr:colOff>
      <xdr:row>17</xdr:row>
      <xdr:rowOff>6840</xdr:rowOff>
    </xdr:from>
    <xdr:to>
      <xdr:col>19</xdr:col>
      <xdr:colOff>342720</xdr:colOff>
      <xdr:row>27</xdr:row>
      <xdr:rowOff>102240</xdr:rowOff>
    </xdr:to>
    <xdr:graphicFrame>
      <xdr:nvGraphicFramePr>
        <xdr:cNvPr id="0" name="Gráfico 3"/>
        <xdr:cNvGraphicFramePr/>
      </xdr:nvGraphicFramePr>
      <xdr:xfrm>
        <a:off x="16471440" y="3409920"/>
        <a:ext cx="4047840" cy="200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162000</xdr:colOff>
      <xdr:row>5</xdr:row>
      <xdr:rowOff>121320</xdr:rowOff>
    </xdr:from>
    <xdr:to>
      <xdr:col>19</xdr:col>
      <xdr:colOff>323640</xdr:colOff>
      <xdr:row>15</xdr:row>
      <xdr:rowOff>187560</xdr:rowOff>
    </xdr:to>
    <xdr:graphicFrame>
      <xdr:nvGraphicFramePr>
        <xdr:cNvPr id="1" name="Gráfico 6"/>
        <xdr:cNvGraphicFramePr/>
      </xdr:nvGraphicFramePr>
      <xdr:xfrm>
        <a:off x="16433280" y="1133640"/>
        <a:ext cx="4066920" cy="207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533520</xdr:colOff>
      <xdr:row>0</xdr:row>
      <xdr:rowOff>114480</xdr:rowOff>
    </xdr:from>
    <xdr:to>
      <xdr:col>12</xdr:col>
      <xdr:colOff>1485720</xdr:colOff>
      <xdr:row>6</xdr:row>
      <xdr:rowOff>51480</xdr:rowOff>
    </xdr:to>
    <xdr:pic>
      <xdr:nvPicPr>
        <xdr:cNvPr id="2" name="Imagem 2" descr=""/>
        <xdr:cNvPicPr/>
      </xdr:nvPicPr>
      <xdr:blipFill>
        <a:blip r:embed="rId3"/>
        <a:stretch/>
      </xdr:blipFill>
      <xdr:spPr>
        <a:xfrm>
          <a:off x="13734000" y="114480"/>
          <a:ext cx="2422080" cy="1199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2" displayName="Tabela2" ref="A15:M27" headerRowCount="1" totalsRowCount="0" totalsRowShown="0">
  <autoFilter ref="A15:M27"/>
  <tableColumns count="13">
    <tableColumn id="1" name="ID"/>
    <tableColumn id="2" name="CLIENTE"/>
    <tableColumn id="3" name="DESCRIÇÃO"/>
    <tableColumn id="4" name="CATEGORIA"/>
    <tableColumn id="5" name="EMISSÃO"/>
    <tableColumn id="6" name="VENCIMENTO"/>
    <tableColumn id="7" name="VALOR TOTAL R$)"/>
    <tableColumn id="8" name="FORMA DE RECEBIMENTO"/>
    <tableColumn id="9" name="STATUS"/>
    <tableColumn id="10" name="DATA RECEBIMENTO"/>
    <tableColumn id="11" name="DESCONTO OU ACRÉSCIMO (R$)"/>
    <tableColumn id="12" name="VALOR RECEBIDO (R$)"/>
    <tableColumn id="13" name="OBSERVAÇÕES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S38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4" topLeftCell="A15" activePane="bottomLeft" state="frozen"/>
      <selection pane="topLeft" activeCell="A1" activeCellId="0" sqref="A1"/>
      <selection pane="bottomLeft" activeCell="A26" activeCellId="0" sqref="A26"/>
    </sheetView>
  </sheetViews>
  <sheetFormatPr defaultColWidth="8.5703125"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13.86"/>
    <col collapsed="false" customWidth="true" hidden="false" outlineLevel="0" max="3" min="3" style="0" width="16.57"/>
    <col collapsed="false" customWidth="true" hidden="false" outlineLevel="0" max="4" min="4" style="0" width="15.14"/>
    <col collapsed="false" customWidth="true" hidden="false" outlineLevel="0" max="5" min="5" style="0" width="14.14"/>
    <col collapsed="false" customWidth="true" hidden="false" outlineLevel="0" max="6" min="6" style="0" width="19.29"/>
    <col collapsed="false" customWidth="true" hidden="false" outlineLevel="0" max="7" min="7" style="0" width="19.42"/>
    <col collapsed="false" customWidth="true" hidden="false" outlineLevel="0" max="8" min="8" style="0" width="18.29"/>
    <col collapsed="false" customWidth="true" hidden="false" outlineLevel="0" max="9" min="9" style="0" width="15"/>
    <col collapsed="false" customWidth="true" hidden="false" outlineLevel="0" max="10" min="10" style="0" width="19.14"/>
    <col collapsed="false" customWidth="true" hidden="false" outlineLevel="0" max="11" min="11" style="0" width="19.86"/>
    <col collapsed="false" customWidth="true" hidden="false" outlineLevel="0" max="12" min="12" style="0" width="20.85"/>
    <col collapsed="false" customWidth="true" hidden="false" outlineLevel="0" max="13" min="13" style="0" width="22.71"/>
    <col collapsed="false" customWidth="true" hidden="false" outlineLevel="0" max="14" min="14" style="0" width="12.57"/>
  </cols>
  <sheetData>
    <row r="2" customFormat="false" ht="19.7" hidden="false" customHeight="false" outlineLevel="0" collapsed="false">
      <c r="A2" s="1" t="s">
        <v>0</v>
      </c>
      <c r="B2" s="2" t="s">
        <v>1</v>
      </c>
      <c r="C2" s="2"/>
      <c r="D2" s="2"/>
    </row>
    <row r="3" customFormat="false" ht="15" hidden="false" customHeight="false" outlineLevel="0" collapsed="false">
      <c r="A3" s="3" t="s">
        <v>2</v>
      </c>
      <c r="B3" s="4" t="s">
        <v>3</v>
      </c>
      <c r="C3" s="4"/>
      <c r="D3" s="4"/>
    </row>
    <row r="4" customFormat="false" ht="15" hidden="false" customHeight="false" outlineLevel="0" collapsed="false">
      <c r="A4" s="3" t="s">
        <v>4</v>
      </c>
      <c r="B4" s="4" t="s">
        <v>5</v>
      </c>
      <c r="C4" s="4"/>
      <c r="D4" s="4"/>
    </row>
    <row r="6" customFormat="false" ht="19.7" hidden="false" customHeight="false" outlineLevel="0" collapsed="false">
      <c r="A6" s="5" t="s">
        <v>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8" customFormat="false" ht="15" hidden="false" customHeight="false" outlineLevel="0" collapsed="false">
      <c r="A8" s="6" t="s">
        <v>7</v>
      </c>
      <c r="B8" s="6"/>
      <c r="C8" s="6"/>
      <c r="D8" s="6"/>
      <c r="E8" s="6"/>
      <c r="F8" s="6"/>
      <c r="G8" s="6"/>
      <c r="H8" s="7"/>
      <c r="K8" s="6" t="s">
        <v>8</v>
      </c>
      <c r="L8" s="6"/>
      <c r="M8" s="6"/>
    </row>
    <row r="9" customFormat="false" ht="6.75" hidden="false" customHeight="true" outlineLevel="0" collapsed="false">
      <c r="A9" s="8"/>
      <c r="B9" s="8"/>
      <c r="C9" s="8"/>
      <c r="D9" s="8"/>
      <c r="E9" s="8"/>
      <c r="F9" s="8"/>
      <c r="G9" s="8"/>
      <c r="H9" s="8"/>
    </row>
    <row r="10" customFormat="false" ht="15.75" hidden="false" customHeight="true" outlineLevel="0" collapsed="false">
      <c r="A10" s="9" t="s">
        <v>9</v>
      </c>
      <c r="B10" s="10" t="n">
        <f aca="false">SUM(G16:G27)</f>
        <v>57740.65</v>
      </c>
      <c r="C10" s="10"/>
      <c r="D10" s="11" t="s">
        <v>10</v>
      </c>
      <c r="E10" s="12"/>
      <c r="F10" s="13" t="n">
        <f aca="false">SUM(L16:L27)</f>
        <v>27059.5473</v>
      </c>
      <c r="G10" s="13"/>
      <c r="H10" s="14"/>
      <c r="K10" s="9" t="s">
        <v>11</v>
      </c>
      <c r="L10" s="15" t="n">
        <f aca="false">SUM(L11:M13)</f>
        <v>27059.5473</v>
      </c>
      <c r="M10" s="15"/>
    </row>
    <row r="11" s="21" customFormat="true" ht="15.75" hidden="false" customHeight="true" outlineLevel="0" collapsed="false">
      <c r="A11" s="16" t="s">
        <v>12</v>
      </c>
      <c r="B11" s="17" t="n">
        <f aca="false">SUMIF(I16:I27,"A Receber",G16:G27)</f>
        <v>23587.26</v>
      </c>
      <c r="C11" s="17"/>
      <c r="D11" s="18" t="s">
        <v>13</v>
      </c>
      <c r="E11" s="18"/>
      <c r="F11" s="19" t="n">
        <f aca="false">SUMIFS(L16:L27,J16:J27,"&gt;=01/06/2025",J16:J27,"&lt;=30/06/2025")</f>
        <v>27059.5473</v>
      </c>
      <c r="G11" s="19"/>
      <c r="H11" s="20"/>
      <c r="K11" s="22" t="s">
        <v>14</v>
      </c>
      <c r="L11" s="23" t="n">
        <f aca="false">SUMIF(H16:H27,"Boleto",L16:L27)</f>
        <v>14262.4185</v>
      </c>
      <c r="M11" s="23"/>
    </row>
    <row r="12" s="29" customFormat="true" ht="15" hidden="false" customHeight="false" outlineLevel="0" collapsed="false">
      <c r="A12" s="24" t="s">
        <v>15</v>
      </c>
      <c r="B12" s="25" t="n">
        <f aca="false">SUMIF(I16:I27,"Recebido",L16:L27)</f>
        <v>27059.5473</v>
      </c>
      <c r="C12" s="25"/>
      <c r="D12" s="26" t="s">
        <v>16</v>
      </c>
      <c r="E12" s="26"/>
      <c r="F12" s="27" t="n">
        <f aca="false">COUNTA(A16:A27)</f>
        <v>12</v>
      </c>
      <c r="G12" s="27"/>
      <c r="H12" s="28"/>
      <c r="K12" s="30" t="s">
        <v>17</v>
      </c>
      <c r="L12" s="31" t="n">
        <f aca="false">SUMIF(H16:H27,"Cartão",L16:L27)</f>
        <v>3264.51</v>
      </c>
      <c r="M12" s="31"/>
    </row>
    <row r="13" s="29" customFormat="true" ht="15" hidden="false" customHeight="false" outlineLevel="0" collapsed="false">
      <c r="A13" s="32" t="s">
        <v>18</v>
      </c>
      <c r="B13" s="33" t="n">
        <f aca="false">SUMIF(I16:I27,"Atrasado",G16:G27)</f>
        <v>7526.39</v>
      </c>
      <c r="C13" s="33"/>
      <c r="D13" s="34" t="s">
        <v>19</v>
      </c>
      <c r="E13" s="34"/>
      <c r="F13" s="35" t="n">
        <f aca="false">IFERROR(SUMIF(I16:I27,"Recebido",L16:L27)/SUM(G16:G27)*100,0)</f>
        <v>46.863946457132</v>
      </c>
      <c r="G13" s="35"/>
      <c r="H13" s="28"/>
      <c r="K13" s="32" t="s">
        <v>20</v>
      </c>
      <c r="L13" s="36" t="n">
        <f aca="false">SUMIF(H16:H27,"Pix",L16:L27)</f>
        <v>9532.6188</v>
      </c>
      <c r="M13" s="36"/>
    </row>
    <row r="15" customFormat="false" ht="25.3" hidden="false" customHeight="false" outlineLevel="0" collapsed="false">
      <c r="A15" s="37" t="s">
        <v>21</v>
      </c>
      <c r="B15" s="37" t="s">
        <v>22</v>
      </c>
      <c r="C15" s="37" t="s">
        <v>23</v>
      </c>
      <c r="D15" s="37" t="s">
        <v>24</v>
      </c>
      <c r="E15" s="37" t="s">
        <v>25</v>
      </c>
      <c r="F15" s="37" t="s">
        <v>26</v>
      </c>
      <c r="G15" s="37" t="s">
        <v>27</v>
      </c>
      <c r="H15" s="37" t="s">
        <v>28</v>
      </c>
      <c r="I15" s="37" t="s">
        <v>29</v>
      </c>
      <c r="J15" s="37" t="s">
        <v>30</v>
      </c>
      <c r="K15" s="37" t="s">
        <v>31</v>
      </c>
      <c r="L15" s="37" t="s">
        <v>32</v>
      </c>
      <c r="M15" s="37" t="s">
        <v>33</v>
      </c>
    </row>
    <row r="16" customFormat="false" ht="15" hidden="false" customHeight="false" outlineLevel="0" collapsed="false">
      <c r="A16" s="38" t="s">
        <v>34</v>
      </c>
      <c r="B16" s="39" t="s">
        <v>35</v>
      </c>
      <c r="C16" s="38" t="s">
        <v>36</v>
      </c>
      <c r="D16" s="38" t="s">
        <v>37</v>
      </c>
      <c r="E16" s="40" t="n">
        <v>45778</v>
      </c>
      <c r="F16" s="40" t="n">
        <v>45809</v>
      </c>
      <c r="G16" s="41" t="n">
        <v>3500</v>
      </c>
      <c r="H16" s="42" t="s">
        <v>38</v>
      </c>
      <c r="I16" s="43" t="str">
        <f aca="true">IF(J16&gt;0,"Recebido",IF(AND(TODAY()&gt;F16,J16=0),"Atrasado","A Receber"))</f>
        <v>Recebido</v>
      </c>
      <c r="J16" s="44" t="n">
        <v>45809</v>
      </c>
      <c r="K16" s="41" t="n">
        <f aca="false">IF(I16&lt;&gt;"Recebido","",IF(J16&lt;F16,-G16*1%,IF(J16&gt;F16,(J16-F16)*G16*2%,0)))</f>
        <v>0</v>
      </c>
      <c r="L16" s="41" t="n">
        <f aca="false">IF(AND(I16="Recebido",ISNUMBER(K16)),G16+K16,IF(I16="Recebido",G16,""))</f>
        <v>3500</v>
      </c>
      <c r="M16" s="38"/>
    </row>
    <row r="17" customFormat="false" ht="15" hidden="false" customHeight="false" outlineLevel="0" collapsed="false">
      <c r="A17" s="45" t="s">
        <v>39</v>
      </c>
      <c r="B17" s="46" t="s">
        <v>40</v>
      </c>
      <c r="C17" s="47" t="s">
        <v>36</v>
      </c>
      <c r="D17" s="47" t="s">
        <v>41</v>
      </c>
      <c r="E17" s="48" t="n">
        <v>45780</v>
      </c>
      <c r="F17" s="48" t="n">
        <v>45811</v>
      </c>
      <c r="G17" s="49" t="n">
        <v>3200.5</v>
      </c>
      <c r="H17" s="50" t="s">
        <v>42</v>
      </c>
      <c r="I17" s="51" t="str">
        <f aca="true">IF(J17&gt;0,"Recebido",IF(AND(TODAY()&gt;F17,J17=0),"Atrasado","A Receber"))</f>
        <v>Recebido</v>
      </c>
      <c r="J17" s="52" t="n">
        <v>45812</v>
      </c>
      <c r="K17" s="49" t="n">
        <f aca="false">IF(I17&lt;&gt;"Recebido","",IF(J17&lt;F17,-G17*1%,IF(J17&gt;F17,(J17-F17)*G17*2%,0)))</f>
        <v>64.01</v>
      </c>
      <c r="L17" s="49" t="n">
        <f aca="false">IF(AND(I17="Recebido",ISNUMBER(K17)),G17+K17,IF(I17="Recebido",G17,""))</f>
        <v>3264.51</v>
      </c>
      <c r="M17" s="45"/>
    </row>
    <row r="18" customFormat="false" ht="15" hidden="false" customHeight="false" outlineLevel="0" collapsed="false">
      <c r="A18" s="38" t="s">
        <v>43</v>
      </c>
      <c r="B18" s="39" t="s">
        <v>44</v>
      </c>
      <c r="C18" s="38" t="s">
        <v>36</v>
      </c>
      <c r="D18" s="38" t="s">
        <v>37</v>
      </c>
      <c r="E18" s="40" t="n">
        <v>45782</v>
      </c>
      <c r="F18" s="40" t="n">
        <v>45813</v>
      </c>
      <c r="G18" s="41" t="n">
        <v>2400</v>
      </c>
      <c r="H18" s="42" t="s">
        <v>38</v>
      </c>
      <c r="I18" s="43" t="str">
        <f aca="true">IF(J18&gt;0,"Recebido",IF(AND(TODAY()&gt;F18,J18=0),"Atrasado","A Receber"))</f>
        <v>Atrasado</v>
      </c>
      <c r="J18" s="44"/>
      <c r="K18" s="41" t="str">
        <f aca="false">IF(I18&lt;&gt;"Recebido","",IF(J18&lt;F18,-G18*1%,IF(J18&gt;F18,(J18-F18)*G18*2%,0)))</f>
        <v/>
      </c>
      <c r="L18" s="41" t="str">
        <f aca="false">IF(AND(I18="Recebido",ISNUMBER(K18)),G18+K18,IF(I18="Recebido",G18,""))</f>
        <v/>
      </c>
      <c r="M18" s="38"/>
    </row>
    <row r="19" customFormat="false" ht="15" hidden="false" customHeight="false" outlineLevel="0" collapsed="false">
      <c r="A19" s="45" t="s">
        <v>45</v>
      </c>
      <c r="B19" s="46" t="s">
        <v>46</v>
      </c>
      <c r="C19" s="45" t="s">
        <v>47</v>
      </c>
      <c r="D19" s="45" t="s">
        <v>48</v>
      </c>
      <c r="E19" s="48" t="n">
        <v>45784</v>
      </c>
      <c r="F19" s="48" t="n">
        <v>45838</v>
      </c>
      <c r="G19" s="49" t="n">
        <v>1250</v>
      </c>
      <c r="H19" s="50" t="s">
        <v>38</v>
      </c>
      <c r="I19" s="51" t="str">
        <f aca="true">IF(J19&gt;0,"Recebido",IF(AND(TODAY()&gt;F19,J19=0),"Atrasado","A Receber"))</f>
        <v>A Receber</v>
      </c>
      <c r="J19" s="52"/>
      <c r="K19" s="49" t="str">
        <f aca="false">IF(I19&lt;&gt;"Recebido","",IF(J19&lt;F19,-G19*1%,IF(J19&gt;F19,(J19-F19)*G19*2%,0)))</f>
        <v/>
      </c>
      <c r="L19" s="49" t="str">
        <f aca="false">IF(AND(I19="Recebido",ISNUMBER(K19)),G19+K19,IF(I19="Recebido",G19,""))</f>
        <v/>
      </c>
      <c r="M19" s="45" t="s">
        <v>49</v>
      </c>
    </row>
    <row r="20" customFormat="false" ht="15" hidden="false" customHeight="false" outlineLevel="0" collapsed="false">
      <c r="A20" s="38" t="s">
        <v>50</v>
      </c>
      <c r="B20" s="39" t="s">
        <v>51</v>
      </c>
      <c r="C20" s="38" t="s">
        <v>36</v>
      </c>
      <c r="D20" s="38" t="s">
        <v>37</v>
      </c>
      <c r="E20" s="40" t="n">
        <v>45802</v>
      </c>
      <c r="F20" s="40" t="n">
        <v>45833</v>
      </c>
      <c r="G20" s="41" t="n">
        <v>5876.12</v>
      </c>
      <c r="H20" s="38" t="s">
        <v>52</v>
      </c>
      <c r="I20" s="43" t="str">
        <f aca="true">IF(J20&gt;0,"Recebido",IF(AND(TODAY()&gt;F20,J20=0),"Atrasado","A Receber"))</f>
        <v>Recebido</v>
      </c>
      <c r="J20" s="44" t="n">
        <v>45824</v>
      </c>
      <c r="K20" s="41" t="n">
        <f aca="false">IF(I20&lt;&gt;"Recebido","",IF(J20&lt;F20,-G20*1%,IF(J20&gt;F20,(J20-F20)*G20*2%,0)))</f>
        <v>-58.7612</v>
      </c>
      <c r="L20" s="41" t="n">
        <f aca="false">IF(AND(I20="Recebido",ISNUMBER(K20)),G20+K20,IF(I20="Recebido",G20,""))</f>
        <v>5817.3588</v>
      </c>
      <c r="M20" s="38"/>
    </row>
    <row r="21" customFormat="false" ht="15" hidden="false" customHeight="false" outlineLevel="0" collapsed="false">
      <c r="A21" s="45" t="s">
        <v>53</v>
      </c>
      <c r="B21" s="46" t="s">
        <v>54</v>
      </c>
      <c r="C21" s="45" t="s">
        <v>36</v>
      </c>
      <c r="D21" s="45" t="s">
        <v>37</v>
      </c>
      <c r="E21" s="48" t="n">
        <v>45787</v>
      </c>
      <c r="F21" s="48" t="n">
        <v>45818</v>
      </c>
      <c r="G21" s="49" t="n">
        <v>7895.23</v>
      </c>
      <c r="H21" s="45" t="s">
        <v>38</v>
      </c>
      <c r="I21" s="51" t="str">
        <f aca="true">IF(J21&gt;0,"Recebido",IF(AND(TODAY()&gt;F21,J21=0),"Atrasado","A Receber"))</f>
        <v>Recebido</v>
      </c>
      <c r="J21" s="52" t="n">
        <v>45818</v>
      </c>
      <c r="K21" s="49" t="n">
        <f aca="false">IF(I21&lt;&gt;"Recebido","",IF(J21&lt;F21,-G21*1%,IF(J21&gt;F21,(J21-F21)*G21*2%,0)))</f>
        <v>0</v>
      </c>
      <c r="L21" s="49" t="n">
        <f aca="false">IF(AND(I21="Recebido",ISNUMBER(K21)),G21+K21,IF(I21="Recebido",G21,""))</f>
        <v>7895.23</v>
      </c>
      <c r="M21" s="45"/>
    </row>
    <row r="22" customFormat="false" ht="15" hidden="false" customHeight="false" outlineLevel="0" collapsed="false">
      <c r="A22" s="38" t="s">
        <v>55</v>
      </c>
      <c r="B22" s="39" t="s">
        <v>56</v>
      </c>
      <c r="C22" s="38" t="s">
        <v>36</v>
      </c>
      <c r="D22" s="38" t="s">
        <v>37</v>
      </c>
      <c r="E22" s="40" t="n">
        <v>45796</v>
      </c>
      <c r="F22" s="40" t="n">
        <v>45826</v>
      </c>
      <c r="G22" s="41" t="n">
        <v>12845</v>
      </c>
      <c r="H22" s="38" t="s">
        <v>52</v>
      </c>
      <c r="I22" s="43" t="str">
        <f aca="true">IF(J22&gt;0,"Recebido",IF(AND(TODAY()&gt;F22,J22=0),"Atrasado","A Receber"))</f>
        <v>A Receber</v>
      </c>
      <c r="J22" s="44"/>
      <c r="K22" s="41" t="str">
        <f aca="false">IF(I22&lt;&gt;"Recebido","",IF(J22&lt;F22,-G22*1%,IF(J22&gt;F22,(J22-F22)*G22*2%,0)))</f>
        <v/>
      </c>
      <c r="L22" s="41" t="str">
        <f aca="false">IF(AND(I22="Recebido",ISNUMBER(K22)),G22+K22,IF(I22="Recebido",G22,""))</f>
        <v/>
      </c>
      <c r="M22" s="38"/>
    </row>
    <row r="23" customFormat="false" ht="15" hidden="false" customHeight="false" outlineLevel="0" collapsed="false">
      <c r="A23" s="45" t="s">
        <v>57</v>
      </c>
      <c r="B23" s="46" t="s">
        <v>58</v>
      </c>
      <c r="C23" s="45" t="s">
        <v>47</v>
      </c>
      <c r="D23" s="45" t="s">
        <v>48</v>
      </c>
      <c r="E23" s="48" t="n">
        <v>45798</v>
      </c>
      <c r="F23" s="48" t="n">
        <v>45827</v>
      </c>
      <c r="G23" s="49" t="n">
        <v>1245</v>
      </c>
      <c r="H23" s="45" t="s">
        <v>38</v>
      </c>
      <c r="I23" s="51" t="str">
        <f aca="true">IF(J23&gt;0,"Recebido",IF(AND(TODAY()&gt;F23,J23=0),"Atrasado","A Receber"))</f>
        <v>A Receber</v>
      </c>
      <c r="J23" s="52"/>
      <c r="K23" s="49" t="str">
        <f aca="false">IF(I23&lt;&gt;"Recebido","",IF(J23&lt;F23,-G23*1%,IF(J23&gt;F23,(J23-F23)*G23*2%,0)))</f>
        <v/>
      </c>
      <c r="L23" s="49" t="str">
        <f aca="false">IF(AND(I23="Recebido",ISNUMBER(K23)),G23+K23,IF(I23="Recebido",G23,""))</f>
        <v/>
      </c>
      <c r="M23" s="45" t="s">
        <v>59</v>
      </c>
    </row>
    <row r="24" customFormat="false" ht="15" hidden="false" customHeight="false" outlineLevel="0" collapsed="false">
      <c r="A24" s="38" t="s">
        <v>60</v>
      </c>
      <c r="B24" s="39" t="s">
        <v>61</v>
      </c>
      <c r="C24" s="38" t="s">
        <v>36</v>
      </c>
      <c r="D24" s="38" t="s">
        <v>41</v>
      </c>
      <c r="E24" s="40" t="n">
        <v>45784</v>
      </c>
      <c r="F24" s="40" t="n">
        <v>45815</v>
      </c>
      <c r="G24" s="41" t="n">
        <v>3259</v>
      </c>
      <c r="H24" s="38" t="s">
        <v>52</v>
      </c>
      <c r="I24" s="43" t="str">
        <f aca="true">IF(J24&gt;0,"Recebido",IF(AND(TODAY()&gt;F24,J24=0),"Atrasado","A Receber"))</f>
        <v>Recebido</v>
      </c>
      <c r="J24" s="44" t="n">
        <v>45822</v>
      </c>
      <c r="K24" s="41" t="n">
        <f aca="false">IF(I24&lt;&gt;"Recebido","",IF(J24&lt;F24,-G24*1%,IF(J24&gt;F24,(J24-F24)*G24*2%,0)))</f>
        <v>456.26</v>
      </c>
      <c r="L24" s="41" t="n">
        <f aca="false">IF(AND(I24="Recebido",ISNUMBER(K24)),G24+K24,IF(I24="Recebido",G24,""))</f>
        <v>3715.26</v>
      </c>
      <c r="M24" s="38"/>
    </row>
    <row r="25" customFormat="false" ht="15" hidden="false" customHeight="false" outlineLevel="0" collapsed="false">
      <c r="A25" s="45" t="s">
        <v>62</v>
      </c>
      <c r="B25" s="46" t="s">
        <v>63</v>
      </c>
      <c r="C25" s="45" t="s">
        <v>36</v>
      </c>
      <c r="D25" s="45" t="s">
        <v>37</v>
      </c>
      <c r="E25" s="48" t="n">
        <v>45795</v>
      </c>
      <c r="F25" s="48" t="n">
        <v>45826</v>
      </c>
      <c r="G25" s="49" t="n">
        <v>8247.26</v>
      </c>
      <c r="H25" s="45" t="s">
        <v>42</v>
      </c>
      <c r="I25" s="51" t="str">
        <f aca="true">IF(J25&gt;0,"Recebido",IF(AND(TODAY()&gt;F25,J25=0),"Atrasado","A Receber"))</f>
        <v>A Receber</v>
      </c>
      <c r="J25" s="52"/>
      <c r="K25" s="49" t="str">
        <f aca="false">IF(I25&lt;&gt;"Recebido","",IF(J25&lt;F25,-G25*1%,IF(J25&gt;F25,(J25-F25)*G25*2%,0)))</f>
        <v/>
      </c>
      <c r="L25" s="49" t="str">
        <f aca="false">IF(AND(I25="Recebido",ISNUMBER(K25)),G25+K25,IF(I25="Recebido",G25,""))</f>
        <v/>
      </c>
      <c r="M25" s="45"/>
    </row>
    <row r="26" customFormat="false" ht="15" hidden="false" customHeight="false" outlineLevel="0" collapsed="false">
      <c r="A26" s="38" t="n">
        <v>5369</v>
      </c>
      <c r="B26" s="39" t="s">
        <v>64</v>
      </c>
      <c r="C26" s="38" t="s">
        <v>36</v>
      </c>
      <c r="D26" s="38" t="s">
        <v>37</v>
      </c>
      <c r="E26" s="40" t="n">
        <v>45792</v>
      </c>
      <c r="F26" s="40" t="n">
        <v>45823</v>
      </c>
      <c r="G26" s="41" t="n">
        <v>5126.39</v>
      </c>
      <c r="H26" s="38" t="s">
        <v>38</v>
      </c>
      <c r="I26" s="43" t="str">
        <f aca="true">IF(J26&gt;0,"Recebido",IF(AND(TODAY()&gt;F26,J26=0),"Atrasado","A Receber"))</f>
        <v>Atrasado</v>
      </c>
      <c r="J26" s="44"/>
      <c r="K26" s="41" t="str">
        <f aca="false">IF(I26&lt;&gt;"Recebido","",IF(J26&lt;F26,-G26*1%,IF(J26&gt;F26,(J26-F26)*G26*2%,0)))</f>
        <v/>
      </c>
      <c r="L26" s="41" t="str">
        <f aca="false">IF(AND(I26="Recebido",ISNUMBER(K26)),G26+K26,IF(I26="Recebido",G26,""))</f>
        <v/>
      </c>
      <c r="M26" s="38"/>
    </row>
    <row r="27" customFormat="false" ht="15" hidden="false" customHeight="false" outlineLevel="0" collapsed="false">
      <c r="A27" s="53" t="s">
        <v>65</v>
      </c>
      <c r="B27" s="0" t="s">
        <v>66</v>
      </c>
      <c r="C27" s="53" t="s">
        <v>67</v>
      </c>
      <c r="D27" s="53" t="s">
        <v>48</v>
      </c>
      <c r="E27" s="54" t="n">
        <v>45798</v>
      </c>
      <c r="F27" s="54" t="n">
        <v>45828</v>
      </c>
      <c r="G27" s="55" t="n">
        <v>2896.15</v>
      </c>
      <c r="H27" s="53" t="s">
        <v>38</v>
      </c>
      <c r="I27" s="56" t="str">
        <f aca="true">IF(J27&gt;0,"Recebido",IF(AND(TODAY()&gt;F27,J27=0),"Atrasado","A Receber"))</f>
        <v>Recebido</v>
      </c>
      <c r="J27" s="57" t="n">
        <v>45824</v>
      </c>
      <c r="K27" s="55" t="n">
        <f aca="false">IF(I27&lt;&gt;"Recebido","",IF(J27&lt;F27,-G27*1%,IF(J27&gt;F27,(J27-F27)*G27*2%,0)))</f>
        <v>-28.9615</v>
      </c>
      <c r="L27" s="55" t="n">
        <f aca="false">IF(AND(I27="Recebido",ISNUMBER(K27)),G27+K27,IF(I27="Recebido",G27,""))</f>
        <v>2867.1885</v>
      </c>
      <c r="M27" s="53"/>
    </row>
    <row r="28" s="59" customFormat="true" ht="13.5" hidden="false" customHeight="true" outlineLevel="0" collapsed="false">
      <c r="A28" s="58"/>
      <c r="B28" s="58"/>
      <c r="C28" s="58"/>
      <c r="D28" s="58"/>
    </row>
    <row r="29" s="61" customFormat="true" ht="14.25" hidden="false" customHeight="true" outlineLevel="0" collapsed="false">
      <c r="A29" s="60"/>
      <c r="B29" s="60"/>
      <c r="C29" s="60"/>
      <c r="D29" s="60"/>
    </row>
    <row r="30" customFormat="false" ht="15" hidden="false" customHeight="false" outlineLevel="0" collapsed="false">
      <c r="A30" s="61"/>
      <c r="B30" s="61"/>
      <c r="C30" s="61"/>
      <c r="D30" s="61"/>
    </row>
    <row r="38" customFormat="false" ht="15" hidden="false" customHeight="false" outlineLevel="0" collapsed="false">
      <c r="S38" s="62"/>
    </row>
  </sheetData>
  <sheetProtection sheet="true" objects="true" scenarios="true"/>
  <mergeCells count="22">
    <mergeCell ref="B2:D2"/>
    <mergeCell ref="B3:D3"/>
    <mergeCell ref="B4:D4"/>
    <mergeCell ref="A6:M6"/>
    <mergeCell ref="A8:G8"/>
    <mergeCell ref="K8:M8"/>
    <mergeCell ref="A9:H9"/>
    <mergeCell ref="B10:C10"/>
    <mergeCell ref="F10:G10"/>
    <mergeCell ref="L10:M10"/>
    <mergeCell ref="B11:C11"/>
    <mergeCell ref="D11:E11"/>
    <mergeCell ref="F11:G11"/>
    <mergeCell ref="L11:M11"/>
    <mergeCell ref="B12:C12"/>
    <mergeCell ref="D12:E12"/>
    <mergeCell ref="F12:G12"/>
    <mergeCell ref="L12:M12"/>
    <mergeCell ref="B13:C13"/>
    <mergeCell ref="D13:E13"/>
    <mergeCell ref="F13:G13"/>
    <mergeCell ref="L13:M13"/>
  </mergeCells>
  <conditionalFormatting sqref="K16:K27">
    <cfRule type="cellIs" priority="2" operator="equal" aboveAverage="0" equalAverage="0" bottom="0" percent="0" rank="0" text="" dxfId="9">
      <formula>0</formula>
    </cfRule>
    <cfRule type="cellIs" priority="3" operator="greaterThan" aboveAverage="0" equalAverage="0" bottom="0" percent="0" rank="0" text="" dxfId="10">
      <formula>0</formula>
    </cfRule>
    <cfRule type="cellIs" priority="4" operator="lessThan" aboveAverage="0" equalAverage="0" bottom="0" percent="0" rank="0" text="" dxfId="11">
      <formula>0</formula>
    </cfRule>
  </conditionalFormatting>
  <conditionalFormatting sqref="I16:I27">
    <cfRule type="containsText" priority="5" operator="containsText" aboveAverage="0" equalAverage="0" bottom="0" percent="0" rank="0" text="A receber" dxfId="12">
      <formula>NOT(ISERROR(SEARCH("A receber",I16)))</formula>
    </cfRule>
    <cfRule type="containsText" priority="6" operator="containsText" aboveAverage="0" equalAverage="0" bottom="0" percent="0" rank="0" text="Atrasado" dxfId="13">
      <formula>NOT(ISERROR(SEARCH("Atrasado",I16)))</formula>
    </cfRule>
    <cfRule type="containsText" priority="7" operator="containsText" aboveAverage="0" equalAverage="0" bottom="0" percent="0" rank="0" text="Recebido" dxfId="14">
      <formula>NOT(ISERROR(SEARCH("Recebido",I16)))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tableParts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LibreOffice/24.8.7.2$Windows_X86_64 LibreOffice_project/e07d0a63a46349d29051da79b1fde8160bab2a89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2025-06-16T13:08:28Z</dcterms:created>
  <dc:creator>openpyxl</dc:creator>
  <dc:description/>
  <dc:language>pt-BR</dc:language>
  <cp:lastModifiedBy/>
  <dcterms:modified xsi:type="dcterms:W3CDTF">2025-06-17T02:13:47Z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