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VCO\"/>
    </mc:Choice>
  </mc:AlternateContent>
  <xr:revisionPtr revIDLastSave="0" documentId="13_ncr:1_{82643DA3-B1D6-4783-B489-CE30AA2CE8DD}" xr6:coauthVersionLast="33" xr6:coauthVersionMax="33" xr10:uidLastSave="{00000000-0000-0000-0000-000000000000}"/>
  <bookViews>
    <workbookView xWindow="0" yWindow="0" windowWidth="25545" windowHeight="18120" xr2:uid="{D120D5B5-606E-49B3-8DBD-703CF8BB7901}"/>
  </bookViews>
  <sheets>
    <sheet name="BOM_PartType-VCO Rev B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37" i="1"/>
  <c r="I37" i="1" s="1"/>
  <c r="H46" i="1"/>
  <c r="H34" i="1"/>
  <c r="I34" i="1" s="1"/>
  <c r="H35" i="1"/>
  <c r="I35" i="1" s="1"/>
  <c r="I47" i="1"/>
  <c r="I46" i="1"/>
  <c r="I45" i="1"/>
  <c r="I44" i="1"/>
  <c r="I43" i="1"/>
  <c r="I42" i="1"/>
  <c r="I41" i="1"/>
  <c r="I40" i="1"/>
  <c r="I39" i="1"/>
  <c r="I38" i="1"/>
  <c r="I36" i="1"/>
  <c r="I48" i="1" l="1"/>
  <c r="H4" i="1"/>
  <c r="I4" i="1" s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<sst xmlns="http://schemas.openxmlformats.org/spreadsheetml/2006/main" count="227" uniqueCount="156">
  <si>
    <t>Comment</t>
  </si>
  <si>
    <t>Description</t>
  </si>
  <si>
    <t>Designator</t>
  </si>
  <si>
    <t>Footprint</t>
  </si>
  <si>
    <t>LibRef</t>
  </si>
  <si>
    <t>Quantity</t>
  </si>
  <si>
    <t>100k</t>
  </si>
  <si>
    <t>Res Cermet Trimmer 100K Ohm 10% 1/2W 21(Elec)/23(Mech)Turn 2.2mm (9.7 X 5 X 11.1mm) Pin Thru-Hole Tube</t>
  </si>
  <si>
    <t>*1, *2, *3</t>
  </si>
  <si>
    <t>PCB-grgx94mf10c7phwur416-1</t>
  </si>
  <si>
    <t>CMP-64faafae1c81bb3d-1</t>
  </si>
  <si>
    <t>470pF</t>
  </si>
  <si>
    <t>Capacitor, Ceramic, 1000 pF, +/-10 %, 100 V, X7R, -55 to 125 degC, 2-Pin THD, RoHS, Bulk</t>
  </si>
  <si>
    <t>C1, C4</t>
  </si>
  <si>
    <t>KEMT-C315-THT-2</t>
  </si>
  <si>
    <t>CMP-a08a6bd9f99a7f4d-1</t>
  </si>
  <si>
    <t>1nF</t>
  </si>
  <si>
    <t>C2, C6, C9</t>
  </si>
  <si>
    <t>22pF</t>
  </si>
  <si>
    <t>Ceramic Capacitor 22pf 50v, C0g/Np0, 5%, Radial</t>
  </si>
  <si>
    <t>C3, C5, C8</t>
  </si>
  <si>
    <t>PCB-4018384-1</t>
  </si>
  <si>
    <t>CMP-184fd1ca3698c788-1</t>
  </si>
  <si>
    <t>100nF</t>
  </si>
  <si>
    <t>CAPACITOR CERAMIC 0.1UF, 50V, X7R, 10%, RAD</t>
  </si>
  <si>
    <t>C7, C10, C11, C15, C16, C17, C18, C19, C20, C21</t>
  </si>
  <si>
    <t>CMP-3964680-3</t>
  </si>
  <si>
    <t>10uF</t>
  </si>
  <si>
    <t>Electrolytic capacitor Radial lead 2.5 mm 10 µF 16 V 20 % (Ø) 4 mm Panasonic EEA-GA1C100H 1 pc(s)</t>
  </si>
  <si>
    <t>C12, C13, C14</t>
  </si>
  <si>
    <t>PCB-xswzn1jk2ejoevwvaoxh-1</t>
  </si>
  <si>
    <t>CMP-b868704b0d3c67af-1</t>
  </si>
  <si>
    <t>1N5819-T</t>
  </si>
  <si>
    <t>schottky, pin, Power Diodes, diode, Diodes, Discretes (diodes, transistors, thyristors ...), Semiconductors and Actives</t>
  </si>
  <si>
    <t>D1, D2, D3, D4, D5, D6, D7, D8</t>
  </si>
  <si>
    <t>PCB-z2ypi7zr74mzpyjelpsh-1</t>
  </si>
  <si>
    <t>CMP-dc661621d49203a1-2</t>
  </si>
  <si>
    <t>1N4007-T</t>
  </si>
  <si>
    <t>1.0 A Rectifier, 8 pF, 1000 V, -65 to 150 degC, 2-Pin DO-41 Plastic, RoHS, Tape and Reel</t>
  </si>
  <si>
    <t>D9, D10</t>
  </si>
  <si>
    <t>DIOD-DO-41-P-2_V</t>
  </si>
  <si>
    <t>CMP-815216-9</t>
  </si>
  <si>
    <t>LED</t>
  </si>
  <si>
    <t>LED; PCB ; Green; 0.63mcd; 3mm; T-1; 7mA; 1.9V; 565nm; 25deg; GaP on GaP; 20V; 20mW; -40</t>
  </si>
  <si>
    <t>D11, D12</t>
  </si>
  <si>
    <t>PCB-a4kbstwpa15hyka10z5q-1</t>
  </si>
  <si>
    <t>CMP-afe165a651817026-4</t>
  </si>
  <si>
    <t>TE Connectivity (Tyco Electronics) 826632-3</t>
  </si>
  <si>
    <t>Conn Unshrouded Header HDR 6 POS 2.54mm Solder ST Thru-Hole Automotive Carton</t>
  </si>
  <si>
    <t>ISP1, P1, P2</t>
  </si>
  <si>
    <t>2x3P</t>
  </si>
  <si>
    <t>CMP-18f2d1e5a96ec735-2</t>
  </si>
  <si>
    <t>TE Connectivity / AMP 5-146280-6</t>
  </si>
  <si>
    <t>AMPMODU 6 Position 2.54 mm Through Hole Single Row Straight Breakaway Header</t>
  </si>
  <si>
    <t>J1</t>
  </si>
  <si>
    <t>PCB-inh0upq8uddmt7lk8pts-1</t>
  </si>
  <si>
    <t>CMP-5a24914ca12285e3-2</t>
  </si>
  <si>
    <t>samtec TSW-105-07-G-D</t>
  </si>
  <si>
    <t>Conn Unshrouded Header HDR 10 POS 2.54mm Solder ST Thru-Hole Automotive Bulk</t>
  </si>
  <si>
    <t>j*1</t>
  </si>
  <si>
    <t>PCB-2.54</t>
  </si>
  <si>
    <t>CMP-fd383436ff4822ff-3</t>
  </si>
  <si>
    <t>826942-6</t>
  </si>
  <si>
    <t>Wire-To-Board Connector, Straight, AMPMODU Mod II Series, Through Hole, Header, 10, 2.54 mm</t>
  </si>
  <si>
    <t>P3, P4</t>
  </si>
  <si>
    <t>PCB-6g6elfmf45frf49xmjuc-1</t>
  </si>
  <si>
    <t>CMP-9deb569040c9422c-2</t>
  </si>
  <si>
    <t>33k</t>
  </si>
  <si>
    <t>Generic Resistor</t>
  </si>
  <si>
    <t>R1, R12, R34, R35</t>
  </si>
  <si>
    <t>PCB-scfsqlcj2xexsqh83e8b-1</t>
  </si>
  <si>
    <t>CMP-h62b46ec65u1fim3rs99-5</t>
  </si>
  <si>
    <t>6k8</t>
  </si>
  <si>
    <t>R2, R13</t>
  </si>
  <si>
    <t>R3, R5, R8, R14, R19, R23, R31, R36, R39</t>
  </si>
  <si>
    <t>100</t>
  </si>
  <si>
    <t>R4</t>
  </si>
  <si>
    <t>1M</t>
  </si>
  <si>
    <t>R6</t>
  </si>
  <si>
    <t>1k</t>
  </si>
  <si>
    <t>R7, R10, R17, R20, R27, R32</t>
  </si>
  <si>
    <t>47k</t>
  </si>
  <si>
    <t>R9, R15, R18, R22, R24, R25, R28, R29, R30, R37, R38</t>
  </si>
  <si>
    <t>4k7</t>
  </si>
  <si>
    <t>R11, R21, R33</t>
  </si>
  <si>
    <t>220k</t>
  </si>
  <si>
    <t>R16, R26</t>
  </si>
  <si>
    <t>330</t>
  </si>
  <si>
    <t>R40, R42</t>
  </si>
  <si>
    <t>10k</t>
  </si>
  <si>
    <t>R41</t>
  </si>
  <si>
    <t>TE Connectivity / AMP 1825910-6</t>
  </si>
  <si>
    <t>Switch Tactile OFF (ON) SPST Round Button PC Pins 0.05A 24VDC 100000Cycles 1.57N Thru-Hole Loose</t>
  </si>
  <si>
    <t>SW1</t>
  </si>
  <si>
    <t>PCB-gaic1pl4705ifv3nefaq-1</t>
  </si>
  <si>
    <t>CMP-3ee8f78971b1e12f-10</t>
  </si>
  <si>
    <t>ATMEGA328P-PU (28-DIP)</t>
  </si>
  <si>
    <t>ATmega Series 20 MHz 32 KB Flash 2 KB SRAM 8-Bit Microcontroller - DIP-28</t>
  </si>
  <si>
    <t>U1</t>
  </si>
  <si>
    <t>PCB-o853roezlhkd7t8hvjcz-1</t>
  </si>
  <si>
    <t>CMP-973188-48</t>
  </si>
  <si>
    <t>TL074CN</t>
  </si>
  <si>
    <t>Quad Low-Noise JFET-Input General-Purpose Operational Amplifier, 7 to 36 V, 0 to 70 degC, 14-pin DIP (N14), Pb-Free (RoHS)</t>
  </si>
  <si>
    <t>U2, U3</t>
  </si>
  <si>
    <t>TI-N14</t>
  </si>
  <si>
    <t>CMP-1321015-3</t>
  </si>
  <si>
    <t>MCP4802-E/P</t>
  </si>
  <si>
    <t>8-Bit DACs with Internal VREF and SPI Interface, 8-Pin PDIP, Extended Temperature</t>
  </si>
  <si>
    <t>U4</t>
  </si>
  <si>
    <t>PDIP300-P8</t>
  </si>
  <si>
    <t>CMP-1090783-2</t>
  </si>
  <si>
    <t>Texas Instruments LM7805CT/NOPB</t>
  </si>
  <si>
    <t>Linear voltage regulator [Texas Instruments] LM7805CT/NOPB Linear voltage regulator</t>
  </si>
  <si>
    <t>U5</t>
  </si>
  <si>
    <t>PCB-y6y56yupuavbmhw3543d-1</t>
  </si>
  <si>
    <t>CMP-8a9e42f854f65559-3</t>
  </si>
  <si>
    <t>Fox Electronics FOXSLF/160-20</t>
  </si>
  <si>
    <t>CRYSTAL 16.0MHZ 20PF THRU</t>
  </si>
  <si>
    <t>X1</t>
  </si>
  <si>
    <t>QS_A</t>
  </si>
  <si>
    <t>CMP-779993-4</t>
  </si>
  <si>
    <t>Total</t>
  </si>
  <si>
    <t>SGD</t>
  </si>
  <si>
    <t>Potentiometer Alpha Taiwan C100K</t>
  </si>
  <si>
    <t>Vertical PCB Mount 9mm 100k Potentiometer</t>
  </si>
  <si>
    <t>AUXA1, AUXB1, FM2, PHASE2, PWM2, TUNE1</t>
  </si>
  <si>
    <t>Resistor foo</t>
  </si>
  <si>
    <t>CMP-v7h8zal8rowsx2pq2wqv-3</t>
  </si>
  <si>
    <t>Multicomp MC0805B104K500A2.54MM</t>
  </si>
  <si>
    <t>C1, C2, C3</t>
  </si>
  <si>
    <t>WQP-PJ398SM</t>
  </si>
  <si>
    <t>3.5mm Mono Jack PCB Mount</t>
  </si>
  <si>
    <t>CV1, FM1, OUTA1, OUTB1, PHASE1, PWM1, SYNC1, TRIG1</t>
  </si>
  <si>
    <t>PCB-msapmydrilbsl74io7e2-1</t>
  </si>
  <si>
    <t>CMP-4jg5qs8nbosmqasq0ji9-3</t>
  </si>
  <si>
    <t>D1, D2, D3, D4, D5, D6, D7, D8, D9, D10, D11, D12, D13, D14, D15, D16</t>
  </si>
  <si>
    <t>P1, P2</t>
  </si>
  <si>
    <t>R1, R4</t>
  </si>
  <si>
    <t>220</t>
  </si>
  <si>
    <t>R2</t>
  </si>
  <si>
    <t>470</t>
  </si>
  <si>
    <t>R3</t>
  </si>
  <si>
    <t>R5, R6, R7, R8, R9, R10, R11, R12, R13, R14, R15, R16, R17, R18, R19, R20</t>
  </si>
  <si>
    <t>Toggle Switch Momentary NO C NO</t>
  </si>
  <si>
    <t>Momentary toggle switch</t>
  </si>
  <si>
    <t>TS1, TS2</t>
  </si>
  <si>
    <t>PCB-vhrr5z6azygjzs3qzahn-1</t>
  </si>
  <si>
    <t>CMP-q68f8ms59qn9cyn6c5ql-1</t>
  </si>
  <si>
    <t>SYM-168fdf857ed2c948-5</t>
  </si>
  <si>
    <t>Schematic modified for easy side-by-side placement.</t>
  </si>
  <si>
    <t>U1, U2</t>
  </si>
  <si>
    <t>PCB-cyfl3a2g1l13gllfl41p-1</t>
  </si>
  <si>
    <t>CMP-13951118-25</t>
  </si>
  <si>
    <t>Bestep knob</t>
  </si>
  <si>
    <t>Potentiometer know, plastic</t>
  </si>
  <si>
    <t>see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</si>
</sst>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0" fillId="0" borderId="2" xfId="1" applyNumberFormat="1" applyFont="1" applyBorder="1"/>
    <xf numFmtId="0" fontId="1" fillId="0" borderId="3" xfId="0" quotePrefix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4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EE9-B2ED-4BDE-8F18-7EEE0F5A4ED1}">
  <dimension ref="B3:I48"/>
  <sheetViews>
    <sheetView showGridLines="0" tabSelected="1" topLeftCell="A20" zoomScale="85" zoomScaleNormal="85" workbookViewId="0">
      <selection activeCell="G52" sqref="G52"/>
    </sheetView>
  </sheetViews>
  <sheetFormatPr defaultRowHeight="15" x14ac:dyDescent="0.25"/>
  <cols>
    <col min="2" max="2" width="16.5703125" customWidth="1"/>
    <col min="3" max="3" width="30.85546875" customWidth="1"/>
    <col min="4" max="4" width="14.42578125" customWidth="1"/>
    <col min="5" max="5" width="18.5703125" customWidth="1"/>
    <col min="6" max="6" width="20.7109375" customWidth="1"/>
    <col min="7" max="7" width="14.42578125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122</v>
      </c>
      <c r="I3" s="1" t="s">
        <v>121</v>
      </c>
    </row>
    <row r="4" spans="2:9" ht="31.5" x14ac:dyDescent="0.25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>
        <v>3</v>
      </c>
      <c r="H4" s="4">
        <f>12/20</f>
        <v>0.6</v>
      </c>
      <c r="I4" s="4">
        <f>H4*G4</f>
        <v>1.7999999999999998</v>
      </c>
    </row>
    <row r="5" spans="2:9" ht="31.5" x14ac:dyDescent="0.25"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3">
        <v>2</v>
      </c>
      <c r="H5" s="4">
        <v>0.36299999999999999</v>
      </c>
      <c r="I5" s="4">
        <f t="shared" ref="I5:I47" si="0">H5*G5</f>
        <v>0.72599999999999998</v>
      </c>
    </row>
    <row r="6" spans="2:9" ht="31.5" x14ac:dyDescent="0.25">
      <c r="B6" s="2" t="s">
        <v>16</v>
      </c>
      <c r="C6" s="2" t="s">
        <v>12</v>
      </c>
      <c r="D6" s="2" t="s">
        <v>17</v>
      </c>
      <c r="E6" s="2" t="s">
        <v>14</v>
      </c>
      <c r="F6" s="2" t="s">
        <v>15</v>
      </c>
      <c r="G6" s="3">
        <v>3</v>
      </c>
      <c r="H6" s="4">
        <v>0.36299999999999999</v>
      </c>
      <c r="I6" s="4">
        <f t="shared" si="0"/>
        <v>1.089</v>
      </c>
    </row>
    <row r="7" spans="2:9" ht="21" x14ac:dyDescent="0.25"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3">
        <v>3</v>
      </c>
      <c r="H7" s="4">
        <v>3.3000000000000002E-2</v>
      </c>
      <c r="I7" s="4">
        <f t="shared" si="0"/>
        <v>9.9000000000000005E-2</v>
      </c>
    </row>
    <row r="8" spans="2:9" ht="31.5" x14ac:dyDescent="0.25">
      <c r="B8" s="2" t="s">
        <v>23</v>
      </c>
      <c r="C8" s="2" t="s">
        <v>24</v>
      </c>
      <c r="D8" s="2" t="s">
        <v>25</v>
      </c>
      <c r="E8" s="2" t="s">
        <v>21</v>
      </c>
      <c r="F8" s="2" t="s">
        <v>26</v>
      </c>
      <c r="G8" s="3">
        <v>10</v>
      </c>
      <c r="H8" s="4">
        <v>4.2000000000000003E-2</v>
      </c>
      <c r="I8" s="4">
        <f t="shared" si="0"/>
        <v>0.42000000000000004</v>
      </c>
    </row>
    <row r="9" spans="2:9" ht="31.5" x14ac:dyDescent="0.25">
      <c r="B9" s="2" t="s">
        <v>27</v>
      </c>
      <c r="C9" s="2" t="s">
        <v>28</v>
      </c>
      <c r="D9" s="2" t="s">
        <v>29</v>
      </c>
      <c r="E9" s="2" t="s">
        <v>30</v>
      </c>
      <c r="F9" s="2" t="s">
        <v>31</v>
      </c>
      <c r="G9" s="3">
        <v>3</v>
      </c>
      <c r="H9" s="4">
        <v>0.26400000000000001</v>
      </c>
      <c r="I9" s="4">
        <f t="shared" si="0"/>
        <v>0.79200000000000004</v>
      </c>
    </row>
    <row r="10" spans="2:9" ht="42" x14ac:dyDescent="0.25">
      <c r="B10" s="2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3">
        <v>8</v>
      </c>
      <c r="H10" s="4">
        <v>3.5000000000000003E-2</v>
      </c>
      <c r="I10" s="4">
        <f t="shared" si="0"/>
        <v>0.28000000000000003</v>
      </c>
    </row>
    <row r="11" spans="2:9" ht="31.5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3">
        <v>2</v>
      </c>
      <c r="H11" s="4">
        <v>2.8000000000000001E-2</v>
      </c>
      <c r="I11" s="4">
        <f t="shared" si="0"/>
        <v>5.6000000000000001E-2</v>
      </c>
    </row>
    <row r="12" spans="2:9" ht="31.5" x14ac:dyDescent="0.25">
      <c r="B12" s="2" t="s">
        <v>42</v>
      </c>
      <c r="C12" s="2" t="s">
        <v>43</v>
      </c>
      <c r="D12" s="2" t="s">
        <v>44</v>
      </c>
      <c r="E12" s="2" t="s">
        <v>45</v>
      </c>
      <c r="F12" s="2" t="s">
        <v>46</v>
      </c>
      <c r="G12" s="3">
        <v>2</v>
      </c>
      <c r="H12" s="4">
        <v>7.4999999999999997E-2</v>
      </c>
      <c r="I12" s="4">
        <f t="shared" si="0"/>
        <v>0.15</v>
      </c>
    </row>
    <row r="13" spans="2:9" ht="31.5" x14ac:dyDescent="0.25">
      <c r="B13" s="2" t="s">
        <v>47</v>
      </c>
      <c r="C13" s="2" t="s">
        <v>48</v>
      </c>
      <c r="D13" s="2" t="s">
        <v>49</v>
      </c>
      <c r="E13" s="2" t="s">
        <v>50</v>
      </c>
      <c r="F13" s="2" t="s">
        <v>51</v>
      </c>
      <c r="G13" s="3">
        <v>3</v>
      </c>
      <c r="H13" s="4"/>
      <c r="I13" s="4">
        <f t="shared" si="0"/>
        <v>0</v>
      </c>
    </row>
    <row r="14" spans="2:9" ht="31.5" x14ac:dyDescent="0.25">
      <c r="B14" s="2" t="s">
        <v>52</v>
      </c>
      <c r="C14" s="2" t="s">
        <v>53</v>
      </c>
      <c r="D14" s="2" t="s">
        <v>54</v>
      </c>
      <c r="E14" s="2" t="s">
        <v>55</v>
      </c>
      <c r="F14" s="2" t="s">
        <v>56</v>
      </c>
      <c r="G14" s="3">
        <v>1</v>
      </c>
      <c r="H14" s="4"/>
      <c r="I14" s="4">
        <f t="shared" si="0"/>
        <v>0</v>
      </c>
    </row>
    <row r="15" spans="2:9" ht="31.5" x14ac:dyDescent="0.25">
      <c r="B15" s="2" t="s">
        <v>57</v>
      </c>
      <c r="C15" s="2" t="s">
        <v>58</v>
      </c>
      <c r="D15" s="2" t="s">
        <v>59</v>
      </c>
      <c r="E15" s="2" t="s">
        <v>60</v>
      </c>
      <c r="F15" s="2" t="s">
        <v>61</v>
      </c>
      <c r="G15" s="3">
        <v>1</v>
      </c>
      <c r="H15" s="4"/>
      <c r="I15" s="4">
        <f t="shared" si="0"/>
        <v>0</v>
      </c>
    </row>
    <row r="16" spans="2:9" ht="31.5" x14ac:dyDescent="0.25"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3">
        <v>2</v>
      </c>
      <c r="H16" s="4"/>
      <c r="I16" s="4">
        <f t="shared" si="0"/>
        <v>0</v>
      </c>
    </row>
    <row r="17" spans="2:9" ht="21" x14ac:dyDescent="0.25">
      <c r="B17" s="2" t="s">
        <v>67</v>
      </c>
      <c r="C17" s="2" t="s">
        <v>68</v>
      </c>
      <c r="D17" s="2" t="s">
        <v>69</v>
      </c>
      <c r="E17" s="2" t="s">
        <v>70</v>
      </c>
      <c r="F17" s="2" t="s">
        <v>71</v>
      </c>
      <c r="G17" s="3">
        <v>4</v>
      </c>
      <c r="H17" s="4">
        <v>3.9E-2</v>
      </c>
      <c r="I17" s="4">
        <f t="shared" si="0"/>
        <v>0.156</v>
      </c>
    </row>
    <row r="18" spans="2:9" ht="21" x14ac:dyDescent="0.25">
      <c r="B18" s="2" t="s">
        <v>72</v>
      </c>
      <c r="C18" s="2" t="s">
        <v>68</v>
      </c>
      <c r="D18" s="2" t="s">
        <v>73</v>
      </c>
      <c r="E18" s="2" t="s">
        <v>70</v>
      </c>
      <c r="F18" s="2" t="s">
        <v>71</v>
      </c>
      <c r="G18" s="3">
        <v>2</v>
      </c>
      <c r="H18" s="4">
        <v>3.9E-2</v>
      </c>
      <c r="I18" s="4">
        <f t="shared" si="0"/>
        <v>7.8E-2</v>
      </c>
    </row>
    <row r="19" spans="2:9" ht="31.5" x14ac:dyDescent="0.25">
      <c r="B19" s="2" t="s">
        <v>6</v>
      </c>
      <c r="C19" s="2" t="s">
        <v>68</v>
      </c>
      <c r="D19" s="2" t="s">
        <v>74</v>
      </c>
      <c r="E19" s="2" t="s">
        <v>70</v>
      </c>
      <c r="F19" s="2" t="s">
        <v>71</v>
      </c>
      <c r="G19" s="3">
        <v>9</v>
      </c>
      <c r="H19" s="4">
        <v>3.9E-2</v>
      </c>
      <c r="I19" s="4">
        <f t="shared" si="0"/>
        <v>0.35099999999999998</v>
      </c>
    </row>
    <row r="20" spans="2:9" ht="21" x14ac:dyDescent="0.25">
      <c r="B20" s="2" t="s">
        <v>75</v>
      </c>
      <c r="C20" s="2" t="s">
        <v>68</v>
      </c>
      <c r="D20" s="2" t="s">
        <v>76</v>
      </c>
      <c r="E20" s="2" t="s">
        <v>70</v>
      </c>
      <c r="F20" s="2" t="s">
        <v>71</v>
      </c>
      <c r="G20" s="3">
        <v>1</v>
      </c>
      <c r="H20" s="4">
        <v>3.9E-2</v>
      </c>
      <c r="I20" s="4">
        <f t="shared" si="0"/>
        <v>3.9E-2</v>
      </c>
    </row>
    <row r="21" spans="2:9" ht="21" x14ac:dyDescent="0.25">
      <c r="B21" s="2" t="s">
        <v>77</v>
      </c>
      <c r="C21" s="2" t="s">
        <v>68</v>
      </c>
      <c r="D21" s="2" t="s">
        <v>78</v>
      </c>
      <c r="E21" s="2" t="s">
        <v>70</v>
      </c>
      <c r="F21" s="2" t="s">
        <v>71</v>
      </c>
      <c r="G21" s="3">
        <v>1</v>
      </c>
      <c r="H21" s="4">
        <v>3.9E-2</v>
      </c>
      <c r="I21" s="4">
        <f t="shared" si="0"/>
        <v>3.9E-2</v>
      </c>
    </row>
    <row r="22" spans="2:9" ht="21" x14ac:dyDescent="0.25">
      <c r="B22" s="2" t="s">
        <v>79</v>
      </c>
      <c r="C22" s="2" t="s">
        <v>68</v>
      </c>
      <c r="D22" s="2" t="s">
        <v>80</v>
      </c>
      <c r="E22" s="2" t="s">
        <v>70</v>
      </c>
      <c r="F22" s="2" t="s">
        <v>71</v>
      </c>
      <c r="G22" s="3">
        <v>6</v>
      </c>
      <c r="H22" s="4">
        <v>3.9E-2</v>
      </c>
      <c r="I22" s="4">
        <f t="shared" si="0"/>
        <v>0.23399999999999999</v>
      </c>
    </row>
    <row r="23" spans="2:9" ht="42" x14ac:dyDescent="0.25">
      <c r="B23" s="2" t="s">
        <v>81</v>
      </c>
      <c r="C23" s="2" t="s">
        <v>68</v>
      </c>
      <c r="D23" s="2" t="s">
        <v>82</v>
      </c>
      <c r="E23" s="2" t="s">
        <v>70</v>
      </c>
      <c r="F23" s="2" t="s">
        <v>71</v>
      </c>
      <c r="G23" s="3">
        <v>11</v>
      </c>
      <c r="H23" s="4">
        <v>3.9E-2</v>
      </c>
      <c r="I23" s="4">
        <f t="shared" si="0"/>
        <v>0.42899999999999999</v>
      </c>
    </row>
    <row r="24" spans="2:9" ht="21" x14ac:dyDescent="0.25">
      <c r="B24" s="2" t="s">
        <v>83</v>
      </c>
      <c r="C24" s="2" t="s">
        <v>68</v>
      </c>
      <c r="D24" s="2" t="s">
        <v>84</v>
      </c>
      <c r="E24" s="2" t="s">
        <v>70</v>
      </c>
      <c r="F24" s="2" t="s">
        <v>71</v>
      </c>
      <c r="G24" s="3">
        <v>3</v>
      </c>
      <c r="H24" s="4">
        <v>3.9E-2</v>
      </c>
      <c r="I24" s="4">
        <f t="shared" si="0"/>
        <v>0.11699999999999999</v>
      </c>
    </row>
    <row r="25" spans="2:9" ht="21" x14ac:dyDescent="0.25">
      <c r="B25" s="2" t="s">
        <v>85</v>
      </c>
      <c r="C25" s="2" t="s">
        <v>68</v>
      </c>
      <c r="D25" s="2" t="s">
        <v>86</v>
      </c>
      <c r="E25" s="2" t="s">
        <v>70</v>
      </c>
      <c r="F25" s="2" t="s">
        <v>71</v>
      </c>
      <c r="G25" s="3">
        <v>2</v>
      </c>
      <c r="H25" s="4">
        <v>3.9E-2</v>
      </c>
      <c r="I25" s="4">
        <f t="shared" si="0"/>
        <v>7.8E-2</v>
      </c>
    </row>
    <row r="26" spans="2:9" ht="21" x14ac:dyDescent="0.25">
      <c r="B26" s="2" t="s">
        <v>87</v>
      </c>
      <c r="C26" s="2" t="s">
        <v>68</v>
      </c>
      <c r="D26" s="2" t="s">
        <v>88</v>
      </c>
      <c r="E26" s="2" t="s">
        <v>70</v>
      </c>
      <c r="F26" s="2" t="s">
        <v>71</v>
      </c>
      <c r="G26" s="3">
        <v>2</v>
      </c>
      <c r="H26" s="4">
        <v>3.9E-2</v>
      </c>
      <c r="I26" s="4">
        <f t="shared" si="0"/>
        <v>7.8E-2</v>
      </c>
    </row>
    <row r="27" spans="2:9" ht="21" x14ac:dyDescent="0.25">
      <c r="B27" s="2" t="s">
        <v>89</v>
      </c>
      <c r="C27" s="2" t="s">
        <v>68</v>
      </c>
      <c r="D27" s="2" t="s">
        <v>90</v>
      </c>
      <c r="E27" s="2" t="s">
        <v>70</v>
      </c>
      <c r="F27" s="2" t="s">
        <v>71</v>
      </c>
      <c r="G27" s="3">
        <v>1</v>
      </c>
      <c r="H27" s="4">
        <v>3.9E-2</v>
      </c>
      <c r="I27" s="4">
        <f t="shared" si="0"/>
        <v>3.9E-2</v>
      </c>
    </row>
    <row r="28" spans="2:9" ht="31.5" x14ac:dyDescent="0.25">
      <c r="B28" s="2" t="s">
        <v>91</v>
      </c>
      <c r="C28" s="2" t="s">
        <v>92</v>
      </c>
      <c r="D28" s="2" t="s">
        <v>93</v>
      </c>
      <c r="E28" s="2" t="s">
        <v>94</v>
      </c>
      <c r="F28" s="2" t="s">
        <v>95</v>
      </c>
      <c r="G28" s="3">
        <v>1</v>
      </c>
      <c r="H28" s="4">
        <v>0.17299999999999999</v>
      </c>
      <c r="I28" s="4">
        <f t="shared" si="0"/>
        <v>0.17299999999999999</v>
      </c>
    </row>
    <row r="29" spans="2:9" ht="21" x14ac:dyDescent="0.25">
      <c r="B29" s="2" t="s">
        <v>96</v>
      </c>
      <c r="C29" s="2" t="s">
        <v>97</v>
      </c>
      <c r="D29" s="2" t="s">
        <v>98</v>
      </c>
      <c r="E29" s="2" t="s">
        <v>99</v>
      </c>
      <c r="F29" s="2" t="s">
        <v>100</v>
      </c>
      <c r="G29" s="3">
        <v>1</v>
      </c>
      <c r="H29" s="4">
        <v>3.5</v>
      </c>
      <c r="I29" s="4">
        <f t="shared" si="0"/>
        <v>3.5</v>
      </c>
    </row>
    <row r="30" spans="2:9" ht="42" x14ac:dyDescent="0.25">
      <c r="B30" s="2" t="s">
        <v>101</v>
      </c>
      <c r="C30" s="2" t="s">
        <v>102</v>
      </c>
      <c r="D30" s="2" t="s">
        <v>103</v>
      </c>
      <c r="E30" s="2" t="s">
        <v>104</v>
      </c>
      <c r="F30" s="2" t="s">
        <v>105</v>
      </c>
      <c r="G30" s="3">
        <v>2</v>
      </c>
      <c r="H30" s="4">
        <v>0.878</v>
      </c>
      <c r="I30" s="4">
        <f t="shared" si="0"/>
        <v>1.756</v>
      </c>
    </row>
    <row r="31" spans="2:9" ht="31.5" x14ac:dyDescent="0.25">
      <c r="B31" s="2" t="s">
        <v>106</v>
      </c>
      <c r="C31" s="2" t="s">
        <v>107</v>
      </c>
      <c r="D31" s="2" t="s">
        <v>108</v>
      </c>
      <c r="E31" s="2" t="s">
        <v>109</v>
      </c>
      <c r="F31" s="2" t="s">
        <v>110</v>
      </c>
      <c r="G31" s="3">
        <v>1</v>
      </c>
      <c r="H31" s="4">
        <v>2.33</v>
      </c>
      <c r="I31" s="4">
        <f t="shared" si="0"/>
        <v>2.33</v>
      </c>
    </row>
    <row r="32" spans="2:9" ht="31.5" x14ac:dyDescent="0.25">
      <c r="B32" s="2" t="s">
        <v>111</v>
      </c>
      <c r="C32" s="2" t="s">
        <v>112</v>
      </c>
      <c r="D32" s="2" t="s">
        <v>113</v>
      </c>
      <c r="E32" s="2" t="s">
        <v>114</v>
      </c>
      <c r="F32" s="2" t="s">
        <v>115</v>
      </c>
      <c r="G32" s="3">
        <v>1</v>
      </c>
      <c r="H32" s="4">
        <v>0.89</v>
      </c>
      <c r="I32" s="4">
        <f t="shared" si="0"/>
        <v>0.89</v>
      </c>
    </row>
    <row r="33" spans="2:9" ht="21" x14ac:dyDescent="0.25">
      <c r="B33" s="2" t="s">
        <v>116</v>
      </c>
      <c r="C33" s="2" t="s">
        <v>117</v>
      </c>
      <c r="D33" s="2" t="s">
        <v>118</v>
      </c>
      <c r="E33" s="2" t="s">
        <v>119</v>
      </c>
      <c r="F33" s="2" t="s">
        <v>120</v>
      </c>
      <c r="G33" s="3">
        <v>1</v>
      </c>
      <c r="H33" s="4">
        <v>0.42199999999999999</v>
      </c>
      <c r="I33" s="4">
        <f t="shared" si="0"/>
        <v>0.42199999999999999</v>
      </c>
    </row>
    <row r="34" spans="2:9" ht="31.5" x14ac:dyDescent="0.25">
      <c r="B34" s="5" t="s">
        <v>123</v>
      </c>
      <c r="C34" s="5" t="s">
        <v>124</v>
      </c>
      <c r="D34" s="5" t="s">
        <v>125</v>
      </c>
      <c r="E34" s="5" t="s">
        <v>126</v>
      </c>
      <c r="F34" s="5" t="s">
        <v>127</v>
      </c>
      <c r="G34" s="6">
        <v>6</v>
      </c>
      <c r="H34" s="7">
        <f>1.358*20.37/30</f>
        <v>0.92208200000000007</v>
      </c>
      <c r="I34" s="7">
        <f t="shared" si="0"/>
        <v>5.5324920000000004</v>
      </c>
    </row>
    <row r="35" spans="2:9" x14ac:dyDescent="0.25">
      <c r="B35" s="2" t="s">
        <v>153</v>
      </c>
      <c r="C35" s="2" t="s">
        <v>154</v>
      </c>
      <c r="D35" s="2" t="s">
        <v>155</v>
      </c>
      <c r="E35" s="2"/>
      <c r="F35" s="2"/>
      <c r="G35" s="3">
        <v>6</v>
      </c>
      <c r="H35" s="4">
        <f>1.358*3.89/30</f>
        <v>0.17608733333333335</v>
      </c>
      <c r="I35" s="4">
        <f t="shared" ref="I35" si="1">H35*G35</f>
        <v>1.056524</v>
      </c>
    </row>
    <row r="36" spans="2:9" ht="31.5" x14ac:dyDescent="0.25">
      <c r="B36" s="2" t="s">
        <v>128</v>
      </c>
      <c r="C36" s="2" t="s">
        <v>24</v>
      </c>
      <c r="D36" s="2" t="s">
        <v>129</v>
      </c>
      <c r="E36" s="2" t="s">
        <v>21</v>
      </c>
      <c r="F36" s="2" t="s">
        <v>26</v>
      </c>
      <c r="G36" s="3">
        <v>3</v>
      </c>
      <c r="H36" s="4">
        <v>4.2000000000000003E-2</v>
      </c>
      <c r="I36" s="4">
        <f t="shared" si="0"/>
        <v>0.126</v>
      </c>
    </row>
    <row r="37" spans="2:9" ht="42" x14ac:dyDescent="0.25">
      <c r="B37" s="2" t="s">
        <v>130</v>
      </c>
      <c r="C37" s="2" t="s">
        <v>131</v>
      </c>
      <c r="D37" s="2" t="s">
        <v>132</v>
      </c>
      <c r="E37" s="2" t="s">
        <v>133</v>
      </c>
      <c r="F37" s="2" t="s">
        <v>134</v>
      </c>
      <c r="G37" s="3">
        <v>8</v>
      </c>
      <c r="H37" s="4">
        <f>1.583*32/100</f>
        <v>0.50656000000000001</v>
      </c>
      <c r="I37" s="4">
        <f t="shared" si="0"/>
        <v>4.0524800000000001</v>
      </c>
    </row>
    <row r="38" spans="2:9" ht="52.5" x14ac:dyDescent="0.25">
      <c r="B38" s="2" t="s">
        <v>42</v>
      </c>
      <c r="C38" s="2" t="s">
        <v>43</v>
      </c>
      <c r="D38" s="2" t="s">
        <v>135</v>
      </c>
      <c r="E38" s="2" t="s">
        <v>45</v>
      </c>
      <c r="F38" s="2" t="s">
        <v>46</v>
      </c>
      <c r="G38" s="3">
        <v>16</v>
      </c>
      <c r="H38" s="4">
        <v>7.4999999999999997E-2</v>
      </c>
      <c r="I38" s="4">
        <f t="shared" si="0"/>
        <v>1.2</v>
      </c>
    </row>
    <row r="39" spans="2:9" ht="31.5" x14ac:dyDescent="0.25">
      <c r="B39" s="2" t="s">
        <v>47</v>
      </c>
      <c r="C39" s="2" t="s">
        <v>48</v>
      </c>
      <c r="D39" s="2" t="s">
        <v>136</v>
      </c>
      <c r="E39" s="2" t="s">
        <v>50</v>
      </c>
      <c r="F39" s="2" t="s">
        <v>51</v>
      </c>
      <c r="G39" s="3">
        <v>2</v>
      </c>
      <c r="H39" s="4"/>
      <c r="I39" s="4">
        <f t="shared" si="0"/>
        <v>0</v>
      </c>
    </row>
    <row r="40" spans="2:9" ht="31.5" x14ac:dyDescent="0.25">
      <c r="B40" s="2" t="s">
        <v>62</v>
      </c>
      <c r="C40" s="2" t="s">
        <v>63</v>
      </c>
      <c r="D40" s="2" t="s">
        <v>64</v>
      </c>
      <c r="E40" s="2" t="s">
        <v>65</v>
      </c>
      <c r="F40" s="2" t="s">
        <v>66</v>
      </c>
      <c r="G40" s="3">
        <v>2</v>
      </c>
      <c r="H40" s="4"/>
      <c r="I40" s="4">
        <f t="shared" si="0"/>
        <v>0</v>
      </c>
    </row>
    <row r="41" spans="2:9" ht="21" x14ac:dyDescent="0.25">
      <c r="B41" s="2" t="s">
        <v>79</v>
      </c>
      <c r="C41" s="2" t="s">
        <v>68</v>
      </c>
      <c r="D41" s="2" t="s">
        <v>137</v>
      </c>
      <c r="E41" s="2" t="s">
        <v>70</v>
      </c>
      <c r="F41" s="2" t="s">
        <v>71</v>
      </c>
      <c r="G41" s="3">
        <v>2</v>
      </c>
      <c r="H41" s="4">
        <v>3.9E-2</v>
      </c>
      <c r="I41" s="4">
        <f t="shared" si="0"/>
        <v>7.8E-2</v>
      </c>
    </row>
    <row r="42" spans="2:9" ht="21" x14ac:dyDescent="0.25">
      <c r="B42" s="2" t="s">
        <v>138</v>
      </c>
      <c r="C42" s="2" t="s">
        <v>68</v>
      </c>
      <c r="D42" s="2" t="s">
        <v>139</v>
      </c>
      <c r="E42" s="2" t="s">
        <v>70</v>
      </c>
      <c r="F42" s="2" t="s">
        <v>71</v>
      </c>
      <c r="G42" s="3">
        <v>1</v>
      </c>
      <c r="H42" s="4">
        <v>3.9E-2</v>
      </c>
      <c r="I42" s="4">
        <f t="shared" si="0"/>
        <v>3.9E-2</v>
      </c>
    </row>
    <row r="43" spans="2:9" ht="21" x14ac:dyDescent="0.25">
      <c r="B43" s="2" t="s">
        <v>140</v>
      </c>
      <c r="C43" s="2" t="s">
        <v>68</v>
      </c>
      <c r="D43" s="2" t="s">
        <v>141</v>
      </c>
      <c r="E43" s="2" t="s">
        <v>70</v>
      </c>
      <c r="F43" s="2" t="s">
        <v>71</v>
      </c>
      <c r="G43" s="3">
        <v>1</v>
      </c>
      <c r="H43" s="4">
        <v>3.9E-2</v>
      </c>
      <c r="I43" s="4">
        <f t="shared" si="0"/>
        <v>3.9E-2</v>
      </c>
    </row>
    <row r="44" spans="2:9" ht="52.5" x14ac:dyDescent="0.25">
      <c r="B44" s="2" t="s">
        <v>87</v>
      </c>
      <c r="C44" s="2" t="s">
        <v>68</v>
      </c>
      <c r="D44" s="2" t="s">
        <v>142</v>
      </c>
      <c r="E44" s="2" t="s">
        <v>70</v>
      </c>
      <c r="F44" s="2" t="s">
        <v>71</v>
      </c>
      <c r="G44" s="3">
        <v>16</v>
      </c>
      <c r="H44" s="4">
        <v>3.9E-2</v>
      </c>
      <c r="I44" s="4">
        <f t="shared" si="0"/>
        <v>0.624</v>
      </c>
    </row>
    <row r="45" spans="2:9" ht="31.5" x14ac:dyDescent="0.25">
      <c r="B45" s="2" t="s">
        <v>91</v>
      </c>
      <c r="C45" s="2" t="s">
        <v>92</v>
      </c>
      <c r="D45" s="2" t="s">
        <v>93</v>
      </c>
      <c r="E45" s="2" t="s">
        <v>94</v>
      </c>
      <c r="F45" s="2" t="s">
        <v>95</v>
      </c>
      <c r="G45" s="3">
        <v>1</v>
      </c>
      <c r="H45" s="4">
        <v>0.17299999999999999</v>
      </c>
      <c r="I45" s="4">
        <f t="shared" si="0"/>
        <v>0.17299999999999999</v>
      </c>
    </row>
    <row r="46" spans="2:9" ht="21" x14ac:dyDescent="0.25">
      <c r="B46" s="2" t="s">
        <v>143</v>
      </c>
      <c r="C46" s="2" t="s">
        <v>144</v>
      </c>
      <c r="D46" s="2" t="s">
        <v>145</v>
      </c>
      <c r="E46" s="2" t="s">
        <v>146</v>
      </c>
      <c r="F46" s="2" t="s">
        <v>147</v>
      </c>
      <c r="G46" s="3">
        <v>2</v>
      </c>
      <c r="H46" s="4">
        <f>1.358*6.5/10</f>
        <v>0.88270000000000004</v>
      </c>
      <c r="I46" s="4">
        <f t="shared" si="0"/>
        <v>1.7654000000000001</v>
      </c>
    </row>
    <row r="47" spans="2:9" ht="21" x14ac:dyDescent="0.25">
      <c r="B47" s="2" t="s">
        <v>148</v>
      </c>
      <c r="C47" s="2" t="s">
        <v>149</v>
      </c>
      <c r="D47" s="2" t="s">
        <v>150</v>
      </c>
      <c r="E47" s="2" t="s">
        <v>151</v>
      </c>
      <c r="F47" s="2" t="s">
        <v>152</v>
      </c>
      <c r="G47" s="3">
        <v>2</v>
      </c>
      <c r="H47" s="4">
        <v>0.74</v>
      </c>
      <c r="I47" s="4">
        <f t="shared" si="0"/>
        <v>1.48</v>
      </c>
    </row>
    <row r="48" spans="2:9" x14ac:dyDescent="0.25">
      <c r="B48" s="2" t="s">
        <v>121</v>
      </c>
      <c r="C48" s="2"/>
      <c r="D48" s="2"/>
      <c r="E48" s="2"/>
      <c r="F48" s="2"/>
      <c r="G48" s="3">
        <f>SUM(G4:G47)</f>
        <v>160</v>
      </c>
      <c r="H48" s="4"/>
      <c r="I48" s="4">
        <f>SUM(I4:I47)</f>
        <v>32.286895999999999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BOM_PartType-VCO Rev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2018-06-23T09:44:00Z</dcterms:created>
  <dcterms:modified xsi:type="dcterms:W3CDTF">2018-06-23T11:12:10Z</dcterms:modified>
</cp:coreProperties>
</file>